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CCT-DC02\UsersHB\JohnFox\Product_Department1\Conestoga Pricelists\Price List Conversion\Updated Price Lists Ready for Web\Done\"/>
    </mc:Choice>
  </mc:AlternateContent>
  <xr:revisionPtr revIDLastSave="0" documentId="8_{375AD1F1-72CE-408E-ABA0-0FD74425F531}" xr6:coauthVersionLast="47" xr6:coauthVersionMax="47" xr10:uidLastSave="{00000000-0000-0000-0000-000000000000}"/>
  <bookViews>
    <workbookView xWindow="2868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List'!$W$13:$X$480</definedName>
    <definedName name="Customer_Cost">'Price List'!$Z$13:$AG$480</definedName>
    <definedName name="Customer_List">'Price List'!$C$13:$T$480</definedName>
    <definedName name="Group">Instructions!$B$38:$H$44</definedName>
    <definedName name="Header">'Price List'!$13:$20</definedName>
    <definedName name="Index">Index!$A$1:$K$53</definedName>
    <definedName name="Price_Calculation">'Price List'!#REF!</definedName>
    <definedName name="Price_Change">'Price List'!#REF!</definedName>
    <definedName name="Price_List">'Price List'!$C$13:$T$480</definedName>
    <definedName name="_xlnm.Print_Area" localSheetId="4">Changes!$A$1:$C$254</definedName>
    <definedName name="_xlnm.Print_Area" localSheetId="1">Index!$A$1:$K$53</definedName>
    <definedName name="_xlnm.Print_Area" localSheetId="2">'Price List'!$C$13:$T$480</definedName>
    <definedName name="_xlnm.Print_Area" localSheetId="3">Websites!$A$1:$B$58</definedName>
    <definedName name="_xlnm.Print_Titles" localSheetId="2">'Price List'!$C:$N,'Price List'!$13:$20</definedName>
    <definedName name="Purchasing_Cost">'Price List'!#REF!</definedName>
    <definedName name="Round">'Price List'!$D$484:$E$493</definedName>
    <definedName name="Suggested">Instructions!$H$55</definedName>
  </definedNames>
  <calcPr calcId="191029"/>
</workbook>
</file>

<file path=xl/calcChain.xml><?xml version="1.0" encoding="utf-8"?>
<calcChain xmlns="http://schemas.openxmlformats.org/spreadsheetml/2006/main">
  <c r="AM381" i="1" l="1"/>
  <c r="AL381" i="1"/>
  <c r="AK381" i="1"/>
  <c r="W381" i="1"/>
  <c r="AB381" i="1" s="1"/>
  <c r="U381" i="1"/>
  <c r="AM400" i="1"/>
  <c r="AL400" i="1"/>
  <c r="AK400" i="1"/>
  <c r="W400" i="1"/>
  <c r="AB400" i="1" s="1"/>
  <c r="U400" i="1"/>
  <c r="AM399" i="1"/>
  <c r="AL399" i="1"/>
  <c r="AK399" i="1"/>
  <c r="W399" i="1"/>
  <c r="AB399" i="1" s="1"/>
  <c r="U399" i="1"/>
  <c r="AM398" i="1"/>
  <c r="AL398" i="1"/>
  <c r="AK398" i="1"/>
  <c r="W398" i="1"/>
  <c r="AB398" i="1" s="1"/>
  <c r="U398" i="1"/>
  <c r="AM396" i="1"/>
  <c r="AL396" i="1"/>
  <c r="AK396" i="1"/>
  <c r="W396" i="1"/>
  <c r="AB396" i="1" s="1"/>
  <c r="U396" i="1"/>
  <c r="AM387" i="1"/>
  <c r="AL387" i="1"/>
  <c r="AK387" i="1"/>
  <c r="W387" i="1"/>
  <c r="AB387" i="1" s="1"/>
  <c r="U387" i="1"/>
  <c r="AM389" i="1"/>
  <c r="AL389" i="1"/>
  <c r="AK389" i="1"/>
  <c r="W389" i="1"/>
  <c r="AB389" i="1" s="1"/>
  <c r="U389" i="1"/>
  <c r="AM377" i="1"/>
  <c r="AL377" i="1"/>
  <c r="AK377" i="1"/>
  <c r="W377" i="1"/>
  <c r="AB377" i="1" s="1"/>
  <c r="U377" i="1"/>
  <c r="AM234" i="1"/>
  <c r="AL234" i="1"/>
  <c r="AK234" i="1"/>
  <c r="W234" i="1"/>
  <c r="AB234" i="1" s="1"/>
  <c r="U234" i="1"/>
  <c r="AM233" i="1"/>
  <c r="AL233" i="1"/>
  <c r="AK233" i="1"/>
  <c r="W233" i="1"/>
  <c r="AB233" i="1" s="1"/>
  <c r="U233" i="1"/>
  <c r="AM158" i="1" l="1"/>
  <c r="AL158" i="1"/>
  <c r="AK158" i="1"/>
  <c r="W158" i="1"/>
  <c r="AB158" i="1" s="1"/>
  <c r="U158" i="1"/>
  <c r="AM32" i="1"/>
  <c r="AL32" i="1"/>
  <c r="AK32" i="1"/>
  <c r="W32" i="1"/>
  <c r="AB32" i="1" s="1"/>
  <c r="U32" i="1"/>
  <c r="AM31" i="1"/>
  <c r="AL31" i="1"/>
  <c r="AK31" i="1"/>
  <c r="W31" i="1"/>
  <c r="AB31" i="1" s="1"/>
  <c r="U31" i="1"/>
  <c r="AM411" i="1"/>
  <c r="AL411" i="1"/>
  <c r="AK411" i="1"/>
  <c r="W411" i="1"/>
  <c r="AB411" i="1" s="1"/>
  <c r="U411" i="1"/>
  <c r="AM410" i="1"/>
  <c r="AL410" i="1"/>
  <c r="AK410" i="1"/>
  <c r="W410" i="1"/>
  <c r="AB410" i="1" s="1"/>
  <c r="U410" i="1"/>
  <c r="AM407" i="1"/>
  <c r="AL407" i="1"/>
  <c r="AK407" i="1"/>
  <c r="W407" i="1"/>
  <c r="AB407" i="1" s="1"/>
  <c r="U407" i="1"/>
  <c r="AM408" i="1"/>
  <c r="AL408" i="1"/>
  <c r="AK408" i="1"/>
  <c r="W408" i="1"/>
  <c r="AB408" i="1" s="1"/>
  <c r="U408" i="1"/>
  <c r="AM370" i="1"/>
  <c r="AL370" i="1"/>
  <c r="AK370" i="1"/>
  <c r="W370" i="1"/>
  <c r="AB370" i="1" s="1"/>
  <c r="U370" i="1"/>
  <c r="AM371" i="1"/>
  <c r="AL371" i="1"/>
  <c r="AK371" i="1"/>
  <c r="W371" i="1"/>
  <c r="AB371" i="1" s="1"/>
  <c r="U371" i="1"/>
  <c r="AM318" i="1"/>
  <c r="AL318" i="1"/>
  <c r="AK318" i="1"/>
  <c r="W318" i="1"/>
  <c r="AB318" i="1" s="1"/>
  <c r="U318" i="1"/>
  <c r="AM299" i="1"/>
  <c r="AL299" i="1"/>
  <c r="AK299" i="1"/>
  <c r="W299" i="1"/>
  <c r="AB299" i="1" s="1"/>
  <c r="U299" i="1"/>
  <c r="AM298" i="1"/>
  <c r="AL298" i="1"/>
  <c r="AK298" i="1"/>
  <c r="W298" i="1"/>
  <c r="AB298" i="1" s="1"/>
  <c r="U298" i="1"/>
  <c r="AM297" i="1"/>
  <c r="AL297" i="1"/>
  <c r="AK297" i="1"/>
  <c r="W297" i="1"/>
  <c r="AB297" i="1" s="1"/>
  <c r="U297" i="1"/>
  <c r="AM296" i="1"/>
  <c r="AL296" i="1"/>
  <c r="AK296" i="1"/>
  <c r="W296" i="1"/>
  <c r="AB296" i="1" s="1"/>
  <c r="U296" i="1"/>
  <c r="AM295" i="1"/>
  <c r="AL295" i="1"/>
  <c r="AK295" i="1"/>
  <c r="W295" i="1"/>
  <c r="AB295" i="1" s="1"/>
  <c r="U295" i="1"/>
  <c r="AM294" i="1"/>
  <c r="AL294" i="1"/>
  <c r="AK294" i="1"/>
  <c r="W294" i="1"/>
  <c r="AB294" i="1" s="1"/>
  <c r="U294" i="1"/>
  <c r="AM224" i="1"/>
  <c r="AL224" i="1"/>
  <c r="AK224" i="1"/>
  <c r="W224" i="1"/>
  <c r="AB224" i="1" s="1"/>
  <c r="U224" i="1"/>
  <c r="AM211" i="1" l="1"/>
  <c r="AL211" i="1"/>
  <c r="AK211" i="1"/>
  <c r="W211" i="1"/>
  <c r="AB211" i="1" s="1"/>
  <c r="U211" i="1"/>
  <c r="AM209" i="1"/>
  <c r="AL209" i="1"/>
  <c r="AK209" i="1"/>
  <c r="W209" i="1"/>
  <c r="AB209" i="1" s="1"/>
  <c r="U209" i="1"/>
  <c r="AM208" i="1"/>
  <c r="AL208" i="1"/>
  <c r="AK208" i="1"/>
  <c r="W208" i="1"/>
  <c r="AB208" i="1" s="1"/>
  <c r="U208" i="1"/>
  <c r="AM102" i="1" l="1"/>
  <c r="AL102" i="1"/>
  <c r="AK102" i="1"/>
  <c r="W102" i="1"/>
  <c r="AB102" i="1" s="1"/>
  <c r="U102" i="1"/>
  <c r="AM93" i="1"/>
  <c r="AL93" i="1"/>
  <c r="AK93" i="1"/>
  <c r="W93" i="1"/>
  <c r="AB93" i="1" s="1"/>
  <c r="U93" i="1"/>
  <c r="AM424" i="1"/>
  <c r="AL424" i="1"/>
  <c r="AK424" i="1"/>
  <c r="W424" i="1"/>
  <c r="AB424" i="1" s="1"/>
  <c r="U424" i="1"/>
  <c r="U425" i="1"/>
  <c r="W425" i="1"/>
  <c r="AB425" i="1" s="1"/>
  <c r="AK425" i="1"/>
  <c r="AL425" i="1"/>
  <c r="AM425" i="1"/>
  <c r="AM267" i="1"/>
  <c r="AL267" i="1"/>
  <c r="AK267" i="1"/>
  <c r="W267" i="1"/>
  <c r="AB267" i="1" s="1"/>
  <c r="U267" i="1"/>
  <c r="AM268" i="1"/>
  <c r="AL268" i="1"/>
  <c r="AK268" i="1"/>
  <c r="W268" i="1"/>
  <c r="AB268" i="1" s="1"/>
  <c r="U268" i="1"/>
  <c r="AM74" i="1"/>
  <c r="AL74" i="1"/>
  <c r="AK74" i="1"/>
  <c r="W74" i="1"/>
  <c r="AB74" i="1" s="1"/>
  <c r="U74" i="1"/>
  <c r="AM73" i="1"/>
  <c r="AL73" i="1"/>
  <c r="AK73" i="1"/>
  <c r="W73" i="1"/>
  <c r="AB73" i="1" s="1"/>
  <c r="U73" i="1"/>
  <c r="AM72" i="1"/>
  <c r="AL72" i="1"/>
  <c r="AK72" i="1"/>
  <c r="W72" i="1"/>
  <c r="AB72" i="1" s="1"/>
  <c r="U72" i="1"/>
  <c r="AM62" i="1"/>
  <c r="AL62" i="1"/>
  <c r="AK62" i="1"/>
  <c r="W62" i="1"/>
  <c r="AB62" i="1" s="1"/>
  <c r="U62" i="1"/>
  <c r="AM63" i="1"/>
  <c r="AL63" i="1"/>
  <c r="AK63" i="1"/>
  <c r="W63" i="1"/>
  <c r="AB63" i="1" s="1"/>
  <c r="U63" i="1"/>
  <c r="AM64" i="1"/>
  <c r="AL64" i="1"/>
  <c r="AK64" i="1"/>
  <c r="W64" i="1"/>
  <c r="AB64" i="1" s="1"/>
  <c r="U64" i="1"/>
  <c r="AM76" i="1"/>
  <c r="AL76" i="1"/>
  <c r="AK76" i="1"/>
  <c r="W76" i="1"/>
  <c r="AB76" i="1" s="1"/>
  <c r="U76" i="1"/>
  <c r="AM70" i="1"/>
  <c r="AL70" i="1"/>
  <c r="AK70" i="1"/>
  <c r="W70" i="1"/>
  <c r="AB70" i="1" s="1"/>
  <c r="U70" i="1"/>
  <c r="AM66" i="1"/>
  <c r="AL66" i="1"/>
  <c r="AK66" i="1"/>
  <c r="W66" i="1"/>
  <c r="AB66" i="1" s="1"/>
  <c r="U66" i="1"/>
  <c r="AM60" i="1"/>
  <c r="AL60" i="1"/>
  <c r="AK60" i="1"/>
  <c r="W60" i="1"/>
  <c r="AB60" i="1" s="1"/>
  <c r="U60" i="1"/>
  <c r="AM54" i="1"/>
  <c r="AL54" i="1"/>
  <c r="AK54" i="1"/>
  <c r="W54" i="1"/>
  <c r="AB54" i="1" s="1"/>
  <c r="U54" i="1"/>
  <c r="AM52" i="1"/>
  <c r="AL52" i="1"/>
  <c r="AK52" i="1"/>
  <c r="W52" i="1"/>
  <c r="AB52" i="1" s="1"/>
  <c r="U52" i="1"/>
  <c r="AM48" i="1"/>
  <c r="AL48" i="1"/>
  <c r="AK48" i="1"/>
  <c r="W48" i="1"/>
  <c r="AB48" i="1" s="1"/>
  <c r="U48" i="1"/>
  <c r="AM46" i="1"/>
  <c r="AL46" i="1"/>
  <c r="AK46" i="1"/>
  <c r="W46" i="1"/>
  <c r="AB46" i="1" s="1"/>
  <c r="U46" i="1"/>
  <c r="AM41" i="1"/>
  <c r="AL41" i="1"/>
  <c r="AK41" i="1"/>
  <c r="W41" i="1"/>
  <c r="AB41" i="1" s="1"/>
  <c r="U41" i="1"/>
  <c r="AM39" i="1"/>
  <c r="AL39" i="1"/>
  <c r="AK39" i="1"/>
  <c r="W39" i="1"/>
  <c r="AB39" i="1" s="1"/>
  <c r="U39" i="1"/>
  <c r="AM101" i="1"/>
  <c r="AL101" i="1"/>
  <c r="AK101" i="1"/>
  <c r="W101" i="1"/>
  <c r="AB101" i="1" s="1"/>
  <c r="U101" i="1"/>
  <c r="AM338" i="1"/>
  <c r="AL338" i="1"/>
  <c r="AK338" i="1"/>
  <c r="W338" i="1"/>
  <c r="AB338" i="1" s="1"/>
  <c r="U338" i="1"/>
  <c r="AM334" i="1"/>
  <c r="AL334" i="1"/>
  <c r="AK334" i="1"/>
  <c r="W334" i="1"/>
  <c r="AB334" i="1" s="1"/>
  <c r="U334" i="1"/>
  <c r="AM329" i="1"/>
  <c r="AL329" i="1"/>
  <c r="AK329" i="1"/>
  <c r="W329" i="1"/>
  <c r="AB329" i="1" s="1"/>
  <c r="U329" i="1"/>
  <c r="AM325" i="1"/>
  <c r="AL325" i="1"/>
  <c r="AK325" i="1"/>
  <c r="W325" i="1"/>
  <c r="AB325" i="1" s="1"/>
  <c r="U325" i="1"/>
  <c r="AM328" i="1"/>
  <c r="AL328" i="1"/>
  <c r="AK328" i="1"/>
  <c r="W328" i="1"/>
  <c r="AB328" i="1" s="1"/>
  <c r="U328" i="1"/>
  <c r="AM324" i="1"/>
  <c r="AL324" i="1"/>
  <c r="AK324" i="1"/>
  <c r="W324" i="1"/>
  <c r="AB324" i="1" s="1"/>
  <c r="U324" i="1"/>
  <c r="AM427" i="1"/>
  <c r="AL427" i="1"/>
  <c r="AK427" i="1"/>
  <c r="W427" i="1"/>
  <c r="AB427" i="1" s="1"/>
  <c r="U427" i="1"/>
  <c r="AM421" i="1"/>
  <c r="AL421" i="1"/>
  <c r="AK421" i="1"/>
  <c r="W421" i="1"/>
  <c r="AB421" i="1" s="1"/>
  <c r="U421" i="1"/>
  <c r="AM426" i="1"/>
  <c r="AL426" i="1"/>
  <c r="AK426" i="1"/>
  <c r="W426" i="1"/>
  <c r="AB426" i="1" s="1"/>
  <c r="U426" i="1"/>
  <c r="AM423" i="1"/>
  <c r="AL423" i="1"/>
  <c r="AK423" i="1"/>
  <c r="W423" i="1"/>
  <c r="AB423" i="1" s="1"/>
  <c r="U423" i="1"/>
  <c r="AM422" i="1"/>
  <c r="AL422" i="1"/>
  <c r="AK422" i="1"/>
  <c r="W422" i="1"/>
  <c r="AB422" i="1" s="1"/>
  <c r="U422" i="1"/>
  <c r="AM418" i="1"/>
  <c r="AL418" i="1"/>
  <c r="AK418" i="1"/>
  <c r="W418" i="1"/>
  <c r="AB418" i="1" s="1"/>
  <c r="U418" i="1"/>
  <c r="AM419" i="1"/>
  <c r="AL419" i="1"/>
  <c r="AK419" i="1"/>
  <c r="W419" i="1"/>
  <c r="AB419" i="1" s="1"/>
  <c r="U419" i="1"/>
  <c r="AM341" i="1"/>
  <c r="AL341" i="1"/>
  <c r="AK341" i="1"/>
  <c r="W341" i="1"/>
  <c r="AB341" i="1" s="1"/>
  <c r="U341" i="1"/>
  <c r="AM339" i="1"/>
  <c r="AL339" i="1"/>
  <c r="AK339" i="1"/>
  <c r="W339" i="1"/>
  <c r="AB339" i="1" s="1"/>
  <c r="U339" i="1"/>
  <c r="AM336" i="1"/>
  <c r="AL336" i="1"/>
  <c r="AK336" i="1"/>
  <c r="W336" i="1"/>
  <c r="AB336" i="1" s="1"/>
  <c r="U336" i="1"/>
  <c r="AM340" i="1"/>
  <c r="AL340" i="1"/>
  <c r="AK340" i="1"/>
  <c r="W340" i="1"/>
  <c r="AB340" i="1" s="1"/>
  <c r="U340" i="1"/>
  <c r="AM335" i="1"/>
  <c r="AL335" i="1"/>
  <c r="AK335" i="1"/>
  <c r="W335" i="1"/>
  <c r="AB335" i="1" s="1"/>
  <c r="U335" i="1"/>
  <c r="AM330" i="1"/>
  <c r="AL330" i="1"/>
  <c r="AK330" i="1"/>
  <c r="W330" i="1"/>
  <c r="AB330" i="1" s="1"/>
  <c r="U330" i="1"/>
  <c r="AM326" i="1"/>
  <c r="AL326" i="1"/>
  <c r="AK326" i="1"/>
  <c r="W326" i="1"/>
  <c r="AB326" i="1" s="1"/>
  <c r="U326" i="1"/>
  <c r="AM167" i="1"/>
  <c r="AL167" i="1"/>
  <c r="AK167" i="1"/>
  <c r="W167" i="1"/>
  <c r="AB167" i="1" s="1"/>
  <c r="U167" i="1"/>
  <c r="AM165" i="1"/>
  <c r="AL165" i="1"/>
  <c r="AK165" i="1"/>
  <c r="W165" i="1"/>
  <c r="AB165" i="1" s="1"/>
  <c r="U165" i="1"/>
  <c r="AM164" i="1"/>
  <c r="AL164" i="1"/>
  <c r="AK164" i="1"/>
  <c r="W164" i="1"/>
  <c r="AB164" i="1" s="1"/>
  <c r="U164" i="1"/>
  <c r="AM87" i="1"/>
  <c r="AL87" i="1"/>
  <c r="AK87" i="1"/>
  <c r="W87" i="1"/>
  <c r="AB87" i="1" s="1"/>
  <c r="U87" i="1"/>
  <c r="AM362" i="1"/>
  <c r="AL362" i="1"/>
  <c r="AK362" i="1"/>
  <c r="W362" i="1"/>
  <c r="AB362" i="1" s="1"/>
  <c r="U362" i="1"/>
  <c r="AM258" i="1"/>
  <c r="AL258" i="1"/>
  <c r="AK258" i="1"/>
  <c r="W258" i="1"/>
  <c r="AB258" i="1" s="1"/>
  <c r="U258" i="1"/>
  <c r="AM259" i="1"/>
  <c r="AL259" i="1"/>
  <c r="AK259" i="1"/>
  <c r="W259" i="1"/>
  <c r="AB259" i="1" s="1"/>
  <c r="U259" i="1"/>
  <c r="AM261" i="1"/>
  <c r="AL261" i="1"/>
  <c r="AK261" i="1"/>
  <c r="W261" i="1"/>
  <c r="AB261" i="1" s="1"/>
  <c r="U261" i="1"/>
  <c r="AM256" i="1"/>
  <c r="AL256" i="1"/>
  <c r="AK256" i="1"/>
  <c r="W256" i="1"/>
  <c r="AB256" i="1" s="1"/>
  <c r="U256" i="1"/>
  <c r="AM193" i="1"/>
  <c r="AL193" i="1"/>
  <c r="AK193" i="1"/>
  <c r="W193" i="1"/>
  <c r="AB193" i="1" s="1"/>
  <c r="U193" i="1"/>
  <c r="U282" i="1"/>
  <c r="W282" i="1"/>
  <c r="AB282" i="1" s="1"/>
  <c r="AK282" i="1"/>
  <c r="AL282" i="1"/>
  <c r="AM282" i="1"/>
  <c r="AM119" i="1"/>
  <c r="AL119" i="1"/>
  <c r="AK119" i="1"/>
  <c r="W119" i="1"/>
  <c r="AB119" i="1" s="1"/>
  <c r="U119" i="1"/>
  <c r="AM123" i="1"/>
  <c r="AL123" i="1"/>
  <c r="AK123" i="1"/>
  <c r="W123" i="1"/>
  <c r="AB123" i="1" s="1"/>
  <c r="U123" i="1"/>
  <c r="AM305" i="1"/>
  <c r="AL305" i="1"/>
  <c r="AK305" i="1"/>
  <c r="W305" i="1"/>
  <c r="AB305" i="1" s="1"/>
  <c r="U305" i="1"/>
  <c r="AM306" i="1"/>
  <c r="AL306" i="1"/>
  <c r="AK306" i="1"/>
  <c r="W306" i="1"/>
  <c r="AB306" i="1" s="1"/>
  <c r="U306" i="1"/>
  <c r="AM250" i="1"/>
  <c r="AL250" i="1"/>
  <c r="AK250" i="1"/>
  <c r="W250" i="1"/>
  <c r="AB250" i="1" s="1"/>
  <c r="U250" i="1"/>
  <c r="AM248" i="1"/>
  <c r="AL248" i="1"/>
  <c r="AK248" i="1"/>
  <c r="W248" i="1"/>
  <c r="AB248" i="1" s="1"/>
  <c r="U248" i="1"/>
  <c r="AM247" i="1"/>
  <c r="AL247" i="1"/>
  <c r="AK247" i="1"/>
  <c r="W247" i="1"/>
  <c r="AB247" i="1" s="1"/>
  <c r="U247" i="1"/>
  <c r="AM242" i="1"/>
  <c r="AL242" i="1"/>
  <c r="AK242" i="1"/>
  <c r="W242" i="1"/>
  <c r="AB242" i="1" s="1"/>
  <c r="U242" i="1"/>
  <c r="AM217" i="1"/>
  <c r="AL217" i="1"/>
  <c r="AK217" i="1"/>
  <c r="W217" i="1"/>
  <c r="AB217" i="1" s="1"/>
  <c r="U217" i="1"/>
  <c r="AM215" i="1"/>
  <c r="AL215" i="1"/>
  <c r="AK215" i="1"/>
  <c r="W215" i="1"/>
  <c r="AB215" i="1" s="1"/>
  <c r="U215" i="1"/>
  <c r="AM204" i="1"/>
  <c r="AL204" i="1"/>
  <c r="AK204" i="1"/>
  <c r="W204" i="1"/>
  <c r="AB204" i="1" s="1"/>
  <c r="U204" i="1"/>
  <c r="AM202" i="1"/>
  <c r="AL202" i="1"/>
  <c r="AK202" i="1"/>
  <c r="W202" i="1"/>
  <c r="AB202" i="1" s="1"/>
  <c r="U202" i="1"/>
  <c r="AM201" i="1"/>
  <c r="AL201" i="1"/>
  <c r="AK201" i="1"/>
  <c r="W201" i="1"/>
  <c r="AB201" i="1" s="1"/>
  <c r="U201" i="1"/>
  <c r="AM176" i="1"/>
  <c r="AL176" i="1"/>
  <c r="AK176" i="1"/>
  <c r="W176" i="1"/>
  <c r="AB176" i="1" s="1"/>
  <c r="U176" i="1"/>
  <c r="AM177" i="1"/>
  <c r="AL177" i="1"/>
  <c r="AK177" i="1"/>
  <c r="W177" i="1"/>
  <c r="AB177" i="1" s="1"/>
  <c r="U177" i="1"/>
  <c r="AM141" i="1"/>
  <c r="AL141" i="1"/>
  <c r="AK141" i="1"/>
  <c r="W141" i="1"/>
  <c r="AB141" i="1" s="1"/>
  <c r="U141" i="1"/>
  <c r="AM137" i="1"/>
  <c r="AL137" i="1"/>
  <c r="AK137" i="1"/>
  <c r="W137" i="1"/>
  <c r="AB137" i="1" s="1"/>
  <c r="U137" i="1"/>
  <c r="AM133" i="1"/>
  <c r="AL133" i="1"/>
  <c r="AK133" i="1"/>
  <c r="W133" i="1"/>
  <c r="AB133" i="1" s="1"/>
  <c r="U133" i="1"/>
  <c r="AM129" i="1"/>
  <c r="AL129" i="1"/>
  <c r="AK129" i="1"/>
  <c r="W129" i="1"/>
  <c r="AB129" i="1" s="1"/>
  <c r="U129" i="1"/>
  <c r="AM99" i="1"/>
  <c r="AL99" i="1"/>
  <c r="AK99" i="1"/>
  <c r="W99" i="1"/>
  <c r="AB99" i="1" s="1"/>
  <c r="U99" i="1"/>
  <c r="AM104" i="1"/>
  <c r="AL104" i="1"/>
  <c r="AK104" i="1"/>
  <c r="W104" i="1"/>
  <c r="AB104" i="1" s="1"/>
  <c r="U104" i="1"/>
  <c r="AM103" i="1"/>
  <c r="AL103" i="1"/>
  <c r="AK103" i="1"/>
  <c r="W103" i="1"/>
  <c r="AB103" i="1" s="1"/>
  <c r="U103" i="1"/>
  <c r="AM100" i="1"/>
  <c r="AL100" i="1"/>
  <c r="AK100" i="1"/>
  <c r="W100" i="1"/>
  <c r="AB100" i="1" s="1"/>
  <c r="U100" i="1"/>
  <c r="AM363" i="1"/>
  <c r="AL363" i="1"/>
  <c r="AK363" i="1"/>
  <c r="W363" i="1"/>
  <c r="AB363" i="1" s="1"/>
  <c r="U363" i="1"/>
  <c r="AM361" i="1"/>
  <c r="AL361" i="1"/>
  <c r="AK361" i="1"/>
  <c r="W361" i="1"/>
  <c r="AB361" i="1" s="1"/>
  <c r="U361" i="1"/>
  <c r="AM187" i="1"/>
  <c r="AL187" i="1"/>
  <c r="AK187" i="1"/>
  <c r="W187" i="1"/>
  <c r="AB187" i="1" s="1"/>
  <c r="U187" i="1"/>
  <c r="AM151" i="1"/>
  <c r="AL151" i="1"/>
  <c r="AK151" i="1"/>
  <c r="W151" i="1"/>
  <c r="AB151" i="1" s="1"/>
  <c r="U151" i="1"/>
  <c r="AM347" i="1"/>
  <c r="AL347" i="1"/>
  <c r="AK347" i="1"/>
  <c r="W347" i="1"/>
  <c r="AB347" i="1" s="1"/>
  <c r="U347" i="1"/>
  <c r="AM312" i="1"/>
  <c r="AL312" i="1"/>
  <c r="AK312" i="1"/>
  <c r="W312" i="1"/>
  <c r="AB312" i="1" s="1"/>
  <c r="U312" i="1"/>
  <c r="AM353" i="1"/>
  <c r="AL353" i="1"/>
  <c r="AK353" i="1"/>
  <c r="W353" i="1"/>
  <c r="AB353" i="1" s="1"/>
  <c r="U353" i="1"/>
  <c r="AM351" i="1"/>
  <c r="AL351" i="1"/>
  <c r="AK351" i="1"/>
  <c r="W351" i="1"/>
  <c r="AB351" i="1" s="1"/>
  <c r="U351" i="1"/>
  <c r="F3" i="4"/>
  <c r="AM290" i="1"/>
  <c r="AL290" i="1"/>
  <c r="AK290" i="1"/>
  <c r="W290" i="1"/>
  <c r="AB290" i="1" s="1"/>
  <c r="U290" i="1"/>
  <c r="AM286" i="1"/>
  <c r="AL286" i="1"/>
  <c r="AK286" i="1"/>
  <c r="W286" i="1"/>
  <c r="AB286" i="1" s="1"/>
  <c r="U286" i="1"/>
  <c r="AM278" i="1"/>
  <c r="AL278" i="1"/>
  <c r="AK278" i="1"/>
  <c r="W278" i="1"/>
  <c r="AB278" i="1" s="1"/>
  <c r="U278" i="1"/>
  <c r="AM274" i="1"/>
  <c r="AL274" i="1"/>
  <c r="AK274" i="1"/>
  <c r="W274" i="1"/>
  <c r="AB274" i="1" s="1"/>
  <c r="U274" i="1"/>
  <c r="AM183" i="1"/>
  <c r="AL183" i="1"/>
  <c r="AK183" i="1"/>
  <c r="W183" i="1"/>
  <c r="AB183" i="1" s="1"/>
  <c r="U183" i="1"/>
  <c r="AM25" i="1"/>
  <c r="AL25" i="1"/>
  <c r="AK25" i="1"/>
  <c r="W25" i="1"/>
  <c r="AB25" i="1" s="1"/>
  <c r="U25" i="1"/>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S234" i="1" l="1"/>
  <c r="S377" i="1"/>
  <c r="S381" i="1"/>
  <c r="S400" i="1"/>
  <c r="X400" i="1"/>
  <c r="AC400" i="1" s="1"/>
  <c r="AJ400" i="1" s="1"/>
  <c r="AG400" i="1" s="1"/>
  <c r="AD400" i="1" s="1"/>
  <c r="S399" i="1"/>
  <c r="X399" i="1"/>
  <c r="AC399" i="1" s="1"/>
  <c r="AJ399" i="1" s="1"/>
  <c r="AG399" i="1" s="1"/>
  <c r="AD399" i="1" s="1"/>
  <c r="S398" i="1"/>
  <c r="X398" i="1"/>
  <c r="AC398" i="1" s="1"/>
  <c r="AJ398" i="1" s="1"/>
  <c r="AG398" i="1" s="1"/>
  <c r="AD398" i="1" s="1"/>
  <c r="S396" i="1"/>
  <c r="X396" i="1"/>
  <c r="AC396" i="1" s="1"/>
  <c r="AJ396" i="1" s="1"/>
  <c r="AG396" i="1" s="1"/>
  <c r="AD396" i="1" s="1"/>
  <c r="S387" i="1"/>
  <c r="X387" i="1"/>
  <c r="AC387" i="1" s="1"/>
  <c r="AJ387" i="1" s="1"/>
  <c r="AG387" i="1" s="1"/>
  <c r="AD387" i="1" s="1"/>
  <c r="S389" i="1"/>
  <c r="X389" i="1"/>
  <c r="AC389" i="1" s="1"/>
  <c r="AJ389" i="1" s="1"/>
  <c r="AG389" i="1" s="1"/>
  <c r="AD389" i="1" s="1"/>
  <c r="X233" i="1"/>
  <c r="AC233" i="1" s="1"/>
  <c r="AJ233" i="1" s="1"/>
  <c r="AG233" i="1" s="1"/>
  <c r="AD233" i="1" s="1"/>
  <c r="S233" i="1"/>
  <c r="X377" i="1" l="1"/>
  <c r="AC377" i="1" s="1"/>
  <c r="AJ377" i="1" s="1"/>
  <c r="AG377" i="1" s="1"/>
  <c r="AD377" i="1" s="1"/>
  <c r="X234" i="1"/>
  <c r="AC234" i="1" s="1"/>
  <c r="AJ234" i="1" s="1"/>
  <c r="AG234" i="1" s="1"/>
  <c r="AD234" i="1" s="1"/>
  <c r="X381" i="1"/>
  <c r="AC381" i="1" s="1"/>
  <c r="AJ381" i="1" s="1"/>
  <c r="AG381" i="1" s="1"/>
  <c r="AD381" i="1" s="1"/>
  <c r="S407" i="1"/>
  <c r="X298" i="1"/>
  <c r="AC298" i="1" s="1"/>
  <c r="AJ298" i="1" s="1"/>
  <c r="AG298" i="1" s="1"/>
  <c r="AD298" i="1" s="1"/>
  <c r="X66" i="1"/>
  <c r="AC66" i="1" s="1"/>
  <c r="AJ66" i="1" s="1"/>
  <c r="AG66" i="1" s="1"/>
  <c r="AD66" i="1" s="1"/>
  <c r="S158" i="1" l="1"/>
  <c r="S32" i="1"/>
  <c r="X32" i="1"/>
  <c r="AC32" i="1" s="1"/>
  <c r="AJ32" i="1" s="1"/>
  <c r="AG32" i="1" s="1"/>
  <c r="AD32" i="1" s="1"/>
  <c r="X158" i="1"/>
  <c r="AC158" i="1" s="1"/>
  <c r="AJ158" i="1" s="1"/>
  <c r="AG158" i="1" s="1"/>
  <c r="AD158" i="1" s="1"/>
  <c r="S411" i="1"/>
  <c r="X297" i="1"/>
  <c r="AC297" i="1" s="1"/>
  <c r="AJ297" i="1" s="1"/>
  <c r="AG297" i="1" s="1"/>
  <c r="AD297" i="1" s="1"/>
  <c r="X224" i="1"/>
  <c r="AC224" i="1" s="1"/>
  <c r="AJ224" i="1" s="1"/>
  <c r="AG224" i="1" s="1"/>
  <c r="AD224" i="1" s="1"/>
  <c r="X295" i="1"/>
  <c r="AC295" i="1" s="1"/>
  <c r="AJ295" i="1" s="1"/>
  <c r="AG295" i="1" s="1"/>
  <c r="AD295" i="1" s="1"/>
  <c r="S295" i="1"/>
  <c r="S298" i="1"/>
  <c r="X407" i="1"/>
  <c r="AC407" i="1" s="1"/>
  <c r="AJ407" i="1" s="1"/>
  <c r="AG407" i="1" s="1"/>
  <c r="AD407" i="1" s="1"/>
  <c r="X299" i="1"/>
  <c r="AC299" i="1" s="1"/>
  <c r="AJ299" i="1" s="1"/>
  <c r="AG299" i="1" s="1"/>
  <c r="AD299" i="1" s="1"/>
  <c r="S371" i="1"/>
  <c r="X371" i="1"/>
  <c r="AC371" i="1" s="1"/>
  <c r="AJ371" i="1" s="1"/>
  <c r="AG371" i="1" s="1"/>
  <c r="AD371" i="1" s="1"/>
  <c r="X294" i="1"/>
  <c r="AC294" i="1" s="1"/>
  <c r="AJ294" i="1" s="1"/>
  <c r="AG294" i="1" s="1"/>
  <c r="AD294" i="1" s="1"/>
  <c r="X60" i="1"/>
  <c r="AC60" i="1" s="1"/>
  <c r="AJ60" i="1" s="1"/>
  <c r="AG60" i="1" s="1"/>
  <c r="AD60" i="1" s="1"/>
  <c r="S66" i="1"/>
  <c r="X423" i="1"/>
  <c r="AC423" i="1" s="1"/>
  <c r="AJ423" i="1" s="1"/>
  <c r="AG423" i="1" s="1"/>
  <c r="AD423" i="1" s="1"/>
  <c r="X424" i="1"/>
  <c r="AC424" i="1" s="1"/>
  <c r="AJ424" i="1" s="1"/>
  <c r="AG424" i="1" s="1"/>
  <c r="AD424" i="1" s="1"/>
  <c r="S104" i="1"/>
  <c r="X261" i="1"/>
  <c r="AC261" i="1" s="1"/>
  <c r="AJ261" i="1" s="1"/>
  <c r="AG261" i="1" s="1"/>
  <c r="AD261" i="1" s="1"/>
  <c r="S261" i="1"/>
  <c r="S217" i="1"/>
  <c r="X217" i="1"/>
  <c r="AC217" i="1" s="1"/>
  <c r="AJ217" i="1" s="1"/>
  <c r="AG217" i="1" s="1"/>
  <c r="AD217" i="1" s="1"/>
  <c r="X93" i="1"/>
  <c r="AC93" i="1" s="1"/>
  <c r="AJ93" i="1" s="1"/>
  <c r="AG93" i="1" s="1"/>
  <c r="AD93" i="1" s="1"/>
  <c r="S93" i="1"/>
  <c r="S3" i="1"/>
  <c r="X3" i="1"/>
  <c r="AC3" i="1" s="1"/>
  <c r="AJ3" i="1" s="1"/>
  <c r="AG3" i="1" s="1"/>
  <c r="AD3" i="1" s="1"/>
  <c r="S54" i="1"/>
  <c r="X54" i="1"/>
  <c r="AC54" i="1" s="1"/>
  <c r="AJ54" i="1" s="1"/>
  <c r="AG54" i="1" s="1"/>
  <c r="AD54" i="1" s="1"/>
  <c r="S31" i="1" l="1"/>
  <c r="X31" i="1"/>
  <c r="AC31" i="1" s="1"/>
  <c r="AJ31" i="1" s="1"/>
  <c r="AG31" i="1" s="1"/>
  <c r="AD31" i="1" s="1"/>
  <c r="X411" i="1"/>
  <c r="AC411" i="1" s="1"/>
  <c r="AJ411" i="1" s="1"/>
  <c r="AG411" i="1" s="1"/>
  <c r="AD411" i="1" s="1"/>
  <c r="S297" i="1"/>
  <c r="X258" i="1"/>
  <c r="AC258" i="1" s="1"/>
  <c r="AJ258" i="1" s="1"/>
  <c r="AG258" i="1" s="1"/>
  <c r="AD258" i="1" s="1"/>
  <c r="S224" i="1"/>
  <c r="S427" i="1"/>
  <c r="S165" i="1"/>
  <c r="S299" i="1"/>
  <c r="X87" i="1"/>
  <c r="AC87" i="1" s="1"/>
  <c r="AJ87" i="1" s="1"/>
  <c r="AG87" i="1" s="1"/>
  <c r="AD87" i="1" s="1"/>
  <c r="S60" i="1"/>
  <c r="S370" i="1"/>
  <c r="X370" i="1"/>
  <c r="AC370" i="1" s="1"/>
  <c r="AJ370" i="1" s="1"/>
  <c r="AG370" i="1" s="1"/>
  <c r="AD370" i="1" s="1"/>
  <c r="S318" i="1"/>
  <c r="X318" i="1"/>
  <c r="AC318" i="1" s="1"/>
  <c r="AJ318" i="1" s="1"/>
  <c r="AG318" i="1" s="1"/>
  <c r="AD318" i="1" s="1"/>
  <c r="X296" i="1"/>
  <c r="AC296" i="1" s="1"/>
  <c r="AJ296" i="1" s="1"/>
  <c r="AG296" i="1" s="1"/>
  <c r="AD296" i="1" s="1"/>
  <c r="S296" i="1"/>
  <c r="S294" i="1"/>
  <c r="S410" i="1"/>
  <c r="X410" i="1"/>
  <c r="AC410" i="1" s="1"/>
  <c r="AJ410" i="1" s="1"/>
  <c r="AG410" i="1" s="1"/>
  <c r="AD410" i="1" s="1"/>
  <c r="S408" i="1"/>
  <c r="X408" i="1"/>
  <c r="AC408" i="1" s="1"/>
  <c r="AJ408" i="1" s="1"/>
  <c r="AG408" i="1" s="1"/>
  <c r="AD408" i="1" s="1"/>
  <c r="X425" i="1"/>
  <c r="AC425" i="1" s="1"/>
  <c r="AJ425" i="1" s="1"/>
  <c r="AG425" i="1" s="1"/>
  <c r="AD425" i="1" s="1"/>
  <c r="X70" i="1"/>
  <c r="AC70" i="1" s="1"/>
  <c r="AJ70" i="1" s="1"/>
  <c r="AG70" i="1" s="1"/>
  <c r="AD70" i="1" s="1"/>
  <c r="S423" i="1"/>
  <c r="X129" i="1"/>
  <c r="AC129" i="1" s="1"/>
  <c r="AJ129" i="1" s="1"/>
  <c r="AG129" i="1" s="1"/>
  <c r="AD129" i="1" s="1"/>
  <c r="X325" i="1"/>
  <c r="AC325" i="1" s="1"/>
  <c r="AJ325" i="1" s="1"/>
  <c r="AG325" i="1" s="1"/>
  <c r="AD325" i="1" s="1"/>
  <c r="S141" i="1"/>
  <c r="X104" i="1"/>
  <c r="AC104" i="1" s="1"/>
  <c r="AJ104" i="1" s="1"/>
  <c r="AG104" i="1" s="1"/>
  <c r="AD104" i="1" s="1"/>
  <c r="S424" i="1"/>
  <c r="S351" i="1"/>
  <c r="S211" i="1"/>
  <c r="X211" i="1"/>
  <c r="AC211" i="1" s="1"/>
  <c r="AJ211" i="1" s="1"/>
  <c r="AG211" i="1" s="1"/>
  <c r="AD211" i="1" s="1"/>
  <c r="S209" i="1"/>
  <c r="X209" i="1"/>
  <c r="AC209" i="1" s="1"/>
  <c r="AJ209" i="1" s="1"/>
  <c r="AG209" i="1" s="1"/>
  <c r="AD209" i="1" s="1"/>
  <c r="S208" i="1"/>
  <c r="X208" i="1"/>
  <c r="AC208" i="1" s="1"/>
  <c r="AJ208" i="1" s="1"/>
  <c r="AG208" i="1" s="1"/>
  <c r="AD208" i="1" s="1"/>
  <c r="S76" i="1"/>
  <c r="X76" i="1"/>
  <c r="AC76" i="1" s="1"/>
  <c r="AJ76" i="1" s="1"/>
  <c r="AG76" i="1" s="1"/>
  <c r="AD76" i="1" s="1"/>
  <c r="S328" i="1"/>
  <c r="X328" i="1"/>
  <c r="AC328" i="1" s="1"/>
  <c r="AJ328" i="1" s="1"/>
  <c r="AG328" i="1" s="1"/>
  <c r="AD328" i="1" s="1"/>
  <c r="X334" i="1"/>
  <c r="AC334" i="1" s="1"/>
  <c r="AJ334" i="1" s="1"/>
  <c r="AG334" i="1" s="1"/>
  <c r="AD334" i="1" s="1"/>
  <c r="S334" i="1"/>
  <c r="X5" i="1"/>
  <c r="AC5" i="1" s="1"/>
  <c r="AJ5" i="1" s="1"/>
  <c r="AG5" i="1" s="1"/>
  <c r="AD5" i="1" s="1"/>
  <c r="S5" i="1"/>
  <c r="X6" i="1"/>
  <c r="AC6" i="1" s="1"/>
  <c r="AJ6" i="1" s="1"/>
  <c r="AG6" i="1" s="1"/>
  <c r="AD6" i="1" s="1"/>
  <c r="S6" i="1"/>
  <c r="X2" i="1"/>
  <c r="AC2" i="1" s="1"/>
  <c r="AJ2" i="1" s="1"/>
  <c r="AG2" i="1" s="1"/>
  <c r="AD2" i="1" s="1"/>
  <c r="S2" i="1"/>
  <c r="X183" i="1"/>
  <c r="AC183" i="1" s="1"/>
  <c r="AJ183" i="1" s="1"/>
  <c r="AG183" i="1" s="1"/>
  <c r="AD183" i="1" s="1"/>
  <c r="S183" i="1"/>
  <c r="X250" i="1"/>
  <c r="AC250" i="1" s="1"/>
  <c r="AJ250" i="1" s="1"/>
  <c r="AG250" i="1" s="1"/>
  <c r="AD250" i="1" s="1"/>
  <c r="S250" i="1"/>
  <c r="X102" i="1"/>
  <c r="AC102" i="1" s="1"/>
  <c r="AJ102" i="1" s="1"/>
  <c r="AG102" i="1" s="1"/>
  <c r="AD102" i="1" s="1"/>
  <c r="S102" i="1"/>
  <c r="S1" i="1"/>
  <c r="X1" i="1"/>
  <c r="AC1" i="1" s="1"/>
  <c r="AJ1" i="1" s="1"/>
  <c r="AG1" i="1" s="1"/>
  <c r="AD1" i="1" s="1"/>
  <c r="S256" i="1"/>
  <c r="X256" i="1"/>
  <c r="AC256" i="1" s="1"/>
  <c r="AJ256" i="1" s="1"/>
  <c r="AG256" i="1" s="1"/>
  <c r="AD256" i="1" s="1"/>
  <c r="S52" i="1"/>
  <c r="X52" i="1"/>
  <c r="AC52" i="1" s="1"/>
  <c r="AJ52" i="1" s="1"/>
  <c r="AG52" i="1" s="1"/>
  <c r="AD52" i="1" s="1"/>
  <c r="X133" i="1"/>
  <c r="AC133" i="1" s="1"/>
  <c r="AJ133" i="1" s="1"/>
  <c r="AG133" i="1" s="1"/>
  <c r="AD133" i="1" s="1"/>
  <c r="S133" i="1"/>
  <c r="X347" i="1"/>
  <c r="AC347" i="1" s="1"/>
  <c r="AJ347" i="1" s="1"/>
  <c r="AG347" i="1" s="1"/>
  <c r="AD347" i="1" s="1"/>
  <c r="S347" i="1"/>
  <c r="S193" i="1"/>
  <c r="X193" i="1"/>
  <c r="AC193" i="1" s="1"/>
  <c r="AJ193" i="1" s="1"/>
  <c r="AG193" i="1" s="1"/>
  <c r="AD193" i="1" s="1"/>
  <c r="X324" i="1"/>
  <c r="AC324" i="1" s="1"/>
  <c r="AJ324" i="1" s="1"/>
  <c r="AG324" i="1" s="1"/>
  <c r="AD324" i="1" s="1"/>
  <c r="S324" i="1"/>
  <c r="X64" i="1"/>
  <c r="AC64" i="1" s="1"/>
  <c r="AJ64" i="1" s="1"/>
  <c r="AG64" i="1" s="1"/>
  <c r="AD64" i="1" s="1"/>
  <c r="S64" i="1"/>
  <c r="S101" i="1"/>
  <c r="X101" i="1"/>
  <c r="AC101" i="1" s="1"/>
  <c r="AJ101" i="1" s="1"/>
  <c r="AG101" i="1" s="1"/>
  <c r="AD101" i="1" s="1"/>
  <c r="S123" i="1"/>
  <c r="X123" i="1"/>
  <c r="AC123" i="1" s="1"/>
  <c r="AJ123" i="1" s="1"/>
  <c r="AG123" i="1" s="1"/>
  <c r="AD123" i="1" s="1"/>
  <c r="S4" i="1"/>
  <c r="X4" i="1"/>
  <c r="AC4" i="1" s="1"/>
  <c r="AJ4" i="1" s="1"/>
  <c r="AG4" i="1" s="1"/>
  <c r="AD4" i="1" s="1"/>
  <c r="S74" i="1"/>
  <c r="X74" i="1"/>
  <c r="AC74" i="1" s="1"/>
  <c r="AJ74" i="1" s="1"/>
  <c r="AG74" i="1" s="1"/>
  <c r="AD74" i="1" s="1"/>
  <c r="S201" i="1"/>
  <c r="X201" i="1"/>
  <c r="AC201" i="1" s="1"/>
  <c r="AJ201" i="1" s="1"/>
  <c r="AG201" i="1" s="1"/>
  <c r="AD201" i="1" s="1"/>
  <c r="S63" i="1"/>
  <c r="X63" i="1"/>
  <c r="AC63" i="1" s="1"/>
  <c r="AJ63" i="1" s="1"/>
  <c r="AG63" i="1" s="1"/>
  <c r="AD63" i="1" s="1"/>
  <c r="X329" i="1"/>
  <c r="AC329" i="1" s="1"/>
  <c r="AJ329" i="1" s="1"/>
  <c r="AG329" i="1" s="1"/>
  <c r="AD329" i="1" s="1"/>
  <c r="S329" i="1"/>
  <c r="S282" i="1"/>
  <c r="X282" i="1"/>
  <c r="AC282" i="1" s="1"/>
  <c r="AJ282" i="1" s="1"/>
  <c r="AG282" i="1" s="1"/>
  <c r="AD282" i="1" s="1"/>
  <c r="S330" i="1"/>
  <c r="X330" i="1"/>
  <c r="AC330" i="1" s="1"/>
  <c r="AJ330" i="1" s="1"/>
  <c r="AG330" i="1" s="1"/>
  <c r="AD330" i="1" s="1"/>
  <c r="S278" i="1"/>
  <c r="X278" i="1"/>
  <c r="AC278" i="1" s="1"/>
  <c r="AJ278" i="1" s="1"/>
  <c r="AG278" i="1" s="1"/>
  <c r="AD278" i="1" s="1"/>
  <c r="X167" i="1"/>
  <c r="AC167" i="1" s="1"/>
  <c r="AJ167" i="1" s="1"/>
  <c r="AG167" i="1" s="1"/>
  <c r="AD167" i="1" s="1"/>
  <c r="S167" i="1"/>
  <c r="S419" i="1"/>
  <c r="X419" i="1"/>
  <c r="AC419" i="1" s="1"/>
  <c r="AJ419" i="1" s="1"/>
  <c r="AG419" i="1" s="1"/>
  <c r="AD419" i="1" s="1"/>
  <c r="S7" i="1"/>
  <c r="X7" i="1"/>
  <c r="AC7" i="1" s="1"/>
  <c r="AJ7" i="1" s="1"/>
  <c r="AG7" i="1" s="1"/>
  <c r="AD7" i="1" s="1"/>
  <c r="X41" i="1"/>
  <c r="AC41" i="1" s="1"/>
  <c r="AJ41" i="1" s="1"/>
  <c r="AG41" i="1" s="1"/>
  <c r="AD41" i="1" s="1"/>
  <c r="S41" i="1"/>
  <c r="S25" i="1"/>
  <c r="X25" i="1"/>
  <c r="AC25" i="1" s="1"/>
  <c r="AJ25" i="1" s="1"/>
  <c r="AG25" i="1" s="1"/>
  <c r="AD25" i="1" s="1"/>
  <c r="X421" i="1" l="1"/>
  <c r="AC421" i="1" s="1"/>
  <c r="AJ421" i="1" s="1"/>
  <c r="AG421" i="1" s="1"/>
  <c r="AD421" i="1" s="1"/>
  <c r="X165" i="1"/>
  <c r="AC165" i="1" s="1"/>
  <c r="AJ165" i="1" s="1"/>
  <c r="AG165" i="1" s="1"/>
  <c r="AD165" i="1" s="1"/>
  <c r="X427" i="1"/>
  <c r="AC427" i="1" s="1"/>
  <c r="AJ427" i="1" s="1"/>
  <c r="AG427" i="1" s="1"/>
  <c r="AD427" i="1" s="1"/>
  <c r="S87" i="1"/>
  <c r="S258" i="1"/>
  <c r="S425" i="1"/>
  <c r="S129" i="1"/>
  <c r="S70" i="1"/>
  <c r="X141" i="1"/>
  <c r="AC141" i="1" s="1"/>
  <c r="AJ141" i="1" s="1"/>
  <c r="AG141" i="1" s="1"/>
  <c r="AD141" i="1" s="1"/>
  <c r="S325" i="1"/>
  <c r="X351" i="1"/>
  <c r="AC351" i="1" s="1"/>
  <c r="AJ351" i="1" s="1"/>
  <c r="AG351" i="1" s="1"/>
  <c r="AD351" i="1" s="1"/>
  <c r="X46" i="1"/>
  <c r="AC46" i="1" s="1"/>
  <c r="AJ46" i="1" s="1"/>
  <c r="AG46" i="1" s="1"/>
  <c r="AD46" i="1" s="1"/>
  <c r="S46" i="1"/>
  <c r="X336" i="1"/>
  <c r="AC336" i="1" s="1"/>
  <c r="AJ336" i="1" s="1"/>
  <c r="AG336" i="1" s="1"/>
  <c r="AD336" i="1" s="1"/>
  <c r="S336" i="1"/>
  <c r="X341" i="1"/>
  <c r="AC341" i="1" s="1"/>
  <c r="AJ341" i="1" s="1"/>
  <c r="AG341" i="1" s="1"/>
  <c r="AD341" i="1" s="1"/>
  <c r="S341" i="1"/>
  <c r="S267" i="1"/>
  <c r="X267" i="1"/>
  <c r="AC267" i="1" s="1"/>
  <c r="AJ267" i="1" s="1"/>
  <c r="AG267" i="1" s="1"/>
  <c r="AD267" i="1" s="1"/>
  <c r="X73" i="1"/>
  <c r="AC73" i="1" s="1"/>
  <c r="AJ73" i="1" s="1"/>
  <c r="AG73" i="1" s="1"/>
  <c r="AD73" i="1" s="1"/>
  <c r="S73" i="1"/>
  <c r="S248" i="1"/>
  <c r="X248" i="1"/>
  <c r="AC248" i="1" s="1"/>
  <c r="AJ248" i="1" s="1"/>
  <c r="AG248" i="1" s="1"/>
  <c r="AD248" i="1" s="1"/>
  <c r="X177" i="1"/>
  <c r="AC177" i="1" s="1"/>
  <c r="AJ177" i="1" s="1"/>
  <c r="AG177" i="1" s="1"/>
  <c r="AD177" i="1" s="1"/>
  <c r="S177" i="1"/>
  <c r="S363" i="1"/>
  <c r="X363" i="1"/>
  <c r="AC363" i="1" s="1"/>
  <c r="AJ363" i="1" s="1"/>
  <c r="AG363" i="1" s="1"/>
  <c r="AD363" i="1" s="1"/>
  <c r="X48" i="1"/>
  <c r="AC48" i="1" s="1"/>
  <c r="AJ48" i="1" s="1"/>
  <c r="AG48" i="1" s="1"/>
  <c r="AD48" i="1" s="1"/>
  <c r="S48" i="1"/>
  <c r="S176" i="1"/>
  <c r="X176" i="1"/>
  <c r="AC176" i="1" s="1"/>
  <c r="AJ176" i="1" s="1"/>
  <c r="AG176" i="1" s="1"/>
  <c r="AD176" i="1" s="1"/>
  <c r="X422" i="1"/>
  <c r="AC422" i="1" s="1"/>
  <c r="AJ422" i="1" s="1"/>
  <c r="AG422" i="1" s="1"/>
  <c r="AD422" i="1" s="1"/>
  <c r="S422" i="1"/>
  <c r="S247" i="1"/>
  <c r="X247" i="1"/>
  <c r="AC247" i="1" s="1"/>
  <c r="AJ247" i="1" s="1"/>
  <c r="AG247" i="1" s="1"/>
  <c r="AD247" i="1" s="1"/>
  <c r="X426" i="1"/>
  <c r="AC426" i="1" s="1"/>
  <c r="AJ426" i="1" s="1"/>
  <c r="AG426" i="1" s="1"/>
  <c r="AD426" i="1" s="1"/>
  <c r="S426" i="1"/>
  <c r="S187" i="1"/>
  <c r="X187" i="1"/>
  <c r="AC187" i="1" s="1"/>
  <c r="AJ187" i="1" s="1"/>
  <c r="AG187" i="1" s="1"/>
  <c r="AD187" i="1" s="1"/>
  <c r="S286" i="1"/>
  <c r="X286" i="1"/>
  <c r="AC286" i="1" s="1"/>
  <c r="AJ286" i="1" s="1"/>
  <c r="AG286" i="1" s="1"/>
  <c r="AD286" i="1" s="1"/>
  <c r="X339" i="1"/>
  <c r="AC339" i="1" s="1"/>
  <c r="AJ339" i="1" s="1"/>
  <c r="AG339" i="1" s="1"/>
  <c r="AD339" i="1" s="1"/>
  <c r="S339" i="1"/>
  <c r="X62" i="1"/>
  <c r="AC62" i="1" s="1"/>
  <c r="AJ62" i="1" s="1"/>
  <c r="AG62" i="1" s="1"/>
  <c r="AD62" i="1" s="1"/>
  <c r="S62" i="1"/>
  <c r="S338" i="1"/>
  <c r="X338" i="1"/>
  <c r="AC338" i="1" s="1"/>
  <c r="AJ338" i="1" s="1"/>
  <c r="AG338" i="1" s="1"/>
  <c r="AD338" i="1" s="1"/>
  <c r="X361" i="1"/>
  <c r="AC361" i="1" s="1"/>
  <c r="AJ361" i="1" s="1"/>
  <c r="AG361" i="1" s="1"/>
  <c r="AD361" i="1" s="1"/>
  <c r="S361" i="1"/>
  <c r="X99" i="1"/>
  <c r="AC99" i="1" s="1"/>
  <c r="AJ99" i="1" s="1"/>
  <c r="AG99" i="1" s="1"/>
  <c r="AD99" i="1" s="1"/>
  <c r="S99" i="1"/>
  <c r="S306" i="1"/>
  <c r="X306" i="1"/>
  <c r="AC306" i="1" s="1"/>
  <c r="AJ306" i="1" s="1"/>
  <c r="AG306" i="1" s="1"/>
  <c r="AD306" i="1" s="1"/>
  <c r="X305" i="1"/>
  <c r="AC305" i="1" s="1"/>
  <c r="AJ305" i="1" s="1"/>
  <c r="AG305" i="1" s="1"/>
  <c r="AD305" i="1" s="1"/>
  <c r="S305" i="1"/>
  <c r="X340" i="1"/>
  <c r="AC340" i="1" s="1"/>
  <c r="AJ340" i="1" s="1"/>
  <c r="AG340" i="1" s="1"/>
  <c r="AD340" i="1" s="1"/>
  <c r="S340" i="1"/>
  <c r="X362" i="1"/>
  <c r="AC362" i="1" s="1"/>
  <c r="AJ362" i="1" s="1"/>
  <c r="AG362" i="1" s="1"/>
  <c r="AD362" i="1" s="1"/>
  <c r="S362" i="1"/>
  <c r="X268" i="1"/>
  <c r="AC268" i="1" s="1"/>
  <c r="AJ268" i="1" s="1"/>
  <c r="AG268" i="1" s="1"/>
  <c r="AD268" i="1" s="1"/>
  <c r="S268" i="1"/>
  <c r="X103" i="1"/>
  <c r="AC103" i="1" s="1"/>
  <c r="AJ103" i="1" s="1"/>
  <c r="AG103" i="1" s="1"/>
  <c r="AD103" i="1" s="1"/>
  <c r="S103" i="1"/>
  <c r="S418" i="1"/>
  <c r="X418" i="1"/>
  <c r="AC418" i="1" s="1"/>
  <c r="AJ418" i="1" s="1"/>
  <c r="AG418" i="1" s="1"/>
  <c r="AD418" i="1" s="1"/>
  <c r="X137" i="1"/>
  <c r="AC137" i="1" s="1"/>
  <c r="AJ137" i="1" s="1"/>
  <c r="AG137" i="1" s="1"/>
  <c r="AD137" i="1" s="1"/>
  <c r="S137" i="1"/>
  <c r="X274" i="1"/>
  <c r="AC274" i="1" s="1"/>
  <c r="AJ274" i="1" s="1"/>
  <c r="AG274" i="1" s="1"/>
  <c r="AD274" i="1" s="1"/>
  <c r="S274" i="1"/>
  <c r="X215" i="1"/>
  <c r="AC215" i="1" s="1"/>
  <c r="AJ215" i="1" s="1"/>
  <c r="AG215" i="1" s="1"/>
  <c r="AD215" i="1" s="1"/>
  <c r="S215" i="1"/>
  <c r="X242" i="1"/>
  <c r="AC242" i="1" s="1"/>
  <c r="AJ242" i="1" s="1"/>
  <c r="AG242" i="1" s="1"/>
  <c r="AD242" i="1" s="1"/>
  <c r="S242" i="1"/>
  <c r="S100" i="1"/>
  <c r="X100" i="1"/>
  <c r="AC100" i="1" s="1"/>
  <c r="AJ100" i="1" s="1"/>
  <c r="AG100" i="1" s="1"/>
  <c r="AD100" i="1" s="1"/>
  <c r="X164" i="1"/>
  <c r="AC164" i="1" s="1"/>
  <c r="AJ164" i="1" s="1"/>
  <c r="AG164" i="1" s="1"/>
  <c r="AD164" i="1" s="1"/>
  <c r="S164" i="1"/>
  <c r="X312" i="1"/>
  <c r="AC312" i="1" s="1"/>
  <c r="AJ312" i="1" s="1"/>
  <c r="AG312" i="1" s="1"/>
  <c r="AD312" i="1" s="1"/>
  <c r="S312" i="1"/>
  <c r="S119" i="1"/>
  <c r="X119" i="1"/>
  <c r="AC119" i="1" s="1"/>
  <c r="AJ119" i="1" s="1"/>
  <c r="AG119" i="1" s="1"/>
  <c r="AD119" i="1" s="1"/>
  <c r="S202" i="1"/>
  <c r="X202" i="1"/>
  <c r="AC202" i="1" s="1"/>
  <c r="AJ202" i="1" s="1"/>
  <c r="AG202" i="1" s="1"/>
  <c r="AD202" i="1" s="1"/>
  <c r="X151" i="1"/>
  <c r="AC151" i="1" s="1"/>
  <c r="AJ151" i="1" s="1"/>
  <c r="AG151" i="1" s="1"/>
  <c r="AD151" i="1" s="1"/>
  <c r="S151" i="1"/>
  <c r="S39" i="1"/>
  <c r="X39" i="1"/>
  <c r="AC39" i="1" s="1"/>
  <c r="AJ39" i="1" s="1"/>
  <c r="AG39" i="1" s="1"/>
  <c r="AD39" i="1" s="1"/>
  <c r="X72" i="1"/>
  <c r="AC72" i="1" s="1"/>
  <c r="AJ72" i="1" s="1"/>
  <c r="AG72" i="1" s="1"/>
  <c r="AD72" i="1" s="1"/>
  <c r="S72" i="1"/>
  <c r="S353" i="1"/>
  <c r="X353" i="1"/>
  <c r="AC353" i="1" s="1"/>
  <c r="AJ353" i="1" s="1"/>
  <c r="AG353" i="1" s="1"/>
  <c r="AD353" i="1" s="1"/>
  <c r="X259" i="1"/>
  <c r="AC259" i="1" s="1"/>
  <c r="AJ259" i="1" s="1"/>
  <c r="AG259" i="1" s="1"/>
  <c r="AD259" i="1" s="1"/>
  <c r="S259" i="1"/>
  <c r="X204" i="1"/>
  <c r="AC204" i="1" s="1"/>
  <c r="AJ204" i="1" s="1"/>
  <c r="AG204" i="1" s="1"/>
  <c r="AD204" i="1" s="1"/>
  <c r="S204" i="1"/>
  <c r="S326" i="1"/>
  <c r="X326" i="1"/>
  <c r="AC326" i="1" s="1"/>
  <c r="AJ326" i="1" s="1"/>
  <c r="AG326" i="1" s="1"/>
  <c r="AD326" i="1" s="1"/>
  <c r="X290" i="1"/>
  <c r="AC290" i="1" s="1"/>
  <c r="AJ290" i="1" s="1"/>
  <c r="AG290" i="1" s="1"/>
  <c r="AD290" i="1" s="1"/>
  <c r="S290" i="1"/>
  <c r="S335" i="1"/>
  <c r="X335" i="1"/>
  <c r="AC335" i="1" s="1"/>
  <c r="AJ335" i="1" s="1"/>
  <c r="AG335" i="1" s="1"/>
  <c r="AD335" i="1" s="1"/>
  <c r="S421" i="1" l="1"/>
</calcChain>
</file>

<file path=xl/sharedStrings.xml><?xml version="1.0" encoding="utf-8"?>
<sst xmlns="http://schemas.openxmlformats.org/spreadsheetml/2006/main" count="2514" uniqueCount="791">
  <si>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</si>
  <si>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</si>
  <si>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</si>
  <si>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</si>
  <si>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</si>
  <si>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</si>
  <si>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</si>
  <si>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</si>
  <si>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</si>
  <si>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</si>
  <si>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</si>
  <si>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</si>
  <si>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</si>
  <si>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</si>
  <si>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</si>
  <si>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</si>
  <si>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</si>
  <si>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</si>
  <si>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</si>
  <si>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</si>
  <si>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</si>
  <si>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</si>
  <si>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</si>
  <si>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</si>
  <si>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</si>
  <si>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</si>
  <si>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</si>
  <si>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</si>
  <si>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</si>
  <si>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</si>
  <si>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</si>
  <si>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</si>
  <si>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</si>
  <si>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</si>
  <si>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</si>
  <si>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</si>
  <si>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</si>
  <si>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</si>
  <si>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</si>
  <si>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</si>
  <si>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</si>
  <si>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</si>
  <si>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</si>
  <si>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</si>
  <si>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</si>
  <si>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</si>
  <si>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</si>
  <si>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SF</t>
  </si>
  <si>
    <t>Field</t>
  </si>
  <si>
    <t>Series</t>
  </si>
  <si>
    <t>Product Type</t>
  </si>
  <si>
    <t>Full Carton</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</si>
  <si>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</si>
  <si>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</si>
  <si>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</si>
  <si>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</si>
  <si>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</si>
  <si>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</si>
  <si>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</si>
  <si>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</si>
  <si>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</si>
  <si>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</si>
  <si>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</si>
  <si>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</si>
  <si>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</si>
  <si>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</si>
  <si>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</si>
  <si>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</si>
  <si>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</si>
  <si>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</si>
  <si>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</si>
  <si>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</si>
  <si>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</si>
  <si>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</si>
  <si>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</si>
  <si>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</si>
  <si>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</si>
  <si>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</si>
  <si>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</si>
  <si>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</si>
  <si>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</si>
  <si>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</si>
  <si>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</si>
  <si>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</si>
  <si>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Yes</t>
  </si>
  <si>
    <t>You can enter a value in the column labeled "Adj." to change your price manually.</t>
  </si>
  <si>
    <t xml:space="preserve"> </t>
  </si>
  <si>
    <t>ALL ITEMS MARKED WITH PACKAGING QUANTITY ARE SOLD IN MULTIPLES OF THAT QUANTITY ONLY</t>
  </si>
  <si>
    <t>Glass &amp; Trim</t>
  </si>
  <si>
    <t>Lungarno</t>
  </si>
  <si>
    <t>http://www.lungarnoceramics.com/</t>
  </si>
  <si>
    <t>12" x 12"</t>
  </si>
  <si>
    <t>Mosaic</t>
  </si>
  <si>
    <t>12" x 24"</t>
  </si>
  <si>
    <t>Bullnose</t>
  </si>
  <si>
    <t>3" x 12"</t>
  </si>
  <si>
    <t>24" x 24"</t>
  </si>
  <si>
    <t>L</t>
  </si>
  <si>
    <t>Polished</t>
  </si>
  <si>
    <t>Color:</t>
  </si>
  <si>
    <t>(Mesh-Mounted)</t>
  </si>
  <si>
    <t>Note:</t>
  </si>
  <si>
    <t>BRIDGES</t>
  </si>
  <si>
    <t>COUNTRY CLUB</t>
  </si>
  <si>
    <t>Glazed Porcelain</t>
  </si>
  <si>
    <t>EPIC</t>
  </si>
  <si>
    <t>Rectified Unglazed Porcelain</t>
  </si>
  <si>
    <t>FINISH LINE</t>
  </si>
  <si>
    <t>GYPSEA</t>
  </si>
  <si>
    <t>MATISSE</t>
  </si>
  <si>
    <t>PICASSO</t>
  </si>
  <si>
    <t>Rectified Glazed Porcelain</t>
  </si>
  <si>
    <t>RIALTO</t>
  </si>
  <si>
    <t>SHABBYWOOD</t>
  </si>
  <si>
    <t>SLATE MEDLEY</t>
  </si>
  <si>
    <t>STONE MEDLEY</t>
  </si>
  <si>
    <t>TUNDRA</t>
  </si>
  <si>
    <t>URBAN TEXTURES</t>
  </si>
  <si>
    <t>Bridges</t>
  </si>
  <si>
    <t>Country Club</t>
  </si>
  <si>
    <t>Epic</t>
  </si>
  <si>
    <t>Finish Line</t>
  </si>
  <si>
    <t>Gypsea</t>
  </si>
  <si>
    <t>Matisse</t>
  </si>
  <si>
    <t>Picasso</t>
  </si>
  <si>
    <t>Rialto</t>
  </si>
  <si>
    <t>Shabbywood</t>
  </si>
  <si>
    <t>Slate Medley</t>
  </si>
  <si>
    <t>Stone Medley</t>
  </si>
  <si>
    <t>Tundra</t>
  </si>
  <si>
    <t>Urban Textures</t>
  </si>
  <si>
    <t>Notes:</t>
  </si>
  <si>
    <t>4" x 12"</t>
  </si>
  <si>
    <t>13.33 SF/CTN</t>
  </si>
  <si>
    <t>Entire Series.</t>
  </si>
  <si>
    <t>Bayou</t>
  </si>
  <si>
    <t>Camelia</t>
  </si>
  <si>
    <t>Coastal</t>
  </si>
  <si>
    <t>Laguna</t>
  </si>
  <si>
    <t>Metalbax</t>
  </si>
  <si>
    <t>Shiro</t>
  </si>
  <si>
    <t>Marble Medley</t>
  </si>
  <si>
    <t>Stone Mosaics</t>
  </si>
  <si>
    <t>Glass &amp; Stone Wall Mosaics</t>
  </si>
  <si>
    <t>Glass Wall Mosaics</t>
  </si>
  <si>
    <t>Slate &amp; Glass Mosaics</t>
  </si>
  <si>
    <t>Stone &amp; Glass Mosaics</t>
  </si>
  <si>
    <t>Glass &amp; Marble Wall Mosaics</t>
  </si>
  <si>
    <t>Titan</t>
  </si>
  <si>
    <t>Unglazed Porcelain</t>
  </si>
  <si>
    <t>1.00 SF/Sheet</t>
  </si>
  <si>
    <t>Chevron</t>
  </si>
  <si>
    <t xml:space="preserve">2" x 12" Field Tile, 3/4" x 12" Pencils Mosaic, 2" x 10" Chevron Listello and 2" x 4" Brick Joint Mosaic added. </t>
  </si>
  <si>
    <t>Urban Textures (Glass)</t>
  </si>
  <si>
    <t>Urban Textures (Ceramic)</t>
  </si>
  <si>
    <t>4" x 16"</t>
  </si>
  <si>
    <t>11.11 SF/CTN</t>
  </si>
  <si>
    <t xml:space="preserve">4" x 16" Field Tile and 4" x 16" Bullnose available with 4" Edge or 16" Edge added to all colors. </t>
  </si>
  <si>
    <t>2" Hexagon</t>
  </si>
  <si>
    <t>Urban Textures (Porcelain)</t>
  </si>
  <si>
    <t>Carrara</t>
  </si>
  <si>
    <t>3" x 6"</t>
  </si>
  <si>
    <t>Glazed Porcelain Mosaics</t>
  </si>
  <si>
    <t>Glazed Ceramic Wall Mosaics</t>
  </si>
  <si>
    <t>Cosmic</t>
  </si>
  <si>
    <t>Glazed Ceramic Wall &amp; Mosaics</t>
  </si>
  <si>
    <t>Bristol Studios Design - Brushstrokes</t>
  </si>
  <si>
    <t>Bristol Studios Design - Cosmic</t>
  </si>
  <si>
    <t>Bristol Studios Design - Dots and Decos</t>
  </si>
  <si>
    <t>Bristol Studios Design - Lumiere</t>
  </si>
  <si>
    <t>Lumiere</t>
  </si>
  <si>
    <t>Glazed Ceramic Wall</t>
  </si>
  <si>
    <t>Pure White</t>
  </si>
  <si>
    <t>Bristol Studios Design - Midnight Mosaic</t>
  </si>
  <si>
    <t>Bristol Studios Design - Pure White</t>
  </si>
  <si>
    <t>Bristol Studios Design - Sculpted</t>
  </si>
  <si>
    <t>Sculpted</t>
  </si>
  <si>
    <t>Truly Solid Glass</t>
  </si>
  <si>
    <t>Bristol Studios Design - Truly Solid Glass</t>
  </si>
  <si>
    <t>Glass Mosaics</t>
  </si>
  <si>
    <t>Rhone</t>
  </si>
  <si>
    <t>Urban Classics</t>
  </si>
  <si>
    <t>G</t>
  </si>
  <si>
    <t>Carrara          Grigio          Onyx          Travertine</t>
  </si>
  <si>
    <t>Skyline</t>
  </si>
  <si>
    <t>12" x 10-7/8"</t>
  </si>
  <si>
    <t>Cashmere</t>
  </si>
  <si>
    <t>Cube</t>
  </si>
  <si>
    <t>11-1/8" x 9-3/4"</t>
  </si>
  <si>
    <t>Hexagon Leaves</t>
  </si>
  <si>
    <t>11-1/8" x 11-7/8"</t>
  </si>
  <si>
    <t>Dove          Lace</t>
  </si>
  <si>
    <t>Leaves</t>
  </si>
  <si>
    <t>12" x 11-3/4"</t>
  </si>
  <si>
    <t>Mist          Snowfall</t>
  </si>
  <si>
    <t>Teardrop</t>
  </si>
  <si>
    <t>Artisan</t>
  </si>
  <si>
    <t>Color Nautica White added.</t>
  </si>
  <si>
    <t>Mosaics</t>
  </si>
  <si>
    <t>0.97 SF/Sheet</t>
  </si>
  <si>
    <t>0.90 SF/Sheet</t>
  </si>
  <si>
    <t>Natural Elements</t>
  </si>
  <si>
    <t>Stone &amp; Glass Wall Mosaics</t>
  </si>
  <si>
    <t>0.96 SF/Sheet</t>
  </si>
  <si>
    <t>Rainstone</t>
  </si>
  <si>
    <t>Stoneway</t>
  </si>
  <si>
    <t>Urban Textures Contempo</t>
  </si>
  <si>
    <t>Thin Format Glass Wall Tile &amp; Mosaics</t>
  </si>
  <si>
    <t xml:space="preserve">Colors Comet, Milky Way and Venus in all formats.  4" x 4" Field Tile, 2" x 4" Chair Rail and 0.6" x 4" Quarter Round in all colors. </t>
  </si>
  <si>
    <t>Dots And Decos</t>
  </si>
  <si>
    <t>Colors Chocolate, Dusk, Fawn, Latte and Mocha in all formats.</t>
  </si>
  <si>
    <t>0.91 SF/Sheet</t>
  </si>
  <si>
    <t>Brushstrokes (BRISTOL STUDIOS DESIGN by Lungarno)</t>
  </si>
  <si>
    <t>Disk</t>
  </si>
  <si>
    <t>Finish Line (Unglazed Porcelain)</t>
  </si>
  <si>
    <t>1" x 1" Glazed Porcelain Mosaics only in all colors.</t>
  </si>
  <si>
    <t>Urban Textures (Porcelain Mosaics)</t>
  </si>
  <si>
    <t>Metallic Mosaics</t>
  </si>
  <si>
    <t>Glazed Porcelain Wall Mosaics.</t>
  </si>
  <si>
    <t>Notting Hill</t>
  </si>
  <si>
    <t>Glazed Ceramic Wall.</t>
  </si>
  <si>
    <t>1" x 6"</t>
  </si>
  <si>
    <t>Organic Strands</t>
  </si>
  <si>
    <t>Glazed Porcelain.</t>
  </si>
  <si>
    <t>Beige          Grey          Ivory          Light Grey</t>
  </si>
  <si>
    <t>Changes</t>
  </si>
  <si>
    <t>3" x 6" Field Tile is now being sold by the individual piece.  (Previously was sold by the square foot, 10.00 SF/CTN.)</t>
  </si>
  <si>
    <t>Urban Textures (Glazed Ceramic Wall)</t>
  </si>
  <si>
    <t>Color UT1014 Cool Gray Glossy added.  2" x 8" &amp; 3" x 6" Field Tile and other Trim formats added to select colors.</t>
  </si>
  <si>
    <t>Item # Lookup:</t>
  </si>
  <si>
    <t>LUAR</t>
  </si>
  <si>
    <t>LUFL</t>
  </si>
  <si>
    <t>LUNA</t>
  </si>
  <si>
    <t>LUOS</t>
  </si>
  <si>
    <t>11.25" x 11.25"</t>
  </si>
  <si>
    <t>0.87 SF/Sheet</t>
  </si>
  <si>
    <t>1/2" x 12"</t>
  </si>
  <si>
    <t xml:space="preserve">Colors Chocolate, Dusk, Fawn, Latte and Mocha added. </t>
  </si>
  <si>
    <t>Urban Textures (Glass Wall Tile &amp; Mosaics)</t>
  </si>
  <si>
    <t>0.98 SF/Sheet</t>
  </si>
  <si>
    <t>Finish Line (Mosaics)</t>
  </si>
  <si>
    <t>Glazed Porcelain Multi-Mosaic pattern added in color Black and color White only.</t>
  </si>
  <si>
    <t>2" x 4" Brick Joint (Interlocking) Mosaics in all colors; UT1101 White, UT1102 Ivory, UT1105 Gray, UT1107 Beige and UT1111 Graphite.</t>
  </si>
  <si>
    <t>Color Cool Gray Matte added.  1" x 1" Mosaics added and are available in select colors.  2" x 2" Format and five Trim Formats added and are available in colors Cool Gray Matte, Ivory Matte and White Matte only.</t>
  </si>
  <si>
    <t>Colors Chocolate, Dusk, Fawn, Latte and Mocha only in all formats.</t>
  </si>
  <si>
    <r>
      <t>Retrospectives</t>
    </r>
    <r>
      <rPr>
        <b/>
        <i/>
        <sz val="10"/>
        <rFont val="Arial"/>
        <family val="2"/>
      </rPr>
      <t xml:space="preserve"> (formally known as Notting Hill)</t>
    </r>
  </si>
  <si>
    <t>Two colors, Enchanted White and Royal Garden have been added to this series that was originally known as Notting Hill.</t>
  </si>
  <si>
    <t>This series has been renamed "Retrospectives".  Originally Notting Hill consisted of only one color of the same name but now colors Enchanted White and Royal Garden have been added.</t>
  </si>
  <si>
    <t>6" x 24" Field Tile format only in all colors.</t>
  </si>
  <si>
    <t>Color L05 Nero Marquina in all formats.</t>
  </si>
  <si>
    <t>Colors LC02 Bisque, LC05 Adobe &amp; LC06 Chestnut in all formats.  24" x 24" Field Tile &amp; Random Linear Mosaic formats in all colors.</t>
  </si>
  <si>
    <t>Midnight Mosaic</t>
  </si>
  <si>
    <t>LURE</t>
  </si>
  <si>
    <t>Enchanted Mist          Notting Hill          Royal Garden</t>
  </si>
  <si>
    <t>9.6" x 11" Hexagon Field in color Lyon only.</t>
  </si>
  <si>
    <t>Silk Origins</t>
  </si>
  <si>
    <t>16.50 SF/CTN</t>
  </si>
  <si>
    <t xml:space="preserve">3" x 6 " Field Tile, S4639 Bullnose - (3" Edge) and S4369 Bullnose - (6" Edge) now available in color UT1003 White Matte. </t>
  </si>
  <si>
    <t>Urban Textures (Glazed Porcelain Mosaics)</t>
  </si>
  <si>
    <t>1" x 1" Mosaic format in all colors.</t>
  </si>
  <si>
    <t xml:space="preserve">1" x 1" Mosaic format in all colors. </t>
  </si>
  <si>
    <t>The Diamond and Trapezoid mosaics have been renamed from "Bronze" to "Steel".  (Change is in color name only.)</t>
  </si>
  <si>
    <t>Urban Textures (Glass Wall Tile &amp; Mosaics (Mesh-Mounted)</t>
  </si>
  <si>
    <t>12" x 12" Field Tile format in all colors and finishes.</t>
  </si>
  <si>
    <t>Finish Line (Rectified Unglazed Porcelain)</t>
  </si>
  <si>
    <t>Color Nautica White in all formats.</t>
  </si>
  <si>
    <t>Finish Line (Glazed Ceramic Wall)</t>
  </si>
  <si>
    <t>Colors Flint, Silken Gray and Vanilla added and are available in the 3" x 12" Field (Undulated) and 1/2" x 12" Quarter Round Pencil formats.</t>
  </si>
  <si>
    <t>9-3/4" x 12-1/8"</t>
  </si>
  <si>
    <t>2" Lantern</t>
  </si>
  <si>
    <t>0.82 SF/Sheet</t>
  </si>
  <si>
    <t>2" Lantern Mosaic added and is available in all colors.</t>
  </si>
  <si>
    <t>Wall:</t>
  </si>
  <si>
    <t>Floor:</t>
  </si>
  <si>
    <t>5.60 SF/CTN</t>
  </si>
  <si>
    <t>8" x 8"</t>
  </si>
  <si>
    <t>Matte</t>
  </si>
  <si>
    <t>Gloss</t>
  </si>
  <si>
    <t>Retrospectives</t>
  </si>
  <si>
    <t>8" x 8" Field Tile added and is available in colors Covent Gardens, Notting Hill and Royal Blues.</t>
  </si>
  <si>
    <t>Covent Gardens          Notting Hill          Royal Blues</t>
  </si>
  <si>
    <t>Classics</t>
  </si>
  <si>
    <t>Rectified Glazed Porcelain.</t>
  </si>
  <si>
    <t>Pure</t>
  </si>
  <si>
    <t>Penny Round</t>
  </si>
  <si>
    <t>Notified by Lungarno of a packaging correction on the 3" x 6" Field Tile.  There is 5.50 SF/CTN instead of 5.72 SF/CTN previously noted.</t>
  </si>
  <si>
    <t>Anchor</t>
  </si>
  <si>
    <t>Color name Carrara changed to Italian Carrara.</t>
  </si>
  <si>
    <t>9.84" x 12.13"</t>
  </si>
  <si>
    <t>Coastline</t>
  </si>
  <si>
    <t>LUCO</t>
  </si>
  <si>
    <t>Big Sur          La Jolla          Monterey</t>
  </si>
  <si>
    <t>Glossy Black          Matte Black</t>
  </si>
  <si>
    <t>Glossy White          Matte White</t>
  </si>
  <si>
    <t xml:space="preserve">Penny Round Mosaic Colors added:  Flint (Matte), Silken (Matte) &amp; Vanilla (Matte). </t>
  </si>
  <si>
    <t>Impressions</t>
  </si>
  <si>
    <t>24" x 48" format added.</t>
  </si>
  <si>
    <t>Sicily</t>
  </si>
  <si>
    <t>Color Venetian Gray added.  2" Hexagon Mosaic added to all colors in the Matte finish only.</t>
  </si>
  <si>
    <t>LUSS</t>
  </si>
  <si>
    <t>12.32" x 11.42"</t>
  </si>
  <si>
    <t>Pennyround</t>
  </si>
  <si>
    <t>Bianco          Nero          Oro</t>
  </si>
  <si>
    <t>Simple Stone</t>
  </si>
  <si>
    <t>Glass Wall Mosaics.</t>
  </si>
  <si>
    <t>Glass Mosaics.</t>
  </si>
  <si>
    <t>2" x 8" Field Tile, S4829 2" x 8" Bullnose (2" Edge) &amp; S4289 2" x 8" Bullnose (8" Edge) formats in all colors. (Colors UT1001 White Glossy, UT1002 Ivory Glossy &amp; UT1014 Cool Gray Glossy.)</t>
  </si>
  <si>
    <t>Finish Line - Glazed Ceramic Wall</t>
  </si>
  <si>
    <t>Packaging is changing in the 3" x 12" Field (Undulated) format from 13.00 SF/CTN to 11.00 SF/CTN as inventory with old packaging is depleted.</t>
  </si>
  <si>
    <t>Massa Carrara</t>
  </si>
  <si>
    <t>7" x 8" Hexagon Undulated Field Tile format in all colors.</t>
  </si>
  <si>
    <t>10.78 SF/CTN</t>
  </si>
  <si>
    <t>4" x 4"</t>
  </si>
  <si>
    <t>Jolly</t>
  </si>
  <si>
    <t>Seasons</t>
  </si>
  <si>
    <t>Glazed Porcelain Floor &amp; Undulated Glazed Ceramic Wall</t>
  </si>
  <si>
    <t>Glazed Porcelain Floor &amp; Undulated Glazed Ceramic Wall.</t>
  </si>
  <si>
    <t>LUCA</t>
  </si>
  <si>
    <t>Biscuit Gloss          Gray Gloss          White Gloss          White Matte</t>
  </si>
  <si>
    <t>Carrollton</t>
  </si>
  <si>
    <t>Urban Textures - Glazed Ceramic Wall</t>
  </si>
  <si>
    <t>This price list is available electronically on an Excel spreadsheet at www.conestogatile.com/pricelists.</t>
  </si>
  <si>
    <t>All Bullnose formats in all colors and the 10" x 12" Matte Cube Mosaic in all colors.</t>
  </si>
  <si>
    <t>Urban Textures - Glass Wall Tile &amp; Mosaics</t>
  </si>
  <si>
    <r>
      <t xml:space="preserve">Glazed Ceramic Wall.  </t>
    </r>
    <r>
      <rPr>
        <i/>
        <sz val="10"/>
        <rFont val="Arial"/>
        <family val="2"/>
      </rPr>
      <t>(Similar to the Discontinued Urban Textures Glazed Ceramic Wall Series.)</t>
    </r>
  </si>
  <si>
    <r>
      <t xml:space="preserve">Entire Series.  </t>
    </r>
    <r>
      <rPr>
        <b/>
        <i/>
        <sz val="10"/>
        <rFont val="Arial"/>
        <family val="2"/>
      </rPr>
      <t>(For similar items please see the new Carrollton Series.)</t>
    </r>
  </si>
  <si>
    <t>Finish Line - Rectified Unglazed Porcelain</t>
  </si>
  <si>
    <t>Finish Line - Mosaics</t>
  </si>
  <si>
    <t>Glass &amp; Stone 1" x 4" Stacked Press Blend Mosaic in all colors.</t>
  </si>
  <si>
    <t xml:space="preserve">     Wall:</t>
  </si>
  <si>
    <t xml:space="preserve">     Floor:</t>
  </si>
  <si>
    <t>The Glass &amp; Stone 1" x 4" Stacked Press Blend Mosaic in all colors is still current.  (Mistakenly announced as discontinued on 4/8/20.)</t>
  </si>
  <si>
    <t>Glazed Porcelain Multi Mosaic in all colors.</t>
  </si>
  <si>
    <t>15.49 SF/CTN</t>
  </si>
  <si>
    <t>12" x 24" and 24" x 24" Matte finish Field Tile formats added.</t>
  </si>
  <si>
    <t>Packaging is changing for the 8" x 24" Field Tile format from 16.00 SF/CTN to 10.67 SF/CTN as inventory with old packaging is depleted.</t>
  </si>
  <si>
    <t>All 2" x 2" Trim formats in all colors:  S886 Bullnose, SC886 Bullnose Corner, S832 Stretcher, C833 Cove Base and SC813 Cove Base Outside Corner.</t>
  </si>
  <si>
    <t>12" x 24" and 24" x 24" Field Tile formats and the 3" x 12" Bullnose format in both the Unpolished &amp; Polished finishes are back.  These items were discontinued due to no longer being produced by manufacturer in China due to high tariffs.  Lungarno has now found a new manufacturer outside of China and production has begun once again.  All of the 3" x 12" Bullnose formats however will not be made at the new factory and are considered Special Order Only and Customer Service would need to be called for minimum order requirement, pricing &amp; lead time.</t>
  </si>
  <si>
    <t>32" x 32" Glazed Porcelain Floor tile format added.</t>
  </si>
  <si>
    <t>2" x 8"</t>
  </si>
  <si>
    <t>11.10 SF/CTN</t>
  </si>
  <si>
    <t>2" x 8" Glazed Ceramic Wall tile format added to colors Biscuit Gloss, Gray Gloss and White Gloss only.</t>
  </si>
  <si>
    <t>(Discontinued by Lungarno)</t>
  </si>
  <si>
    <t>8.07 SF/CTN</t>
  </si>
  <si>
    <t>24" x 24" and 9" x 10" Hexagon Glazed Porcelain Matte Floor tile formats added and are available in all colors.</t>
  </si>
  <si>
    <r>
      <t>CASABLANCA</t>
    </r>
    <r>
      <rPr>
        <u/>
        <sz val="8"/>
        <rFont val="Arial"/>
        <family val="2"/>
      </rPr>
      <t xml:space="preserve"> - Glazed Porcelain Floor &amp; Glazed Ceramic Wall</t>
    </r>
  </si>
  <si>
    <t>LUCB</t>
  </si>
  <si>
    <t>Casablanca</t>
  </si>
  <si>
    <t>Glazed Porcelain Floor &amp; Glazed Ceramic Wall.</t>
  </si>
  <si>
    <t>Cloud White          Ocean Blue          Pearl Gray</t>
  </si>
  <si>
    <t>5.5" x 6" Hexagon</t>
  </si>
  <si>
    <t>5.37 SF/CTN</t>
  </si>
  <si>
    <t>Champagne          Emerald          Ocean Blue</t>
  </si>
  <si>
    <t>Field - Flower Deco</t>
  </si>
  <si>
    <t>2" x 6"</t>
  </si>
  <si>
    <t>5.35 SF/CTN</t>
  </si>
  <si>
    <t>Champagne          Cloud White          Pearl Gray</t>
  </si>
  <si>
    <t>Emerald          Ocean Blue          Saffron</t>
  </si>
  <si>
    <t>LUEL</t>
  </si>
  <si>
    <t>Elements</t>
  </si>
  <si>
    <t>Unglazed Full Body Porcelain Mosaics.</t>
  </si>
  <si>
    <t>Carbon          Lead          Oxygen          Platinum</t>
  </si>
  <si>
    <t>12.68" x 10.98"</t>
  </si>
  <si>
    <t>1" Penny Round</t>
  </si>
  <si>
    <t>12.32" x 11.38"</t>
  </si>
  <si>
    <t>Glossy</t>
  </si>
  <si>
    <t>Series now known as "Massa Marble".  Color Calacatta Oro added and is available in all formats.</t>
  </si>
  <si>
    <t>0.75 SF/Sheet</t>
  </si>
  <si>
    <r>
      <t>LINEA</t>
    </r>
    <r>
      <rPr>
        <u/>
        <sz val="8"/>
        <rFont val="Arial"/>
        <family val="2"/>
      </rPr>
      <t xml:space="preserve"> - Glazed Ceramic Wall</t>
    </r>
  </si>
  <si>
    <t>LULI</t>
  </si>
  <si>
    <t>Linea</t>
  </si>
  <si>
    <t>Ghiaccio</t>
  </si>
  <si>
    <t>2" x 20"</t>
  </si>
  <si>
    <t>London Metro</t>
  </si>
  <si>
    <r>
      <t>MARRAKESH</t>
    </r>
    <r>
      <rPr>
        <u/>
        <sz val="8"/>
        <rFont val="Arial"/>
        <family val="2"/>
      </rPr>
      <t xml:space="preserve"> - Glazed Porcelain Floor &amp; Glazed Ceramic Wall</t>
    </r>
  </si>
  <si>
    <t>LUMA</t>
  </si>
  <si>
    <t>Field - Decorative</t>
  </si>
  <si>
    <t>Bahia          Macaal          Melah          Rubeli</t>
  </si>
  <si>
    <t>2.5" x 8"</t>
  </si>
  <si>
    <t>1" x 8"</t>
  </si>
  <si>
    <t>Marrakesh</t>
  </si>
  <si>
    <t>Glazed Porcelain Floor &amp; Glazed Ceramic Wall</t>
  </si>
  <si>
    <t>Berber Black</t>
  </si>
  <si>
    <t>Medina Green</t>
  </si>
  <si>
    <t xml:space="preserve">     Meknes Marine</t>
  </si>
  <si>
    <t xml:space="preserve">           Tantan Beige</t>
  </si>
  <si>
    <t xml:space="preserve">     Sahara White</t>
  </si>
  <si>
    <t xml:space="preserve">           Sidi Salt</t>
  </si>
  <si>
    <t>Northern Lights</t>
  </si>
  <si>
    <t>Asteroid          Cosmos          Galaxy          Moon          Neptune</t>
  </si>
  <si>
    <t>LUNO</t>
  </si>
  <si>
    <t>10.20" x 8.90"</t>
  </si>
  <si>
    <t>0.63 SF/Sheet</t>
  </si>
  <si>
    <t>11.60" x 11.10"</t>
  </si>
  <si>
    <t>Raindrop</t>
  </si>
  <si>
    <t>Glossy &amp; Matte</t>
  </si>
  <si>
    <t>12.24" x 11.02"</t>
  </si>
  <si>
    <t>0.93 SF/Sheet</t>
  </si>
  <si>
    <t>Triangle</t>
  </si>
  <si>
    <t>Triangle Mosaic added and is available in all colors.</t>
  </si>
  <si>
    <t>Massa Marble</t>
  </si>
  <si>
    <t>https://www.conestogatile.com/</t>
  </si>
  <si>
    <t>https://style-access.com/artisan/</t>
  </si>
  <si>
    <t>https://style-access.com/carrollton-2/</t>
  </si>
  <si>
    <t>https://style-access.com/coastline/</t>
  </si>
  <si>
    <t>https://style-access.com/finish-line/</t>
  </si>
  <si>
    <t>https://style-access.com/natural-elements/</t>
  </si>
  <si>
    <t>https://style-access.com/organic-strands/</t>
  </si>
  <si>
    <t>https://style-access.com/retrospectives/</t>
  </si>
  <si>
    <t>https://style-access.com/simple-stone/</t>
  </si>
  <si>
    <r>
      <t>Massa Carrara</t>
    </r>
    <r>
      <rPr>
        <b/>
        <sz val="8"/>
        <rFont val="Arial"/>
        <family val="2"/>
      </rPr>
      <t xml:space="preserve"> (Now known as Massa Marble)</t>
    </r>
  </si>
  <si>
    <t>4.73 SF/CTN</t>
  </si>
  <si>
    <t>5.17 SF/CTN</t>
  </si>
  <si>
    <t>5.38 SF/CTN</t>
  </si>
  <si>
    <t>1" Hexagon</t>
  </si>
  <si>
    <t>0.80 SF/Sheet</t>
  </si>
  <si>
    <t>Glazed Porcelain Mosaics added to line.</t>
  </si>
  <si>
    <t>Blue Heron          Mink</t>
  </si>
  <si>
    <t>Hex Wheel</t>
  </si>
  <si>
    <t>Nuance</t>
  </si>
  <si>
    <t>Stone Reserve</t>
  </si>
  <si>
    <t>Urban Textures - Glazed Porcelain Mosaics</t>
  </si>
  <si>
    <t>Entire Series.  (For similar items please see the new Carrollton Series.)</t>
  </si>
  <si>
    <t>36" x 36" Rectified Field Tile format added.</t>
  </si>
  <si>
    <t>LUJO</t>
  </si>
  <si>
    <t>Charcoal Gloss          Light Grey Gloss          White Gloss          White Matte</t>
  </si>
  <si>
    <t>a) Colors Charcoal Gloss, White Gloss and White Matte coordinate with Carrolton Series colors Charcoal Gloss, White Gloss and White Matte.</t>
  </si>
  <si>
    <t>See Jolly Series for 1/2" x 12" Universal Jolly that coordinates with colors Charcoal Gloss, White Gloss and White Matte.</t>
  </si>
  <si>
    <t>Jolly (Universal)</t>
  </si>
  <si>
    <t>Ceramic Wall Universal Jolly available in colors Charcoal Gloss, Light Grey Gloss, White Gloss and White Matte.</t>
  </si>
  <si>
    <t>Multiforma</t>
  </si>
  <si>
    <t>Glazed Porcelatin 36" x 36" Rectified Field Tile.</t>
  </si>
  <si>
    <t>Original Wall</t>
  </si>
  <si>
    <t>Royal</t>
  </si>
  <si>
    <t>https://style-access.com/northern-lights/</t>
  </si>
  <si>
    <t>https://style-access.com/casablanca/</t>
  </si>
  <si>
    <t>https://style-access.com/elements/</t>
  </si>
  <si>
    <t>https://style-access.com/linea/</t>
  </si>
  <si>
    <t>https://style-access.com/marrakesh/</t>
  </si>
  <si>
    <t>Being transitioned to new factories.</t>
  </si>
  <si>
    <t>Entire Series. (3" x 12" Glossy Field (Undulated) and the 1/2" x 12" Glossy Quarter Round Pencil formats in all colors.)</t>
  </si>
  <si>
    <t>Carrollton (Wall)</t>
  </si>
  <si>
    <t>3" x 6" Bullnose - (3" Edge) in color White Gloss only.</t>
  </si>
  <si>
    <t>10" x 12"</t>
  </si>
  <si>
    <t>11" x 13"</t>
  </si>
  <si>
    <t>installed without grout.  Not to be used in wet areas such as shower walls.  Glaze on the Wall Tile can Crackle over time.</t>
  </si>
  <si>
    <t>Lungarno recommends tiles to be sealed prior to installation with Laticrete Stontech BulletProof Sealer.</t>
  </si>
  <si>
    <t>a) 3D Field Tile consists of 3 pieces of different thicknesses and there are 22 pieces of each thickness in each carton.  Must be</t>
  </si>
  <si>
    <t>Finish Line (Rectified Glazed Porcelain)</t>
  </si>
  <si>
    <t>Color Black Forest in all formats and finishes only.</t>
  </si>
  <si>
    <t>sure which SF/CTN packaging you will be receiving.</t>
  </si>
  <si>
    <t>3" x 6", 3" x 12" and 4" x 16" Field Tile formats added and a 3" x 6" Bullnose - (3" Edge) format added.</t>
  </si>
  <si>
    <t>3" x 6" Bullnose - (3" Edge), 4" x 12" Bullnose - (4" Edge) and 4" x 16" Bullnose - (4" Edge) in all colors.  All bullnose formats in color Gray Gloss only.</t>
  </si>
  <si>
    <t>3" x 6" Bullnose - (3" Edge), 4" x 12" Bullnose - (4" Edge) and 4" x 16" Bullnose - (4" Edge) in all colors are once again available.</t>
  </si>
  <si>
    <r>
      <t>MELODY</t>
    </r>
    <r>
      <rPr>
        <u/>
        <sz val="8"/>
        <rFont val="Arial"/>
        <family val="2"/>
      </rPr>
      <t xml:space="preserve"> - Glazed Ceramic Wall</t>
    </r>
  </si>
  <si>
    <t>LUME</t>
  </si>
  <si>
    <t>Easton White          Eme Ash          Lyric Blue          Mint Grey</t>
  </si>
  <si>
    <t>1/2" x 10"</t>
  </si>
  <si>
    <t>Field - Audrey Décor</t>
  </si>
  <si>
    <t>Field - Chloe Décor</t>
  </si>
  <si>
    <t>5" x 5"</t>
  </si>
  <si>
    <t>5.40 SF/CTN</t>
  </si>
  <si>
    <t>Melody</t>
  </si>
  <si>
    <t>https://style-access.com/melody/</t>
  </si>
  <si>
    <t>3" x 6" Field Tile and 3" x 6" Bullnose formats only in all colors.</t>
  </si>
  <si>
    <t>3" x 6" Field Tile format in all colors.</t>
  </si>
  <si>
    <t>12.13" x 12.13"</t>
  </si>
  <si>
    <t>Pebble</t>
  </si>
  <si>
    <t>1.02 SF/Sheet</t>
  </si>
  <si>
    <t>Pebble Mosaic format added and is available in all colors.</t>
  </si>
  <si>
    <t>Botanicals</t>
  </si>
  <si>
    <t>Pressed Glass Mosaics.</t>
  </si>
  <si>
    <t>11.73" x 10.20"</t>
  </si>
  <si>
    <t>3" Hexagon</t>
  </si>
  <si>
    <t>0.83 SF/Sheet</t>
  </si>
  <si>
    <t>Ainsley          Bryn          Calla          Daphne          Elowen          Freya</t>
  </si>
  <si>
    <t>24" x 48"</t>
  </si>
  <si>
    <t>Classics 2.0</t>
  </si>
  <si>
    <t>LUDU</t>
  </si>
  <si>
    <t>Durstone</t>
  </si>
  <si>
    <t>9.68 SF/CTN</t>
  </si>
  <si>
    <t>LUPU</t>
  </si>
  <si>
    <t>Frost White</t>
  </si>
  <si>
    <t>Matte/Rectified</t>
  </si>
  <si>
    <t>Antislip/Rectified</t>
  </si>
  <si>
    <r>
      <t>DURSTONE</t>
    </r>
    <r>
      <rPr>
        <u/>
        <sz val="8"/>
        <rFont val="Arial"/>
        <family val="2"/>
      </rPr>
      <t xml:space="preserve"> - Glazed Porcelain</t>
    </r>
  </si>
  <si>
    <t>Taupe          White</t>
  </si>
  <si>
    <t>Rectified Glazed Porcelain.  Back now after being transitioned to a new factory with the color Black added to select formats.</t>
  </si>
  <si>
    <t xml:space="preserve">  </t>
  </si>
  <si>
    <t>LUBO</t>
  </si>
  <si>
    <t>Zellige Classique</t>
  </si>
  <si>
    <t>LUZC</t>
  </si>
  <si>
    <t>Al Hamra</t>
  </si>
  <si>
    <t>Atlas White</t>
  </si>
  <si>
    <t>Blue City</t>
  </si>
  <si>
    <t>Gris Perle</t>
  </si>
  <si>
    <t xml:space="preserve">           Mint Tea</t>
  </si>
  <si>
    <t>10.76 SF/CTN</t>
  </si>
  <si>
    <t>10" x 10"</t>
  </si>
  <si>
    <t>Glazed Terracotta</t>
  </si>
  <si>
    <t>Glazed Terracotta.</t>
  </si>
  <si>
    <t>Papillon</t>
  </si>
  <si>
    <t>Tapis</t>
  </si>
  <si>
    <t>Chouari</t>
  </si>
  <si>
    <t>Starburst</t>
  </si>
  <si>
    <t>Art</t>
  </si>
  <si>
    <t>(Al Hamra)</t>
  </si>
  <si>
    <t>(Atlas White/Sahara Rose)</t>
  </si>
  <si>
    <t>(Atlas White/Blanc/Gris Perle)</t>
  </si>
  <si>
    <t>(Atlas White)</t>
  </si>
  <si>
    <t>1.31 SF/Sheet</t>
  </si>
  <si>
    <t>0.69 SF/Sheet</t>
  </si>
  <si>
    <t>0.88 SF/Sheet</t>
  </si>
  <si>
    <t>https://style-access.com/pure-2/</t>
  </si>
  <si>
    <t>https://style-access.com/botanicals/</t>
  </si>
  <si>
    <t>https://style-access.com/durstone/</t>
  </si>
  <si>
    <t>4" x 12" Bullnose - (4" Edge) and 4" x 16" Bullnose - (4" Edge) only in all colors.</t>
  </si>
  <si>
    <t>Color Alpine White in all formats and finishes only.</t>
  </si>
  <si>
    <t>Obsidian Metallic and Pearl Metallic 2" Hexagon Mosaics only.</t>
  </si>
  <si>
    <t>32" x 32" Field Tile format only in all colors.</t>
  </si>
  <si>
    <t>12" x 24" Field Tile format in colors Ivory and Light Grey only.</t>
  </si>
  <si>
    <t>4" x 4" Equinox Deco in color Winter only.  1/2" x 12" Jolly format in colors Spring and Summer only.</t>
  </si>
  <si>
    <t>1/2" x 12" Jolly in colors Ghiaccio Glossy and Ghiaccio Matte only.</t>
  </si>
  <si>
    <t>Carrollton (Floor)</t>
  </si>
  <si>
    <t>24" x 24" Field Tile format only in all colors.</t>
  </si>
  <si>
    <t>4" x 12" Bullnose - (4" Edge) is available again in colors White Gloss and White Matte.</t>
  </si>
  <si>
    <t>12" x 24" and 24" x 24" Field Tile formats only in all colors.</t>
  </si>
  <si>
    <t>4" x 12" and 4" x 16" Field Tile formats and 4" x 12" Bullnose only in all colors.</t>
  </si>
  <si>
    <t>Jet Black</t>
  </si>
  <si>
    <t>10.52 SF/CTN</t>
  </si>
  <si>
    <t>8" x 8" Eclipse Field Tile only.</t>
  </si>
  <si>
    <r>
      <t>ZELLIGE CLASSIQUE</t>
    </r>
    <r>
      <rPr>
        <u/>
        <sz val="8"/>
        <rFont val="Arial"/>
        <family val="2"/>
      </rPr>
      <t xml:space="preserve"> - Glazed Terracotta</t>
    </r>
  </si>
  <si>
    <t>15.00 SF/CTN</t>
  </si>
  <si>
    <t>Beat</t>
  </si>
  <si>
    <t>MidMod</t>
  </si>
  <si>
    <r>
      <t>BACK TO BASICS</t>
    </r>
    <r>
      <rPr>
        <u/>
        <sz val="8"/>
        <rFont val="Arial"/>
        <family val="2"/>
      </rPr>
      <t xml:space="preserve"> - Glazed Ceramic Wall</t>
    </r>
  </si>
  <si>
    <t>LUBB</t>
  </si>
  <si>
    <t>Bianco Gloss</t>
  </si>
  <si>
    <t>Bianco Matte</t>
  </si>
  <si>
    <t>Ceruleo Gloss</t>
  </si>
  <si>
    <t>Fango Gloss</t>
  </si>
  <si>
    <t xml:space="preserve">    Muschio Gloss</t>
  </si>
  <si>
    <t xml:space="preserve">    Cipria Gloss</t>
  </si>
  <si>
    <t>Nero Gloss</t>
  </si>
  <si>
    <t>2" x 10"</t>
  </si>
  <si>
    <t>4.84 SF/CTN</t>
  </si>
  <si>
    <t xml:space="preserve">    Rosa Antico Gloss</t>
  </si>
  <si>
    <t xml:space="preserve">              Senape Gloss</t>
  </si>
  <si>
    <t xml:space="preserve">    Perla Gloss</t>
  </si>
  <si>
    <t xml:space="preserve">    Tortora Gloss</t>
  </si>
  <si>
    <r>
      <t>BEAT</t>
    </r>
    <r>
      <rPr>
        <u/>
        <sz val="8"/>
        <rFont val="Arial"/>
        <family val="2"/>
      </rPr>
      <t xml:space="preserve"> - Glazed Ceramic Wall</t>
    </r>
  </si>
  <si>
    <t>LUBE</t>
  </si>
  <si>
    <t>Milk Gloss          Milk Satin          Powder Satin          Sage Satin</t>
  </si>
  <si>
    <t>Flat</t>
  </si>
  <si>
    <t>4.75 SF/CTN</t>
  </si>
  <si>
    <t>Charleston</t>
  </si>
  <si>
    <t>Dixie</t>
  </si>
  <si>
    <t>Swing</t>
  </si>
  <si>
    <t>Geometric Jolly</t>
  </si>
  <si>
    <t>LUMM</t>
  </si>
  <si>
    <r>
      <rPr>
        <b/>
        <u/>
        <sz val="8"/>
        <rFont val="Arial"/>
        <family val="2"/>
      </rPr>
      <t>MIDMOD</t>
    </r>
    <r>
      <rPr>
        <u/>
        <sz val="8"/>
        <rFont val="Arial"/>
        <family val="2"/>
      </rPr>
      <t xml:space="preserve"> - Glazed Porcelain</t>
    </r>
  </si>
  <si>
    <t>Celeste          Citrine          Oat          Salt</t>
  </si>
  <si>
    <t>12.17" x 13.31"</t>
  </si>
  <si>
    <t>1.25" Disks</t>
  </si>
  <si>
    <t>11.54" x 11.65"</t>
  </si>
  <si>
    <t>1" x 6" Bars</t>
  </si>
  <si>
    <t>1.12 SF/Sheet</t>
  </si>
  <si>
    <t>15.50 SF/CTN</t>
  </si>
  <si>
    <t>Back To Basics</t>
  </si>
  <si>
    <r>
      <t>RETROSPECTIVES</t>
    </r>
    <r>
      <rPr>
        <u/>
        <sz val="8"/>
        <rFont val="Arial"/>
        <family val="2"/>
      </rPr>
      <t xml:space="preserve"> - Glazed Porcelain Floor &amp; Glazed Ceramic Wall</t>
    </r>
  </si>
  <si>
    <t>Glazed Porcelain 1" x 6" Bars Mosaic and 1-1/4" Disks Mosaic.</t>
  </si>
  <si>
    <t>Glazed Ceramic 2" x 8" 3D subway tiles in 6 colors with 4 shapes each.</t>
  </si>
  <si>
    <t>Glazed Ceramic 2" x 10" subway tiles in 11 colors.</t>
  </si>
  <si>
    <t>Glazed Ceramic 3" x 12" Field Tile format added and is available in color White Gloss only.</t>
  </si>
  <si>
    <t>Back to Basics</t>
  </si>
  <si>
    <t>https://style-access.com/back-to-basics/</t>
  </si>
  <si>
    <t>https://style-access.com/beat/</t>
  </si>
  <si>
    <t>Cinnamon Satin          Lemonade Satin          Ultramarine Satin</t>
  </si>
  <si>
    <t>a) Stocked in color Covent Gardens only.</t>
  </si>
  <si>
    <t>"Stocked" in the 8" x 8" Field Tile format in color Covent Gardens only.</t>
  </si>
  <si>
    <t xml:space="preserve">           Lambswool             Sahara Rose</t>
  </si>
  <si>
    <t>Star &amp; Cross</t>
  </si>
  <si>
    <t>(Atlas White/Lambswool)</t>
  </si>
  <si>
    <t>a) Packaging is changing to 6.46 SF/CTN as inventories of the old packaging is depleted.</t>
  </si>
  <si>
    <t>b) Check with Customer Service to be sure which SF/CTN packaging you will be receiving.</t>
  </si>
  <si>
    <t>a,b</t>
  </si>
  <si>
    <t>b,c</t>
  </si>
  <si>
    <t>c) Packaging is changing to 5.16 SF/CTN as inventories of the old packaging is depleted.</t>
  </si>
  <si>
    <t>b,d</t>
  </si>
  <si>
    <t>d) Packaging is changing to 6.13 SF/CTN as inventories of the old packaging is depleted.</t>
  </si>
  <si>
    <t>a) Packaging is changing to 11.62 SF/CTN as inventories of the old packaging is depleted.  Check with Customer Service to be</t>
  </si>
  <si>
    <t>Finish Line - Glazed Porcelain Mosaics</t>
  </si>
  <si>
    <t>Penny Round Mosaic in colors Flint (Matte), Silken Gray (Matte) and Vanilla (Matte) only.</t>
  </si>
  <si>
    <t>3" x 6"and 6" x 6" Field Tile, and 3" x 6" Bullnose formats only in all colors.</t>
  </si>
  <si>
    <t>https://style-access.com/midmod/</t>
  </si>
  <si>
    <t>3" x 12" Bullnose format only in all colors.</t>
  </si>
  <si>
    <t>LUBU</t>
  </si>
  <si>
    <t>Ivory          Sand</t>
  </si>
  <si>
    <t>Antislip</t>
  </si>
  <si>
    <t>7.75 SF/CTN</t>
  </si>
  <si>
    <t>Burlington</t>
  </si>
  <si>
    <t>2cm Porcelain Tile</t>
  </si>
  <si>
    <t>Undulated</t>
  </si>
  <si>
    <t>11.00 SF/CTN</t>
  </si>
  <si>
    <r>
      <t>BURLINGTON</t>
    </r>
    <r>
      <rPr>
        <u/>
        <sz val="8"/>
        <rFont val="Arial"/>
        <family val="2"/>
      </rPr>
      <t xml:space="preserve"> - 2cm Glazed Porcelain Tile</t>
    </r>
  </si>
  <si>
    <t>12" x 24" 2cm Porcelain Tile.</t>
  </si>
  <si>
    <t>3" x 12" Undulated Field Tile format added and is available in color White Gloss only.</t>
  </si>
  <si>
    <t>24" x 24" x 2cm</t>
  </si>
  <si>
    <t>a) Jolly not available for Colors Ghiaccio Glossy and Ghiaccio Matte.  Please see Jolly Series for colors White Gloss and White Matte</t>
  </si>
  <si>
    <t>that coordinate with these colors.</t>
  </si>
  <si>
    <t>Matte 9" x 10" Hexagon in all colors.</t>
  </si>
  <si>
    <t>b</t>
  </si>
  <si>
    <t>c,d,e</t>
  </si>
  <si>
    <t>c) Check with Customer Service to be sure which SF/CTN packaging you will be receiving.</t>
  </si>
  <si>
    <t>b) Available in color White Gloss only.</t>
  </si>
  <si>
    <t>d) Packaging is changing to 10.66 SF/CTN as inventories of the old packaging is depleted.</t>
  </si>
  <si>
    <t>f) Packaging is changing to 10.77 SF/CTN as inventories of the old packaging is depleted.</t>
  </si>
  <si>
    <t>g) Available in colors White Gloss &amp; White Matte only.</t>
  </si>
  <si>
    <t>a) Not available in color White Matte.</t>
  </si>
  <si>
    <t>Carrollton (Glazed Porcelain Mosaics)</t>
  </si>
  <si>
    <t>2" x 2" Mosaic in color Biscuit only.</t>
  </si>
  <si>
    <t>Triangle Mosaic only in all colors.</t>
  </si>
  <si>
    <r>
      <t>CARROLLTON</t>
    </r>
    <r>
      <rPr>
        <u/>
        <sz val="8"/>
        <rFont val="Arial"/>
        <family val="2"/>
      </rPr>
      <t xml:space="preserve"> - Glazed Ceramic Wall</t>
    </r>
  </si>
  <si>
    <t>Glazed Ceramic Wall Universal Jolly</t>
  </si>
  <si>
    <r>
      <t>JOLLY</t>
    </r>
    <r>
      <rPr>
        <u/>
        <sz val="8"/>
        <rFont val="Arial"/>
        <family val="2"/>
      </rPr>
      <t xml:space="preserve"> - Glazed Ceramic Wall Universal Jolly</t>
    </r>
  </si>
  <si>
    <t>Cenere          Ghiaccio          Sabbia</t>
  </si>
  <si>
    <t>Ardesia          Moka          Prussia          Terracotta          Verde Menta</t>
  </si>
  <si>
    <t>Ardesia          Prussia          Terracotta</t>
  </si>
  <si>
    <t>LUNE</t>
  </si>
  <si>
    <t>12" x 36"</t>
  </si>
  <si>
    <t>Field - Décor</t>
  </si>
  <si>
    <t>Dark Oak Chevron</t>
  </si>
  <si>
    <t>11.62 SF/CTN</t>
  </si>
  <si>
    <r>
      <t>NEW DIMENSIONS</t>
    </r>
    <r>
      <rPr>
        <u/>
        <sz val="8"/>
        <rFont val="Arial"/>
        <family val="2"/>
      </rPr>
      <t xml:space="preserve"> - 3D Glazed Ceramic Wall (Rectified)</t>
    </r>
  </si>
  <si>
    <r>
      <t>PURE</t>
    </r>
    <r>
      <rPr>
        <u/>
        <sz val="8"/>
        <rFont val="Arial"/>
        <family val="2"/>
      </rPr>
      <t xml:space="preserve"> - Glazed Porcelain (Rectified)</t>
    </r>
  </si>
  <si>
    <t>Ivory Bevel</t>
  </si>
  <si>
    <t>Glossy/Matte Mix</t>
  </si>
  <si>
    <t>Ivory Herringbone</t>
  </si>
  <si>
    <t>Light Oak Linear</t>
  </si>
  <si>
    <t>Moon Concave</t>
  </si>
  <si>
    <t>Moon Spackle</t>
  </si>
  <si>
    <t>New Dimensions</t>
  </si>
  <si>
    <r>
      <t>PARISIAN CHEQUER</t>
    </r>
    <r>
      <rPr>
        <u/>
        <sz val="8"/>
        <rFont val="Arial"/>
        <family val="2"/>
      </rPr>
      <t xml:space="preserve"> - Glazed Porcelain (Rectified)</t>
    </r>
  </si>
  <si>
    <t>LUPA</t>
  </si>
  <si>
    <t>Blanche          Creme          Noir</t>
  </si>
  <si>
    <t>5.81 SF/CTN</t>
  </si>
  <si>
    <t>Parisian Chequer</t>
  </si>
  <si>
    <t>Glazed Porcelain (Rectified).</t>
  </si>
  <si>
    <t>3D Glazed Ceramic Wall (Rectified).</t>
  </si>
  <si>
    <r>
      <t>SPATULA</t>
    </r>
    <r>
      <rPr>
        <u/>
        <sz val="8"/>
        <rFont val="Arial"/>
        <family val="2"/>
      </rPr>
      <t xml:space="preserve"> - Full-Body Porcelain Floor &amp; Wall</t>
    </r>
  </si>
  <si>
    <t>LUSP</t>
  </si>
  <si>
    <t>Ember</t>
  </si>
  <si>
    <t>Midnight Slate</t>
  </si>
  <si>
    <t>Sandstone</t>
  </si>
  <si>
    <t>Terra Silk</t>
  </si>
  <si>
    <t xml:space="preserve">     Sage Mist</t>
  </si>
  <si>
    <t xml:space="preserve">     Plaster</t>
  </si>
  <si>
    <t>3.5" x 7"</t>
  </si>
  <si>
    <t>7" x 7"</t>
  </si>
  <si>
    <t>11.04 SF/CTN</t>
  </si>
  <si>
    <t>Spatula</t>
  </si>
  <si>
    <t>Full-Body Porcelain Floor &amp; Wall.</t>
  </si>
  <si>
    <t>LUZB</t>
  </si>
  <si>
    <t>Desert Pearl</t>
  </si>
  <si>
    <t>Espresso Noire</t>
  </si>
  <si>
    <t xml:space="preserve">       Nomad Sand</t>
  </si>
  <si>
    <t xml:space="preserve">       Indigo Mist</t>
  </si>
  <si>
    <t xml:space="preserve">       Twilight Bloom</t>
  </si>
  <si>
    <t xml:space="preserve">       Sundried Clay</t>
  </si>
  <si>
    <t>Field - Oval</t>
  </si>
  <si>
    <t>2" Circle</t>
  </si>
  <si>
    <t>Cross Hatch</t>
  </si>
  <si>
    <r>
      <t>ZELLIGE BESPOKE</t>
    </r>
    <r>
      <rPr>
        <u/>
        <sz val="8"/>
        <rFont val="Arial"/>
        <family val="2"/>
      </rPr>
      <t xml:space="preserve"> - Glazed Terracotta</t>
    </r>
  </si>
  <si>
    <t>Zellige Bespoke</t>
  </si>
  <si>
    <t>3D Glazed Ceramic Wall</t>
  </si>
  <si>
    <t>Full-Body Porcelain Floor &amp; Wall</t>
  </si>
  <si>
    <t>https://style-access.com/new-dimensions/</t>
  </si>
  <si>
    <t>https://style-access.com/parisian-chequer/</t>
  </si>
  <si>
    <t>https://style-access.com/spatula/</t>
  </si>
  <si>
    <t>https://style-access.com/zellige-bespoke/</t>
  </si>
  <si>
    <t>1/2" x 8"</t>
  </si>
  <si>
    <t>continued on next page</t>
  </si>
  <si>
    <r>
      <t>LINEA</t>
    </r>
    <r>
      <rPr>
        <u/>
        <sz val="8"/>
        <rFont val="Arial"/>
        <family val="2"/>
      </rPr>
      <t xml:space="preserve"> - Glazed Ceramic Wall</t>
    </r>
    <r>
      <rPr>
        <i/>
        <u/>
        <sz val="8"/>
        <rFont val="Arial"/>
        <family val="2"/>
      </rPr>
      <t xml:space="preserve"> - continued</t>
    </r>
  </si>
  <si>
    <t>2-3</t>
  </si>
  <si>
    <t>d,g</t>
  </si>
  <si>
    <t>Carrollton (Glazed Ceramic Wall)</t>
  </si>
  <si>
    <t>Colors Charcoal Gloss, Charcoal Matte, Khaki Gloss, Khaki Matte, Sand Gloss and Sand Matte only in all formats.  2" x 2" Mosaic in all colors.</t>
  </si>
  <si>
    <t>Colors Charcoal Gloss, Khaki Gloss and Sand Gloss only in all formats.  3" x 6" Bullnose, 3" Edge and 6" Edge, 4" x 12" Bullnose, 4" Edge and 12" Edge and the 4" x 16" Bullnose, 16" Edge in all colors.</t>
  </si>
  <si>
    <t>Biscuit Gloss          Gray Gloss          White Gloss</t>
  </si>
  <si>
    <t>Biscuit Matte          Gray Matte          White Matte</t>
  </si>
  <si>
    <t>Atlas</t>
  </si>
  <si>
    <t>Alabaster          Azura          Oasis          Umber</t>
  </si>
  <si>
    <t>6" Trapezoid</t>
  </si>
  <si>
    <t>0.94 SF/Sheet</t>
  </si>
  <si>
    <t>Glazed Ceramic Wall Mosaics.</t>
  </si>
  <si>
    <t>Cultura</t>
  </si>
  <si>
    <t>https://style-access.com/cultura/</t>
  </si>
  <si>
    <t>3D Glazed Porcelain</t>
  </si>
  <si>
    <t>3D Glazed Porcelain.</t>
  </si>
  <si>
    <r>
      <t>CULTURA</t>
    </r>
    <r>
      <rPr>
        <u/>
        <sz val="8"/>
        <rFont val="Arial"/>
        <family val="2"/>
      </rPr>
      <t xml:space="preserve"> - 3D Glazed Porcelain</t>
    </r>
  </si>
  <si>
    <t>LUCU</t>
  </si>
  <si>
    <t>15.42 SF/CTN</t>
  </si>
  <si>
    <t>3D Matte Soft/Rectified</t>
  </si>
  <si>
    <t>Lucidus</t>
  </si>
  <si>
    <t>LUAT</t>
  </si>
  <si>
    <t>LUCI</t>
  </si>
  <si>
    <t>Pale Almond          Peony Blush          Perfect White          Polished Jade</t>
  </si>
  <si>
    <t>2" x 6" Concave/Convex</t>
  </si>
  <si>
    <t>2" x 6" Ovals</t>
  </si>
  <si>
    <t>a) The high &amp; low geometric shapes are randomly mounted, not alternating. However, subsequent pieces may follow an alternating pattern.</t>
  </si>
  <si>
    <t>Stratum</t>
  </si>
  <si>
    <t>LUST</t>
  </si>
  <si>
    <t>1" x 6" Concave</t>
  </si>
  <si>
    <t>Zellige Classic</t>
  </si>
  <si>
    <t>Streamline</t>
  </si>
  <si>
    <t>Glazed Porcelain Mosaics.</t>
  </si>
  <si>
    <t>Terrazzo Play</t>
  </si>
  <si>
    <t>Glass Wall Mosaic</t>
  </si>
  <si>
    <t>Glazed Ceramic Wall Mosaic</t>
  </si>
  <si>
    <t>Pressed Glass Mosaic</t>
  </si>
  <si>
    <t>Glazed Porcelain Mosaic</t>
  </si>
  <si>
    <t>Unglazed Full Body Porcelain Mosaic</t>
  </si>
  <si>
    <t>Glazed Porcelain Wall Mosaic</t>
  </si>
  <si>
    <t>Stone &amp; Glass Wall Mosaic</t>
  </si>
  <si>
    <t>Glass Mosaic</t>
  </si>
  <si>
    <r>
      <t>STREAMLINE</t>
    </r>
    <r>
      <rPr>
        <u/>
        <sz val="8"/>
        <rFont val="Arial"/>
        <family val="2"/>
      </rPr>
      <t xml:space="preserve"> - Glazed Porcelain Mosaic</t>
    </r>
  </si>
  <si>
    <r>
      <t>STRATUM</t>
    </r>
    <r>
      <rPr>
        <u/>
        <sz val="8"/>
        <rFont val="Arial"/>
        <family val="2"/>
      </rPr>
      <t xml:space="preserve"> - Glazed Porcelain Wall Mosaic</t>
    </r>
  </si>
  <si>
    <r>
      <t>SIMPLE STONE</t>
    </r>
    <r>
      <rPr>
        <u/>
        <sz val="8"/>
        <rFont val="Arial"/>
        <family val="2"/>
      </rPr>
      <t xml:space="preserve"> - Glass Mosaic</t>
    </r>
  </si>
  <si>
    <r>
      <t>ORGANIC STRANDS</t>
    </r>
    <r>
      <rPr>
        <u/>
        <sz val="8"/>
        <rFont val="Arial"/>
        <family val="2"/>
      </rPr>
      <t xml:space="preserve"> - Glass Mosaic</t>
    </r>
  </si>
  <si>
    <r>
      <t>NORTHERN LIGHTS</t>
    </r>
    <r>
      <rPr>
        <u/>
        <sz val="8"/>
        <rFont val="Arial"/>
        <family val="2"/>
      </rPr>
      <t xml:space="preserve"> - Glass Mosaic </t>
    </r>
    <r>
      <rPr>
        <u/>
        <sz val="7"/>
        <rFont val="Arial"/>
        <family val="2"/>
      </rPr>
      <t xml:space="preserve">(Mesh-Mounted) </t>
    </r>
  </si>
  <si>
    <r>
      <t>NATURAL ELEMENTS</t>
    </r>
    <r>
      <rPr>
        <u/>
        <sz val="8"/>
        <rFont val="Arial"/>
        <family val="2"/>
      </rPr>
      <t xml:space="preserve"> - Stone &amp; Glass Wall Mosaic </t>
    </r>
    <r>
      <rPr>
        <u/>
        <sz val="7"/>
        <rFont val="Arial"/>
        <family val="2"/>
      </rPr>
      <t>(Mesh-Mounted)</t>
    </r>
  </si>
  <si>
    <r>
      <t>LUCIDUS</t>
    </r>
    <r>
      <rPr>
        <u/>
        <sz val="8"/>
        <rFont val="Arial"/>
        <family val="2"/>
      </rPr>
      <t xml:space="preserve"> - Glazed Porcelain Wall Mosaic</t>
    </r>
  </si>
  <si>
    <r>
      <t>FINISH LINE</t>
    </r>
    <r>
      <rPr>
        <u/>
        <sz val="8"/>
        <rFont val="Arial"/>
        <family val="2"/>
      </rPr>
      <t xml:space="preserve"> - Glazed Porcelain Mosaic </t>
    </r>
    <r>
      <rPr>
        <u/>
        <sz val="7"/>
        <rFont val="Arial"/>
        <family val="2"/>
      </rPr>
      <t>(Mesh-Mounted)</t>
    </r>
  </si>
  <si>
    <r>
      <t>ELEMENTS</t>
    </r>
    <r>
      <rPr>
        <u/>
        <sz val="8"/>
        <rFont val="Arial"/>
        <family val="2"/>
      </rPr>
      <t xml:space="preserve"> - Unglazed Full Body Porcelain Mosaic</t>
    </r>
  </si>
  <si>
    <r>
      <t>COASTLINE</t>
    </r>
    <r>
      <rPr>
        <u/>
        <sz val="8"/>
        <rFont val="Arial"/>
        <family val="2"/>
      </rPr>
      <t xml:space="preserve"> - Glass Wall Mosaic</t>
    </r>
  </si>
  <si>
    <r>
      <t>CARROLLTON</t>
    </r>
    <r>
      <rPr>
        <u/>
        <sz val="8"/>
        <rFont val="Arial"/>
        <family val="2"/>
      </rPr>
      <t xml:space="preserve"> - Glazed Porcelain Mosaic</t>
    </r>
  </si>
  <si>
    <r>
      <t>BOTANICALS</t>
    </r>
    <r>
      <rPr>
        <u/>
        <sz val="8"/>
        <rFont val="Arial"/>
        <family val="2"/>
      </rPr>
      <t xml:space="preserve"> - Pressed Glass Mosaic</t>
    </r>
  </si>
  <si>
    <r>
      <t>ATLAS</t>
    </r>
    <r>
      <rPr>
        <u/>
        <sz val="8"/>
        <rFont val="Arial"/>
        <family val="2"/>
      </rPr>
      <t xml:space="preserve"> - Glazed Ceramic Wall Mosaic</t>
    </r>
  </si>
  <si>
    <r>
      <t>ARTISAN</t>
    </r>
    <r>
      <rPr>
        <u/>
        <sz val="8"/>
        <rFont val="Arial"/>
        <family val="2"/>
      </rPr>
      <t xml:space="preserve"> - Glass Wall Mosaic</t>
    </r>
  </si>
  <si>
    <t>1" x 4" Pills</t>
  </si>
  <si>
    <t>Celadon          Chantilly          Chartreuse          Latte</t>
  </si>
  <si>
    <t>Semi-Gloss</t>
  </si>
  <si>
    <t>1.25" Pennyrounds</t>
  </si>
  <si>
    <t>1.07 SF/Sheet</t>
  </si>
  <si>
    <t>LUSR</t>
  </si>
  <si>
    <r>
      <t>TERRAZZO PLAY</t>
    </r>
    <r>
      <rPr>
        <u/>
        <sz val="8"/>
        <rFont val="Arial"/>
        <family val="2"/>
      </rPr>
      <t xml:space="preserve"> - Terrazzo</t>
    </r>
  </si>
  <si>
    <t>LUTP</t>
  </si>
  <si>
    <t>Cloud Parade</t>
  </si>
  <si>
    <t>Desert Confetti</t>
  </si>
  <si>
    <t xml:space="preserve">       Palm Speckle</t>
  </si>
  <si>
    <t xml:space="preserve">       Domino Effect</t>
  </si>
  <si>
    <t xml:space="preserve">          Playground Sand</t>
  </si>
  <si>
    <t xml:space="preserve">          Riverbed</t>
  </si>
  <si>
    <t>Honed</t>
  </si>
  <si>
    <t>2" x 2"</t>
  </si>
  <si>
    <t>Rounds</t>
  </si>
  <si>
    <t>Terrazzo.</t>
  </si>
  <si>
    <t>Terrazzo</t>
  </si>
  <si>
    <t>8" x 8" x 12mm</t>
  </si>
  <si>
    <t>11.73" x 11.97" x 13mm</t>
  </si>
  <si>
    <t>11.81" x 11.81" x 8mm</t>
  </si>
  <si>
    <t>11.81" x 11.97" x 8mm</t>
  </si>
  <si>
    <t>0.92 SF/Sheet</t>
  </si>
  <si>
    <t>Ivory</t>
  </si>
  <si>
    <t>Pantheon</t>
  </si>
  <si>
    <t>Renaissance</t>
  </si>
  <si>
    <t>Sand</t>
  </si>
  <si>
    <t xml:space="preserve">  Trevi</t>
  </si>
  <si>
    <t xml:space="preserve">  Tuscan</t>
  </si>
  <si>
    <t>12.00" x 12.00"</t>
  </si>
  <si>
    <t>11.61" x 11.61"</t>
  </si>
  <si>
    <t>11.30" x 11.54"</t>
  </si>
  <si>
    <t>11.50" x 11.81"</t>
  </si>
  <si>
    <t>Burnished Brass          Hammered Pewter</t>
  </si>
  <si>
    <t>Willow Frost</t>
  </si>
  <si>
    <t>12.20" x 12.60"</t>
  </si>
  <si>
    <t>11.42" x 11.69"</t>
  </si>
  <si>
    <t>12.80" x 12.20"</t>
  </si>
  <si>
    <t>11.80" x 11.80"</t>
  </si>
  <si>
    <t>1.08 SF/Sheet</t>
  </si>
  <si>
    <t>11.63" x 12.13"</t>
  </si>
  <si>
    <t>13.25" x 14.25"</t>
  </si>
  <si>
    <t>11.33" x 11.75"</t>
  </si>
  <si>
    <t>https://style-access.com/terrazzo-play/</t>
  </si>
  <si>
    <t>h) Not available in color White Matte.</t>
  </si>
  <si>
    <r>
      <t>c,f,</t>
    </r>
    <r>
      <rPr>
        <sz val="8"/>
        <color rgb="FF0000FF"/>
        <rFont val="Arial Narrow"/>
        <family val="2"/>
      </rPr>
      <t>h</t>
    </r>
  </si>
  <si>
    <r>
      <t xml:space="preserve">e) Stocked in color White Gloss only. </t>
    </r>
    <r>
      <rPr>
        <sz val="7"/>
        <color rgb="FF0000FF"/>
        <rFont val="Arial Narrow"/>
        <family val="2"/>
      </rPr>
      <t>Not available in White Matte.</t>
    </r>
  </si>
  <si>
    <t>4" x 12" and 4" x 16" Field Tile formats only in color White Matte only.</t>
  </si>
  <si>
    <t>new</t>
  </si>
  <si>
    <t/>
  </si>
  <si>
    <t>6/15/26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</si>
</sst>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39"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b/>
      <sz val="11"/>
      <name val="Arial"/>
      <family val="2"/>
    </font>
    <font>
      <u/>
      <sz val="8"/>
      <name val="Arial"/>
      <family val="2"/>
    </font>
    <font>
      <sz val="10"/>
      <name val="Arial Narrow"/>
      <family val="2"/>
    </font>
    <font>
      <sz val="7"/>
      <name val="Arial Narrow"/>
      <family val="2"/>
    </font>
    <font>
      <b/>
      <i/>
      <sz val="10"/>
      <name val="Arial"/>
      <family val="2"/>
    </font>
    <font>
      <u/>
      <sz val="7"/>
      <name val="Arial"/>
      <family val="2"/>
    </font>
    <font>
      <i/>
      <sz val="10"/>
      <name val="Arial"/>
      <family val="2"/>
    </font>
    <font>
      <sz val="11"/>
      <color theme="1"/>
      <name val="Calibri"/>
      <family val="2"/>
      <scheme val="minor"/>
    </font>
    <font>
      <sz val="8"/>
      <color rgb="FFFF0000"/>
      <name val="Arial"/>
      <family val="2"/>
    </font>
    <font>
      <sz val="8"/>
      <color rgb="FFFF0000"/>
      <name val="Arial Narrow"/>
      <family val="2"/>
    </font>
    <font>
      <sz val="10"/>
      <color rgb="FF000000"/>
      <name val="Arial"/>
      <family val="2"/>
    </font>
    <font>
      <b/>
      <u/>
      <sz val="10"/>
      <color rgb="FF0000FF"/>
      <name val="Arial"/>
      <family val="2"/>
    </font>
    <font>
      <sz val="10"/>
      <color theme="1"/>
      <name val="Arial"/>
      <family val="2"/>
    </font>
    <font>
      <sz val="8"/>
      <color theme="1"/>
      <name val="Arial Narrow"/>
      <family val="2"/>
    </font>
    <font>
      <i/>
      <u/>
      <sz val="8"/>
      <name val="Arial"/>
      <family val="2"/>
    </font>
    <font>
      <sz val="7"/>
      <color theme="1"/>
      <name val="Arial Narrow"/>
      <family val="2"/>
    </font>
    <font>
      <i/>
      <sz val="8"/>
      <color theme="1"/>
      <name val="Arial Narrow"/>
      <family val="2"/>
    </font>
    <font>
      <sz val="8"/>
      <color theme="1"/>
      <name val="Arial"/>
      <family val="2"/>
    </font>
    <font>
      <sz val="7"/>
      <color rgb="FF0000FF"/>
      <name val="Arial Narrow"/>
      <family val="2"/>
    </font>
    <font>
      <sz val="8"/>
      <color rgb="FF0000FF"/>
      <name val="Arial Narrow"/>
      <family val="2"/>
    </font>
  </fonts>
  <fills count="16">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000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1">
    <xf numFmtId="0" fontId="0" fillId="0" borderId="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alignment vertical="top"/>
      <protection locked="0"/>
    </xf>
    <xf numFmtId="0" fontId="2" fillId="0" borderId="0"/>
    <xf numFmtId="0" fontId="2" fillId="0" borderId="0"/>
    <xf numFmtId="0" fontId="26" fillId="0" borderId="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cellStyleXfs>
  <cellXfs count="250">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8"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8"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8"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8" applyFont="1" applyFill="1" applyBorder="1" applyAlignment="1">
      <alignment horizontal="center" vertical="center"/>
    </xf>
    <xf numFmtId="9" fontId="4" fillId="0" borderId="0" xfId="8" applyFont="1" applyFill="1" applyAlignment="1">
      <alignment vertical="center"/>
    </xf>
    <xf numFmtId="9" fontId="4" fillId="0" borderId="0" xfId="8" applyFont="1" applyFill="1" applyAlignment="1">
      <alignment horizontal="center" vertical="center"/>
    </xf>
    <xf numFmtId="9" fontId="4" fillId="0" borderId="0" xfId="8" applyFont="1" applyFill="1" applyAlignment="1">
      <alignment horizontal="center"/>
    </xf>
    <xf numFmtId="4" fontId="6" fillId="0" borderId="0" xfId="1" applyNumberFormat="1" applyFont="1" applyFill="1" applyAlignment="1">
      <alignment vertical="center"/>
    </xf>
    <xf numFmtId="9" fontId="6" fillId="0" borderId="0" xfId="8" applyFont="1" applyFill="1" applyAlignment="1">
      <alignment vertical="center"/>
    </xf>
    <xf numFmtId="165" fontId="4" fillId="0" borderId="0" xfId="8" applyNumberFormat="1" applyFont="1" applyFill="1" applyAlignment="1">
      <alignment vertical="center"/>
    </xf>
    <xf numFmtId="9" fontId="4" fillId="0" borderId="0" xfId="8" applyFont="1" applyFill="1"/>
    <xf numFmtId="4" fontId="4" fillId="2" borderId="0" xfId="1" applyNumberFormat="1" applyFont="1" applyFill="1" applyAlignment="1" applyProtection="1">
      <alignment vertical="center"/>
      <protection locked="0"/>
    </xf>
    <xf numFmtId="9" fontId="4" fillId="0" borderId="1" xfId="8"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8"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8"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8"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8"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8"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4" applyBorder="1" applyAlignment="1" applyProtection="1"/>
    <xf numFmtId="0" fontId="0" fillId="13" borderId="2" xfId="0" applyFill="1" applyBorder="1"/>
    <xf numFmtId="0" fontId="0" fillId="13" borderId="1" xfId="0" applyFill="1" applyBorder="1"/>
    <xf numFmtId="0" fontId="0" fillId="0" borderId="1" xfId="0" applyBorder="1"/>
    <xf numFmtId="0" fontId="16" fillId="0" borderId="0" xfId="0" applyFont="1" applyAlignment="1">
      <alignment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8" applyNumberFormat="1" applyFont="1" applyFill="1" applyAlignment="1">
      <alignment horizontal="left" vertical="center" wrapText="1"/>
    </xf>
    <xf numFmtId="9" fontId="4" fillId="0" borderId="0" xfId="8"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9" fillId="0" borderId="0" xfId="0" applyFont="1" applyAlignment="1">
      <alignment vertical="center"/>
    </xf>
    <xf numFmtId="0" fontId="16"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8"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19" fillId="0" borderId="0" xfId="0" applyFont="1" applyAlignment="1">
      <alignment vertical="center"/>
    </xf>
    <xf numFmtId="14" fontId="3" fillId="0" borderId="0" xfId="0" quotePrefix="1" applyNumberFormat="1" applyFont="1" applyAlignment="1">
      <alignment horizontal="right" vertical="center"/>
    </xf>
    <xf numFmtId="0" fontId="4" fillId="14" borderId="0" xfId="0" applyFont="1" applyFill="1" applyAlignment="1">
      <alignment vertical="center"/>
    </xf>
    <xf numFmtId="0" fontId="16" fillId="0" borderId="0" xfId="5" applyFont="1" applyAlignment="1">
      <alignment vertical="center"/>
    </xf>
    <xf numFmtId="14" fontId="2" fillId="0" borderId="0" xfId="0" applyNumberFormat="1" applyFont="1" applyAlignment="1">
      <alignment horizontal="left"/>
    </xf>
    <xf numFmtId="14" fontId="2" fillId="0" borderId="0" xfId="0" quotePrefix="1" applyNumberFormat="1" applyFont="1" applyAlignment="1">
      <alignment horizontal="left"/>
    </xf>
    <xf numFmtId="0" fontId="2" fillId="0" borderId="1" xfId="0" applyFont="1" applyBorder="1"/>
    <xf numFmtId="0" fontId="3" fillId="0" borderId="0" xfId="0" applyFont="1"/>
    <xf numFmtId="0" fontId="2" fillId="0" borderId="0" xfId="0" applyFont="1"/>
    <xf numFmtId="43" fontId="4" fillId="0" borderId="0" xfId="1" applyFont="1" applyFill="1" applyAlignment="1">
      <alignment vertical="center"/>
    </xf>
    <xf numFmtId="14" fontId="3" fillId="0" borderId="0" xfId="0" quotePrefix="1" applyNumberFormat="1" applyFont="1" applyAlignment="1">
      <alignment horizontal="left"/>
    </xf>
    <xf numFmtId="0" fontId="22" fillId="0" borderId="0" xfId="0" applyFont="1" applyAlignment="1">
      <alignment vertical="center"/>
    </xf>
    <xf numFmtId="0" fontId="6" fillId="0" borderId="7" xfId="0" applyFont="1" applyBorder="1" applyAlignment="1">
      <alignment horizontal="center" vertical="center"/>
    </xf>
    <xf numFmtId="0" fontId="6" fillId="0" borderId="0" xfId="0" applyFont="1" applyAlignment="1">
      <alignment horizontal="center" vertical="center"/>
    </xf>
    <xf numFmtId="14" fontId="2" fillId="0" borderId="0" xfId="0" applyNumberFormat="1" applyFont="1" applyAlignment="1">
      <alignment horizontal="left" vertical="top"/>
    </xf>
    <xf numFmtId="0" fontId="2" fillId="0" borderId="0" xfId="0" applyFont="1" applyAlignment="1">
      <alignment vertical="top"/>
    </xf>
    <xf numFmtId="0" fontId="2" fillId="0" borderId="0" xfId="0" applyFont="1" applyAlignment="1">
      <alignment wrapText="1"/>
    </xf>
    <xf numFmtId="0" fontId="2" fillId="0" borderId="0" xfId="0" applyFont="1" applyAlignment="1">
      <alignment horizontal="left"/>
    </xf>
    <xf numFmtId="0" fontId="5" fillId="0" borderId="0" xfId="0" applyFont="1" applyAlignment="1">
      <alignment horizontal="left" vertical="center"/>
    </xf>
    <xf numFmtId="0" fontId="2" fillId="0" borderId="0" xfId="0" applyFont="1" applyAlignment="1">
      <alignment vertical="center"/>
    </xf>
    <xf numFmtId="0" fontId="4" fillId="9" borderId="0" xfId="0" applyFont="1" applyFill="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center" vertical="center"/>
    </xf>
    <xf numFmtId="14" fontId="3" fillId="0" borderId="0" xfId="0" quotePrefix="1"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4" fontId="6" fillId="0" borderId="2" xfId="0" applyNumberFormat="1" applyFont="1" applyBorder="1" applyAlignment="1">
      <alignment horizontal="left" vertical="center"/>
    </xf>
    <xf numFmtId="0" fontId="10" fillId="0" borderId="6" xfId="0" applyFont="1" applyBorder="1" applyAlignment="1">
      <alignment horizontal="right" vertical="center"/>
    </xf>
    <xf numFmtId="14" fontId="2" fillId="0" borderId="0" xfId="0" quotePrefix="1" applyNumberFormat="1" applyFont="1" applyAlignment="1">
      <alignment horizontal="left" vertical="top" wrapText="1"/>
    </xf>
    <xf numFmtId="0" fontId="2" fillId="0" borderId="0" xfId="0" applyFont="1" applyAlignment="1">
      <alignment vertical="top" wrapText="1"/>
    </xf>
    <xf numFmtId="14" fontId="3" fillId="0" borderId="0" xfId="0" quotePrefix="1" applyNumberFormat="1" applyFont="1" applyAlignment="1">
      <alignment horizontal="left" vertical="top" wrapText="1"/>
    </xf>
    <xf numFmtId="14" fontId="2" fillId="0" borderId="0" xfId="0" quotePrefix="1" applyNumberFormat="1" applyFont="1" applyAlignment="1">
      <alignment horizontal="left" vertical="top"/>
    </xf>
    <xf numFmtId="0" fontId="2" fillId="0" borderId="0" xfId="0" applyFont="1" applyAlignment="1">
      <alignment horizontal="center" vertical="center"/>
    </xf>
    <xf numFmtId="0" fontId="28" fillId="0" borderId="0" xfId="0" applyFont="1" applyAlignment="1">
      <alignment horizontal="right" vertical="center"/>
    </xf>
    <xf numFmtId="0" fontId="27" fillId="0" borderId="0" xfId="0" applyFont="1" applyAlignment="1">
      <alignment horizontal="right" vertical="center"/>
    </xf>
    <xf numFmtId="0" fontId="22" fillId="0" borderId="0" xfId="0" applyFont="1" applyAlignment="1">
      <alignment horizontal="right" vertical="center"/>
    </xf>
    <xf numFmtId="0" fontId="7" fillId="0" borderId="0" xfId="0" applyFont="1" applyAlignment="1">
      <alignment horizontal="left" vertical="center"/>
    </xf>
    <xf numFmtId="0" fontId="2" fillId="0" borderId="0" xfId="0" quotePrefix="1" applyFont="1"/>
    <xf numFmtId="0" fontId="4" fillId="0" borderId="0" xfId="0" quotePrefix="1" applyFont="1" applyAlignment="1">
      <alignment horizontal="center" vertical="center"/>
    </xf>
    <xf numFmtId="0" fontId="1" fillId="0" borderId="0" xfId="0" applyFont="1" applyAlignment="1">
      <alignment vertical="top" wrapText="1"/>
    </xf>
    <xf numFmtId="0" fontId="1" fillId="0" borderId="1" xfId="0" applyFont="1" applyBorder="1"/>
    <xf numFmtId="0" fontId="1" fillId="0" borderId="0" xfId="0" applyFont="1"/>
    <xf numFmtId="14" fontId="1" fillId="0" borderId="0" xfId="0" quotePrefix="1" applyNumberFormat="1" applyFont="1" applyAlignment="1">
      <alignment horizontal="left" vertical="top"/>
    </xf>
    <xf numFmtId="0" fontId="1" fillId="0" borderId="0" xfId="0" applyFont="1" applyAlignment="1">
      <alignment vertical="top"/>
    </xf>
    <xf numFmtId="14" fontId="1" fillId="0" borderId="0" xfId="0" quotePrefix="1" applyNumberFormat="1" applyFont="1" applyAlignment="1">
      <alignment horizontal="left" vertical="top" wrapText="1"/>
    </xf>
    <xf numFmtId="14" fontId="30" fillId="0" borderId="0" xfId="0" applyNumberFormat="1" applyFont="1" applyAlignment="1">
      <alignment horizontal="left"/>
    </xf>
    <xf numFmtId="0" fontId="9" fillId="0" borderId="0" xfId="0" applyFont="1" applyAlignment="1">
      <alignment horizontal="right" vertical="center"/>
    </xf>
    <xf numFmtId="0" fontId="20" fillId="0" borderId="0" xfId="0" applyFont="1" applyAlignment="1">
      <alignment vertical="center"/>
    </xf>
    <xf numFmtId="43" fontId="4" fillId="15" borderId="0" xfId="1" applyFont="1" applyFill="1" applyAlignment="1">
      <alignment horizontal="center" vertical="center"/>
    </xf>
    <xf numFmtId="0" fontId="28" fillId="0" borderId="0" xfId="0" applyFont="1" applyAlignment="1">
      <alignment vertical="center"/>
    </xf>
    <xf numFmtId="14" fontId="31" fillId="0" borderId="0" xfId="0" quotePrefix="1" applyNumberFormat="1" applyFont="1" applyAlignment="1">
      <alignment horizontal="left" vertical="top"/>
    </xf>
    <xf numFmtId="0" fontId="31" fillId="0" borderId="0" xfId="0" applyFont="1" applyAlignment="1">
      <alignment vertical="top" wrapText="1"/>
    </xf>
    <xf numFmtId="0" fontId="31" fillId="0" borderId="0" xfId="0" applyFont="1" applyAlignment="1">
      <alignment vertical="top"/>
    </xf>
    <xf numFmtId="0" fontId="32" fillId="0" borderId="0" xfId="0" applyFont="1" applyAlignment="1">
      <alignment horizontal="right" vertical="center"/>
    </xf>
    <xf numFmtId="0" fontId="32" fillId="0" borderId="0" xfId="0" applyFont="1" applyAlignment="1">
      <alignment vertical="center"/>
    </xf>
    <xf numFmtId="0" fontId="1" fillId="0" borderId="0" xfId="0" applyFont="1" applyAlignment="1">
      <alignment vertical="center"/>
    </xf>
    <xf numFmtId="0" fontId="5" fillId="0" borderId="0" xfId="0" applyFont="1" applyAlignment="1">
      <alignment vertical="center"/>
    </xf>
    <xf numFmtId="0" fontId="34" fillId="0" borderId="0" xfId="0" applyFont="1" applyAlignment="1">
      <alignment vertical="center"/>
    </xf>
    <xf numFmtId="0" fontId="35" fillId="0" borderId="0" xfId="0" applyFont="1" applyAlignment="1">
      <alignment vertical="center"/>
    </xf>
    <xf numFmtId="0" fontId="36" fillId="0" borderId="0" xfId="0" applyFont="1" applyAlignment="1">
      <alignment vertical="center"/>
    </xf>
    <xf numFmtId="0" fontId="35" fillId="0" borderId="0" xfId="5" applyFont="1" applyAlignment="1">
      <alignment vertical="center"/>
    </xf>
    <xf numFmtId="3" fontId="4" fillId="0" borderId="0" xfId="1" applyNumberFormat="1" applyFont="1" applyFill="1" applyAlignment="1">
      <alignment horizontal="center" vertical="center"/>
    </xf>
    <xf numFmtId="0" fontId="37" fillId="0" borderId="0" xfId="0"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8" fillId="0" borderId="0" xfId="0" applyFont="1" applyAlignment="1">
      <alignment horizontal="right" vertical="center"/>
    </xf>
    <xf numFmtId="0" fontId="6" fillId="0" borderId="7" xfId="0" applyFont="1" applyBorder="1" applyAlignment="1">
      <alignment horizontal="center" vertical="center"/>
    </xf>
    <xf numFmtId="0" fontId="2" fillId="0" borderId="7" xfId="0" applyFont="1" applyBorder="1" applyAlignment="1">
      <alignment vertical="center"/>
    </xf>
    <xf numFmtId="0" fontId="2" fillId="0" borderId="7" xfId="0" applyFont="1" applyBorder="1" applyAlignment="1">
      <alignment horizontal="center" vertical="center"/>
    </xf>
    <xf numFmtId="2" fontId="7" fillId="0" borderId="0" xfId="0" applyNumberFormat="1" applyFont="1" applyAlignment="1">
      <alignment horizontal="center" vertical="center" wrapText="1"/>
    </xf>
    <xf numFmtId="0" fontId="7" fillId="0" borderId="0" xfId="0" applyFont="1" applyAlignment="1">
      <alignment horizontal="center" vertical="center" wrapText="1"/>
    </xf>
    <xf numFmtId="0" fontId="21" fillId="0" borderId="0" xfId="0" applyFont="1" applyAlignment="1">
      <alignment horizontal="center" vertical="center" wrapText="1"/>
    </xf>
    <xf numFmtId="14" fontId="6" fillId="0" borderId="0" xfId="0" applyNumberFormat="1"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15" fillId="0" borderId="0" xfId="0" applyFont="1" applyAlignment="1">
      <alignment horizontal="right" vertical="center"/>
    </xf>
    <xf numFmtId="4" fontId="6" fillId="0" borderId="1" xfId="1" applyNumberFormat="1" applyFont="1" applyFill="1" applyBorder="1" applyAlignment="1">
      <alignment horizontal="center" vertical="center"/>
    </xf>
    <xf numFmtId="9" fontId="6" fillId="0" borderId="8" xfId="8" applyFont="1" applyFill="1" applyBorder="1" applyAlignment="1">
      <alignment horizontal="center" vertical="center"/>
    </xf>
    <xf numFmtId="0" fontId="8" fillId="0" borderId="0" xfId="8" applyNumberFormat="1" applyFont="1" applyAlignment="1">
      <alignment horizontal="right" vertical="center"/>
    </xf>
  </cellXfs>
  <cellStyles count="11">
    <cellStyle name="Comma" xfId="1" builtinId="3"/>
    <cellStyle name="Comma 2" xfId="2" xr:uid="{00000000-0005-0000-0000-000001000000}"/>
    <cellStyle name="Comma 2 2" xfId="3" xr:uid="{00000000-0005-0000-0000-000002000000}"/>
    <cellStyle name="Hyperlink" xfId="4" builtinId="8"/>
    <cellStyle name="Normal" xfId="0" builtinId="0"/>
    <cellStyle name="Normal 2" xfId="5" xr:uid="{00000000-0005-0000-0000-000005000000}"/>
    <cellStyle name="Normal 2 2" xfId="6" xr:uid="{00000000-0005-0000-0000-000006000000}"/>
    <cellStyle name="Normal 3" xfId="7" xr:uid="{00000000-0005-0000-0000-000007000000}"/>
    <cellStyle name="Percent" xfId="8" builtinId="5"/>
    <cellStyle name="Percent 2" xfId="9" xr:uid="{00000000-0005-0000-0000-000009000000}"/>
    <cellStyle name="Percent 2 2" xfId="10" xr:uid="{00000000-0005-0000-0000-00000A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2</xdr:row>
      <xdr:rowOff>9525</xdr:rowOff>
    </xdr:from>
    <xdr:to>
      <xdr:col>2</xdr:col>
      <xdr:colOff>1181100</xdr:colOff>
      <xdr:row>3</xdr:row>
      <xdr:rowOff>9525</xdr:rowOff>
    </xdr:to>
    <xdr:pic>
      <xdr:nvPicPr>
        <xdr:cNvPr id="17020" name="Picture 335">
          <a:extLst>
            <a:ext uri="{FF2B5EF4-FFF2-40B4-BE49-F238E27FC236}">
              <a16:creationId xmlns:a16="http://schemas.microsoft.com/office/drawing/2014/main" id="{00000000-0008-0000-0100-00007C42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685800</xdr:colOff>
      <xdr:row>2</xdr:row>
      <xdr:rowOff>19050</xdr:rowOff>
    </xdr:from>
    <xdr:to>
      <xdr:col>8</xdr:col>
      <xdr:colOff>438150</xdr:colOff>
      <xdr:row>3</xdr:row>
      <xdr:rowOff>180975</xdr:rowOff>
    </xdr:to>
    <xdr:pic>
      <xdr:nvPicPr>
        <xdr:cNvPr id="17021" name="Picture 3">
          <a:extLst>
            <a:ext uri="{FF2B5EF4-FFF2-40B4-BE49-F238E27FC236}">
              <a16:creationId xmlns:a16="http://schemas.microsoft.com/office/drawing/2014/main" id="{00000000-0008-0000-0100-00007D42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19375" y="342900"/>
          <a:ext cx="132397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8680" name="Line 118">
          <a:extLst>
            <a:ext uri="{FF2B5EF4-FFF2-40B4-BE49-F238E27FC236}">
              <a16:creationId xmlns:a16="http://schemas.microsoft.com/office/drawing/2014/main" id="{00000000-0008-0000-0200-0000F848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8681" name="Line 192">
          <a:extLst>
            <a:ext uri="{FF2B5EF4-FFF2-40B4-BE49-F238E27FC236}">
              <a16:creationId xmlns:a16="http://schemas.microsoft.com/office/drawing/2014/main" id="{00000000-0008-0000-0200-0000F948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18682" name="Picture 335">
          <a:extLst>
            <a:ext uri="{FF2B5EF4-FFF2-40B4-BE49-F238E27FC236}">
              <a16:creationId xmlns:a16="http://schemas.microsoft.com/office/drawing/2014/main" id="{00000000-0008-0000-0200-0000FA4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95250</xdr:colOff>
      <xdr:row>12</xdr:row>
      <xdr:rowOff>19050</xdr:rowOff>
    </xdr:from>
    <xdr:to>
      <xdr:col>13</xdr:col>
      <xdr:colOff>123825</xdr:colOff>
      <xdr:row>13</xdr:row>
      <xdr:rowOff>180975</xdr:rowOff>
    </xdr:to>
    <xdr:pic>
      <xdr:nvPicPr>
        <xdr:cNvPr id="18683" name="Picture 4">
          <a:extLst>
            <a:ext uri="{FF2B5EF4-FFF2-40B4-BE49-F238E27FC236}">
              <a16:creationId xmlns:a16="http://schemas.microsoft.com/office/drawing/2014/main" id="{00000000-0008-0000-0200-0000FB4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47975" y="1543050"/>
          <a:ext cx="132397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style-access.com/organic-strands/" TargetMode="External"/><Relationship Id="rId13" Type="http://schemas.openxmlformats.org/officeDocument/2006/relationships/hyperlink" Target="https://style-access.com/elements/" TargetMode="External"/><Relationship Id="rId18" Type="http://schemas.openxmlformats.org/officeDocument/2006/relationships/hyperlink" Target="https://style-access.com/botanicals/" TargetMode="External"/><Relationship Id="rId26" Type="http://schemas.openxmlformats.org/officeDocument/2006/relationships/hyperlink" Target="https://style-access.com/parisian-chequer/" TargetMode="External"/><Relationship Id="rId3" Type="http://schemas.openxmlformats.org/officeDocument/2006/relationships/hyperlink" Target="https://style-access.com/artisan/" TargetMode="External"/><Relationship Id="rId21" Type="http://schemas.openxmlformats.org/officeDocument/2006/relationships/hyperlink" Target="https://style-access.com/beat/" TargetMode="External"/><Relationship Id="rId7" Type="http://schemas.openxmlformats.org/officeDocument/2006/relationships/hyperlink" Target="https://style-access.com/natural-elements/" TargetMode="External"/><Relationship Id="rId12" Type="http://schemas.openxmlformats.org/officeDocument/2006/relationships/hyperlink" Target="https://style-access.com/casablanca/" TargetMode="External"/><Relationship Id="rId17" Type="http://schemas.openxmlformats.org/officeDocument/2006/relationships/hyperlink" Target="https://style-access.com/pure-2/" TargetMode="External"/><Relationship Id="rId25" Type="http://schemas.openxmlformats.org/officeDocument/2006/relationships/hyperlink" Target="https://style-access.com/zellige-bespoke/" TargetMode="External"/><Relationship Id="rId2" Type="http://schemas.openxmlformats.org/officeDocument/2006/relationships/hyperlink" Target="https://www.conestogatile.com/" TargetMode="External"/><Relationship Id="rId16" Type="http://schemas.openxmlformats.org/officeDocument/2006/relationships/hyperlink" Target="https://style-access.com/melody/" TargetMode="External"/><Relationship Id="rId20" Type="http://schemas.openxmlformats.org/officeDocument/2006/relationships/hyperlink" Target="https://style-access.com/back-to-basics/" TargetMode="External"/><Relationship Id="rId29" Type="http://schemas.openxmlformats.org/officeDocument/2006/relationships/printerSettings" Target="../printerSettings/printerSettings4.bin"/><Relationship Id="rId1" Type="http://schemas.openxmlformats.org/officeDocument/2006/relationships/hyperlink" Target="http://www.lungarnoceramics.com/" TargetMode="External"/><Relationship Id="rId6" Type="http://schemas.openxmlformats.org/officeDocument/2006/relationships/hyperlink" Target="https://style-access.com/finish-line/" TargetMode="External"/><Relationship Id="rId11" Type="http://schemas.openxmlformats.org/officeDocument/2006/relationships/hyperlink" Target="https://style-access.com/northern-lights/" TargetMode="External"/><Relationship Id="rId24" Type="http://schemas.openxmlformats.org/officeDocument/2006/relationships/hyperlink" Target="https://style-access.com/spatula/" TargetMode="External"/><Relationship Id="rId5" Type="http://schemas.openxmlformats.org/officeDocument/2006/relationships/hyperlink" Target="https://style-access.com/coastline/" TargetMode="External"/><Relationship Id="rId15" Type="http://schemas.openxmlformats.org/officeDocument/2006/relationships/hyperlink" Target="https://style-access.com/marrakesh/" TargetMode="External"/><Relationship Id="rId23" Type="http://schemas.openxmlformats.org/officeDocument/2006/relationships/hyperlink" Target="https://style-access.com/new-dimensions/" TargetMode="External"/><Relationship Id="rId28" Type="http://schemas.openxmlformats.org/officeDocument/2006/relationships/hyperlink" Target="https://style-access.com/terrazzo-play/" TargetMode="External"/><Relationship Id="rId10" Type="http://schemas.openxmlformats.org/officeDocument/2006/relationships/hyperlink" Target="https://style-access.com/simple-stone/" TargetMode="External"/><Relationship Id="rId19" Type="http://schemas.openxmlformats.org/officeDocument/2006/relationships/hyperlink" Target="https://style-access.com/durstone/" TargetMode="External"/><Relationship Id="rId4" Type="http://schemas.openxmlformats.org/officeDocument/2006/relationships/hyperlink" Target="https://style-access.com/carrollton-2/" TargetMode="External"/><Relationship Id="rId9" Type="http://schemas.openxmlformats.org/officeDocument/2006/relationships/hyperlink" Target="https://style-access.com/retrospectives/" TargetMode="External"/><Relationship Id="rId14" Type="http://schemas.openxmlformats.org/officeDocument/2006/relationships/hyperlink" Target="https://style-access.com/linea/" TargetMode="External"/><Relationship Id="rId22" Type="http://schemas.openxmlformats.org/officeDocument/2006/relationships/hyperlink" Target="https://style-access.com/midmod/" TargetMode="External"/><Relationship Id="rId27" Type="http://schemas.openxmlformats.org/officeDocument/2006/relationships/hyperlink" Target="https://style-access.com/cultura/"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1"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56</v>
      </c>
      <c r="B1" s="105" t="s">
        <v>89</v>
      </c>
    </row>
    <row r="2" spans="1:13" x14ac:dyDescent="0.2">
      <c r="A2" s="7" t="s">
        <v>83</v>
      </c>
      <c r="B2" s="103" t="s">
        <v>97</v>
      </c>
      <c r="D2" s="104"/>
    </row>
    <row r="3" spans="1:13" x14ac:dyDescent="0.2">
      <c r="A3" s="7" t="s">
        <v>72</v>
      </c>
      <c r="B3" s="178" t="s">
        <v>182</v>
      </c>
      <c r="D3" s="104"/>
    </row>
    <row r="4" spans="1:13" x14ac:dyDescent="0.2">
      <c r="A4" s="7" t="s">
        <v>28</v>
      </c>
      <c r="B4" s="104" t="s">
        <v>790</v>
      </c>
      <c r="C4" s="104"/>
      <c r="D4" s="104"/>
    </row>
    <row r="6" spans="1:13" x14ac:dyDescent="0.2">
      <c r="A6" s="87"/>
      <c r="B6" s="87"/>
      <c r="C6" s="87"/>
      <c r="D6" s="87"/>
      <c r="E6" s="87"/>
      <c r="F6" s="87"/>
      <c r="G6" s="87"/>
      <c r="H6" s="87"/>
    </row>
    <row r="8" spans="1:13" x14ac:dyDescent="0.2">
      <c r="A8" s="50" t="s">
        <v>42</v>
      </c>
      <c r="B8" s="51"/>
      <c r="C8" s="224"/>
      <c r="D8" s="224"/>
      <c r="E8" s="224"/>
      <c r="F8" s="224"/>
      <c r="G8" s="224"/>
      <c r="H8" s="225"/>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G</v>
      </c>
      <c r="C22" s="63"/>
      <c r="D22" s="3"/>
      <c r="E22" s="3"/>
      <c r="F22" s="3"/>
      <c r="G22" s="3"/>
      <c r="H22" s="3"/>
      <c r="I22" s="3"/>
      <c r="J22" s="3"/>
      <c r="K22" s="3"/>
      <c r="L22" s="3"/>
      <c r="M22" s="3"/>
    </row>
    <row r="23" spans="1:13" x14ac:dyDescent="0.2">
      <c r="B23" s="6"/>
      <c r="C23" s="106"/>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63</v>
      </c>
      <c r="B28" s="3" t="s">
        <v>38</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64</v>
      </c>
      <c r="B31" s="3" t="s">
        <v>65</v>
      </c>
      <c r="C31" s="3"/>
      <c r="D31" s="3"/>
      <c r="E31" s="3"/>
      <c r="F31" s="3"/>
      <c r="G31" s="3"/>
      <c r="H31" s="3"/>
      <c r="I31" s="3"/>
      <c r="J31" s="3"/>
      <c r="K31" s="3"/>
      <c r="L31" s="3"/>
      <c r="M31" s="3"/>
    </row>
    <row r="32" spans="1:13" x14ac:dyDescent="0.2">
      <c r="A32" s="80"/>
      <c r="B32" s="3" t="s">
        <v>77</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66</v>
      </c>
      <c r="B34" s="3" t="s">
        <v>43</v>
      </c>
      <c r="C34" s="3"/>
      <c r="D34" s="3"/>
      <c r="E34" s="3"/>
      <c r="F34" s="3"/>
      <c r="G34" s="3"/>
      <c r="H34" s="3"/>
      <c r="I34" s="3"/>
      <c r="J34" s="3"/>
      <c r="K34" s="3"/>
      <c r="L34" s="3"/>
      <c r="M34" s="3"/>
    </row>
    <row r="35" spans="1:13" x14ac:dyDescent="0.2">
      <c r="A35" s="80"/>
      <c r="B35" s="3" t="s">
        <v>78</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0" t="s">
        <v>53</v>
      </c>
      <c r="C37" s="100" t="s">
        <v>67</v>
      </c>
      <c r="D37" s="226" t="s">
        <v>54</v>
      </c>
      <c r="E37" s="227"/>
      <c r="F37" s="100" t="s">
        <v>68</v>
      </c>
      <c r="G37" s="100" t="s">
        <v>69</v>
      </c>
      <c r="H37" s="100" t="s">
        <v>70</v>
      </c>
      <c r="I37" s="3"/>
      <c r="J37" s="3"/>
      <c r="K37" s="3"/>
      <c r="L37" s="3"/>
      <c r="M37" s="3"/>
    </row>
    <row r="38" spans="1:13" x14ac:dyDescent="0.2">
      <c r="B38" s="101">
        <v>1</v>
      </c>
      <c r="C38" s="121"/>
      <c r="D38" s="102" t="s">
        <v>55</v>
      </c>
      <c r="E38" s="99"/>
      <c r="F38" s="122" t="s">
        <v>71</v>
      </c>
      <c r="G38" s="122">
        <v>0</v>
      </c>
      <c r="H38" s="122"/>
      <c r="I38" s="3"/>
      <c r="J38" s="3"/>
      <c r="K38" s="3"/>
      <c r="L38" s="3"/>
      <c r="M38" s="3"/>
    </row>
    <row r="39" spans="1:13" x14ac:dyDescent="0.2">
      <c r="B39" s="101">
        <v>2</v>
      </c>
      <c r="C39" s="121"/>
      <c r="D39" s="102" t="s">
        <v>88</v>
      </c>
      <c r="E39" s="99"/>
      <c r="F39" s="122" t="s">
        <v>71</v>
      </c>
      <c r="G39" s="122">
        <v>0</v>
      </c>
      <c r="H39" s="122"/>
      <c r="I39" s="3"/>
      <c r="J39" s="3"/>
      <c r="K39" s="3"/>
      <c r="L39" s="3"/>
      <c r="M39" s="3"/>
    </row>
    <row r="40" spans="1:13" x14ac:dyDescent="0.2">
      <c r="B40" s="101">
        <v>3</v>
      </c>
      <c r="C40" s="121"/>
      <c r="D40" s="102" t="s">
        <v>8</v>
      </c>
      <c r="E40" s="99"/>
      <c r="F40" s="122" t="s">
        <v>71</v>
      </c>
      <c r="G40" s="122">
        <v>0</v>
      </c>
      <c r="H40" s="122"/>
      <c r="I40" s="3"/>
      <c r="J40" s="3"/>
      <c r="K40" s="3"/>
      <c r="L40" s="3"/>
      <c r="M40" s="3"/>
    </row>
    <row r="41" spans="1:13" x14ac:dyDescent="0.2">
      <c r="B41" s="101">
        <v>4</v>
      </c>
      <c r="C41" s="121"/>
      <c r="D41" s="102">
        <v>0</v>
      </c>
      <c r="E41" s="99"/>
      <c r="F41" s="122" t="s">
        <v>71</v>
      </c>
      <c r="G41" s="122">
        <v>0</v>
      </c>
      <c r="H41" s="122"/>
      <c r="I41" s="3"/>
      <c r="J41" s="3"/>
      <c r="K41" s="3"/>
      <c r="L41" s="3"/>
      <c r="M41" s="3"/>
    </row>
    <row r="42" spans="1:13" x14ac:dyDescent="0.2">
      <c r="B42" s="101">
        <v>5</v>
      </c>
      <c r="C42" s="121"/>
      <c r="D42" s="102">
        <v>0</v>
      </c>
      <c r="E42" s="99"/>
      <c r="F42" s="122" t="s">
        <v>71</v>
      </c>
      <c r="G42" s="122">
        <v>0</v>
      </c>
      <c r="H42" s="122"/>
      <c r="I42" s="3"/>
      <c r="J42" s="3"/>
      <c r="K42" s="3"/>
      <c r="L42" s="3"/>
      <c r="M42" s="3"/>
    </row>
    <row r="43" spans="1:13" x14ac:dyDescent="0.2">
      <c r="B43" s="101">
        <v>6</v>
      </c>
      <c r="C43" s="121"/>
      <c r="D43" s="102">
        <v>0</v>
      </c>
      <c r="E43" s="99"/>
      <c r="F43" s="122" t="s">
        <v>71</v>
      </c>
      <c r="G43" s="122">
        <v>0</v>
      </c>
      <c r="H43" s="122"/>
      <c r="I43" s="3"/>
      <c r="J43" s="3"/>
      <c r="K43" s="3"/>
      <c r="L43" s="3"/>
      <c r="M43" s="3"/>
    </row>
    <row r="44" spans="1:13" x14ac:dyDescent="0.2">
      <c r="B44" s="101">
        <v>7</v>
      </c>
      <c r="C44" s="121"/>
      <c r="D44" s="102">
        <v>0</v>
      </c>
      <c r="E44" s="99"/>
      <c r="F44" s="122" t="s">
        <v>71</v>
      </c>
      <c r="G44" s="122">
        <v>0</v>
      </c>
      <c r="H44" s="122"/>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85</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5" t="s">
        <v>84</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7"/>
      <c r="B60" s="87"/>
      <c r="C60" s="87"/>
      <c r="D60" s="87"/>
      <c r="E60" s="87"/>
      <c r="F60" s="87"/>
      <c r="G60" s="87"/>
      <c r="H60" s="87"/>
    </row>
  </sheetData>
  <mergeCells count="2">
    <mergeCell ref="C8:H8"/>
    <mergeCell ref="D37:E37"/>
  </mergeCells>
  <phoneticPr fontId="0" type="noConversion"/>
  <pageMargins left="0.75" right="0.75" top="1" bottom="1" header="0.5" footer="0.5"/>
  <pageSetup orientation="portrait" r:id="rId1"/>
  <headerFooter alignWithMargins="0"/>
  <ignoredErrors>
    <ignoredError sqref="A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S54"/>
  <sheetViews>
    <sheetView workbookViewId="0">
      <selection sqref="A1:K53"/>
    </sheetView>
  </sheetViews>
  <sheetFormatPr defaultRowHeight="12.75" x14ac:dyDescent="0.2"/>
  <cols>
    <col min="1" max="1" width="4.85546875" style="1" customWidth="1"/>
    <col min="2" max="2" width="1" style="10" customWidth="1"/>
    <col min="3" max="3" width="22.140625" style="2" customWidth="1"/>
    <col min="4" max="4" width="1" style="2" customWidth="1"/>
    <col min="5" max="5" width="16.5703125" style="2" customWidth="1"/>
    <col min="6" max="6" width="3" style="169" customWidth="1"/>
    <col min="7" max="7" width="1" style="10" customWidth="1"/>
    <col min="8" max="8" width="3" style="10" customWidth="1"/>
    <col min="9" max="9" width="21.28515625" style="2" customWidth="1"/>
    <col min="10" max="10" width="1" style="2" customWidth="1"/>
    <col min="11" max="11" width="22.140625" style="2" customWidth="1"/>
    <col min="12" max="16384" width="9.140625" style="169"/>
  </cols>
  <sheetData>
    <row r="1" spans="1:19" s="180" customFormat="1" x14ac:dyDescent="0.2">
      <c r="A1" s="6"/>
      <c r="B1" s="80"/>
      <c r="C1" s="3"/>
      <c r="D1" s="3"/>
      <c r="E1" s="3"/>
      <c r="G1" s="80"/>
      <c r="H1" s="80"/>
      <c r="I1" s="3"/>
      <c r="J1" s="3"/>
      <c r="K1" s="3"/>
    </row>
    <row r="2" spans="1:19" s="180" customFormat="1" x14ac:dyDescent="0.2">
      <c r="A2" s="6"/>
      <c r="B2" s="80"/>
      <c r="C2" s="3"/>
      <c r="D2" s="3"/>
      <c r="E2" s="3"/>
      <c r="G2" s="80"/>
      <c r="H2" s="80"/>
      <c r="I2" s="3"/>
      <c r="J2" s="3"/>
      <c r="K2" s="3"/>
    </row>
    <row r="3" spans="1:19" s="180" customFormat="1" ht="15.75" x14ac:dyDescent="0.2">
      <c r="A3" s="82"/>
      <c r="B3" s="82"/>
      <c r="C3" s="82"/>
      <c r="D3" s="82"/>
      <c r="E3" s="82"/>
      <c r="F3" s="230" t="str">
        <f>"File '"&amp;Instructions!B2&amp;"' - "&amp;Instructions!B1</f>
        <v>File 'L' - Lungarno</v>
      </c>
      <c r="G3" s="230"/>
      <c r="H3" s="230"/>
      <c r="I3" s="230"/>
      <c r="J3" s="230"/>
      <c r="K3" s="230"/>
      <c r="Q3" s="11"/>
      <c r="R3" s="6"/>
      <c r="S3" s="36"/>
    </row>
    <row r="4" spans="1:19" s="180" customFormat="1" ht="15.75" x14ac:dyDescent="0.2">
      <c r="A4" s="82"/>
      <c r="B4" s="82"/>
      <c r="C4" s="82"/>
      <c r="D4" s="82"/>
      <c r="E4" s="228"/>
      <c r="F4" s="228"/>
      <c r="G4" s="228"/>
      <c r="H4" s="228"/>
      <c r="I4" s="3"/>
      <c r="J4" s="3"/>
      <c r="K4" s="3"/>
      <c r="Q4" s="11"/>
      <c r="R4" s="6"/>
      <c r="S4" s="36"/>
    </row>
    <row r="5" spans="1:19" s="180" customFormat="1" ht="15.75" x14ac:dyDescent="0.2">
      <c r="A5" s="82"/>
      <c r="B5" s="82"/>
      <c r="C5" s="82"/>
      <c r="D5" s="82"/>
      <c r="E5" s="82"/>
      <c r="F5" s="82"/>
      <c r="G5" s="82"/>
      <c r="H5" s="82"/>
      <c r="I5" s="82"/>
      <c r="J5" s="82"/>
      <c r="K5" s="82"/>
      <c r="L5" s="3"/>
      <c r="M5" s="3"/>
      <c r="N5" s="3"/>
      <c r="O5" s="3"/>
      <c r="P5" s="4"/>
      <c r="Q5" s="11"/>
      <c r="R5" s="6"/>
      <c r="S5" s="36"/>
    </row>
    <row r="6" spans="1:19" s="180" customFormat="1" ht="15.75" x14ac:dyDescent="0.2">
      <c r="A6" s="228" t="str">
        <f>"Price List Index - "&amp;Instructions!B4</f>
        <v>Price List Index - 6/15/26 (Updated)</v>
      </c>
      <c r="B6" s="228"/>
      <c r="C6" s="228"/>
      <c r="D6" s="228"/>
      <c r="E6" s="228"/>
      <c r="F6" s="228"/>
      <c r="G6" s="228"/>
      <c r="H6" s="228"/>
      <c r="I6" s="228"/>
      <c r="J6" s="228"/>
      <c r="K6" s="228"/>
      <c r="L6" s="3"/>
      <c r="M6" s="3"/>
      <c r="N6" s="3"/>
      <c r="O6" s="3"/>
      <c r="P6" s="4"/>
      <c r="Q6" s="11"/>
      <c r="R6" s="6"/>
      <c r="S6" s="36"/>
    </row>
    <row r="7" spans="1:19" s="180" customFormat="1" ht="6" customHeight="1" x14ac:dyDescent="0.2">
      <c r="A7" s="82"/>
      <c r="B7" s="82"/>
      <c r="C7" s="82"/>
      <c r="D7" s="82"/>
      <c r="E7" s="82"/>
      <c r="F7" s="82"/>
      <c r="G7" s="82"/>
      <c r="H7" s="82"/>
      <c r="I7" s="82"/>
      <c r="J7" s="82"/>
      <c r="K7" s="82"/>
      <c r="L7" s="3"/>
      <c r="M7" s="3"/>
      <c r="N7" s="3"/>
      <c r="O7" s="3"/>
      <c r="P7" s="4"/>
      <c r="Q7" s="11"/>
      <c r="R7" s="6"/>
      <c r="S7" s="36"/>
    </row>
    <row r="8" spans="1:19" s="180" customFormat="1" ht="3" customHeight="1" x14ac:dyDescent="0.2">
      <c r="A8" s="181"/>
      <c r="B8" s="83"/>
      <c r="C8" s="83"/>
      <c r="D8" s="83"/>
      <c r="E8" s="83"/>
      <c r="F8" s="83"/>
      <c r="G8" s="83"/>
      <c r="H8" s="83"/>
      <c r="I8" s="83"/>
      <c r="J8" s="83"/>
      <c r="K8" s="83"/>
    </row>
    <row r="9" spans="1:19" s="180" customFormat="1" ht="3" customHeight="1" x14ac:dyDescent="0.2">
      <c r="A9" s="182"/>
      <c r="B9" s="84"/>
      <c r="C9" s="84"/>
      <c r="D9" s="84"/>
      <c r="E9" s="84"/>
      <c r="F9" s="84"/>
      <c r="G9" s="84"/>
      <c r="H9" s="84"/>
      <c r="I9" s="84"/>
      <c r="J9" s="84"/>
      <c r="K9" s="84"/>
    </row>
    <row r="10" spans="1:19" s="180" customFormat="1" x14ac:dyDescent="0.2">
      <c r="A10" s="6"/>
      <c r="B10" s="80"/>
      <c r="C10" s="3"/>
      <c r="D10" s="3"/>
      <c r="E10" s="3"/>
      <c r="G10" s="80"/>
      <c r="H10" s="80"/>
      <c r="I10" s="3"/>
      <c r="J10" s="3"/>
      <c r="K10" s="3"/>
    </row>
    <row r="11" spans="1:19" s="180" customFormat="1" x14ac:dyDescent="0.2">
      <c r="A11" s="173" t="s">
        <v>9</v>
      </c>
      <c r="B11" s="174"/>
      <c r="C11" s="231" t="s">
        <v>49</v>
      </c>
      <c r="D11" s="232"/>
      <c r="E11" s="232"/>
      <c r="H11" s="193"/>
      <c r="I11" s="231" t="s">
        <v>50</v>
      </c>
      <c r="J11" s="233"/>
      <c r="K11" s="233"/>
    </row>
    <row r="12" spans="1:19" s="180" customFormat="1" ht="15" customHeight="1" x14ac:dyDescent="0.2">
      <c r="A12" s="6">
        <v>1</v>
      </c>
      <c r="B12" s="80"/>
      <c r="C12" s="3" t="s">
        <v>196</v>
      </c>
      <c r="D12" s="3"/>
      <c r="E12" s="3"/>
      <c r="H12" s="80"/>
      <c r="I12" s="3" t="s">
        <v>717</v>
      </c>
    </row>
    <row r="13" spans="1:19" s="180" customFormat="1" ht="15" customHeight="1" x14ac:dyDescent="0.2">
      <c r="A13" s="199">
        <v>1</v>
      </c>
      <c r="B13" s="195"/>
      <c r="C13" s="3" t="s">
        <v>690</v>
      </c>
      <c r="D13" s="3"/>
      <c r="E13" s="3"/>
      <c r="H13" s="80"/>
      <c r="I13" s="3" t="s">
        <v>718</v>
      </c>
    </row>
    <row r="14" spans="1:19" s="180" customFormat="1" ht="15" customHeight="1" x14ac:dyDescent="0.2">
      <c r="A14" s="199">
        <v>1</v>
      </c>
      <c r="B14" s="195"/>
      <c r="C14" s="3" t="s">
        <v>568</v>
      </c>
      <c r="D14" s="3"/>
      <c r="E14" s="3"/>
      <c r="H14" s="80"/>
      <c r="I14" s="3" t="s">
        <v>171</v>
      </c>
    </row>
    <row r="15" spans="1:19" s="180" customFormat="1" ht="15" customHeight="1" x14ac:dyDescent="0.2">
      <c r="A15" s="199">
        <v>1</v>
      </c>
      <c r="B15" s="195"/>
      <c r="C15" s="3" t="s">
        <v>533</v>
      </c>
      <c r="D15" s="3"/>
      <c r="E15" s="3"/>
      <c r="H15" s="80"/>
      <c r="I15" s="3" t="s">
        <v>171</v>
      </c>
      <c r="M15" s="180" t="s">
        <v>86</v>
      </c>
    </row>
    <row r="16" spans="1:19" s="180" customFormat="1" ht="15" customHeight="1" x14ac:dyDescent="0.2">
      <c r="A16" s="199">
        <v>1</v>
      </c>
      <c r="B16" s="195"/>
      <c r="C16" s="3" t="s">
        <v>470</v>
      </c>
      <c r="D16" s="3"/>
      <c r="E16" s="3"/>
      <c r="H16" s="80"/>
      <c r="I16" s="3" t="s">
        <v>719</v>
      </c>
    </row>
    <row r="17" spans="1:11" s="180" customFormat="1" ht="15" customHeight="1" x14ac:dyDescent="0.2">
      <c r="A17" s="199">
        <v>1</v>
      </c>
      <c r="B17" s="195"/>
      <c r="C17" s="3" t="s">
        <v>600</v>
      </c>
      <c r="D17" s="3"/>
      <c r="E17" s="3"/>
      <c r="H17" s="80"/>
      <c r="I17" s="3" t="s">
        <v>601</v>
      </c>
    </row>
    <row r="18" spans="1:11" s="180" customFormat="1" ht="15" customHeight="1" x14ac:dyDescent="0.2">
      <c r="A18" s="199">
        <v>1</v>
      </c>
      <c r="B18" s="195"/>
      <c r="C18" s="3" t="s">
        <v>319</v>
      </c>
      <c r="D18" s="3"/>
      <c r="E18" s="3"/>
      <c r="H18" s="80"/>
      <c r="I18" s="3" t="s">
        <v>171</v>
      </c>
    </row>
    <row r="19" spans="1:11" s="180" customFormat="1" ht="15" customHeight="1" x14ac:dyDescent="0.2">
      <c r="A19" s="199">
        <v>2</v>
      </c>
      <c r="B19" s="195"/>
      <c r="C19" s="3" t="s">
        <v>319</v>
      </c>
      <c r="D19" s="3"/>
      <c r="E19" s="3"/>
      <c r="H19" s="80"/>
      <c r="I19" s="3" t="s">
        <v>720</v>
      </c>
    </row>
    <row r="20" spans="1:11" s="180" customFormat="1" ht="15" customHeight="1" x14ac:dyDescent="0.2">
      <c r="A20" s="199">
        <v>2</v>
      </c>
      <c r="B20" s="195"/>
      <c r="C20" s="3" t="s">
        <v>347</v>
      </c>
      <c r="D20" s="3"/>
      <c r="E20" s="3"/>
      <c r="H20" s="80"/>
      <c r="I20" s="3" t="s">
        <v>381</v>
      </c>
    </row>
    <row r="21" spans="1:11" s="180" customFormat="1" ht="15" customHeight="1" x14ac:dyDescent="0.2">
      <c r="A21" s="92">
        <v>2</v>
      </c>
      <c r="B21" s="80"/>
      <c r="C21" s="3" t="s">
        <v>289</v>
      </c>
      <c r="D21" s="3"/>
      <c r="E21" s="3"/>
      <c r="H21" s="80"/>
      <c r="I21" s="3" t="s">
        <v>717</v>
      </c>
    </row>
    <row r="22" spans="1:11" s="180" customFormat="1" ht="15" customHeight="1" x14ac:dyDescent="0.2">
      <c r="A22" s="199">
        <v>2</v>
      </c>
      <c r="B22" s="80"/>
      <c r="C22" s="3" t="s">
        <v>695</v>
      </c>
      <c r="D22" s="3"/>
      <c r="E22" s="3"/>
      <c r="H22" s="80"/>
      <c r="I22" s="3" t="s">
        <v>697</v>
      </c>
    </row>
    <row r="23" spans="1:11" s="180" customFormat="1" ht="15" customHeight="1" x14ac:dyDescent="0.2">
      <c r="A23" s="199">
        <v>2</v>
      </c>
      <c r="B23" s="80"/>
      <c r="C23" s="3" t="s">
        <v>479</v>
      </c>
      <c r="D23" s="3"/>
      <c r="E23" s="3"/>
      <c r="H23" s="80"/>
      <c r="I23" s="3" t="s">
        <v>104</v>
      </c>
    </row>
    <row r="24" spans="1:11" s="180" customFormat="1" ht="15" customHeight="1" x14ac:dyDescent="0.2">
      <c r="A24" s="199">
        <v>2</v>
      </c>
      <c r="B24" s="80"/>
      <c r="C24" s="3" t="s">
        <v>359</v>
      </c>
      <c r="D24" s="3"/>
      <c r="E24" s="3"/>
      <c r="H24" s="80"/>
      <c r="I24" s="3" t="s">
        <v>721</v>
      </c>
    </row>
    <row r="25" spans="1:11" s="180" customFormat="1" ht="15" customHeight="1" x14ac:dyDescent="0.2">
      <c r="A25" s="6">
        <v>2</v>
      </c>
      <c r="B25" s="80"/>
      <c r="C25" s="3" t="s">
        <v>121</v>
      </c>
      <c r="D25" s="3"/>
      <c r="E25" s="3"/>
      <c r="H25" s="80"/>
      <c r="I25" s="3" t="s">
        <v>720</v>
      </c>
    </row>
    <row r="26" spans="1:11" s="180" customFormat="1" ht="15" customHeight="1" x14ac:dyDescent="0.2">
      <c r="A26" s="6">
        <v>2</v>
      </c>
      <c r="B26" s="80"/>
      <c r="C26" s="3" t="s">
        <v>313</v>
      </c>
      <c r="D26" s="3"/>
      <c r="E26" s="3"/>
      <c r="H26" s="80"/>
      <c r="I26" s="3" t="s">
        <v>623</v>
      </c>
    </row>
    <row r="27" spans="1:11" s="180" customFormat="1" ht="15" customHeight="1" x14ac:dyDescent="0.2">
      <c r="A27" s="199" t="s">
        <v>683</v>
      </c>
      <c r="B27" s="80"/>
      <c r="C27" s="3" t="s">
        <v>370</v>
      </c>
      <c r="D27" s="3"/>
      <c r="E27" s="3"/>
      <c r="H27" s="80"/>
      <c r="I27" s="3" t="s">
        <v>171</v>
      </c>
    </row>
    <row r="28" spans="1:11" s="180" customFormat="1" ht="15" customHeight="1" x14ac:dyDescent="0.2">
      <c r="A28" s="6">
        <v>3</v>
      </c>
      <c r="B28" s="80"/>
      <c r="C28" s="3" t="s">
        <v>703</v>
      </c>
      <c r="D28" s="3"/>
      <c r="E28" s="3"/>
      <c r="H28" s="80"/>
      <c r="I28" s="3" t="s">
        <v>722</v>
      </c>
    </row>
    <row r="29" spans="1:11" s="180" customFormat="1" ht="15" customHeight="1" x14ac:dyDescent="0.2">
      <c r="A29" s="6">
        <v>3</v>
      </c>
      <c r="B29" s="80"/>
      <c r="C29" s="3" t="s">
        <v>380</v>
      </c>
      <c r="D29" s="3"/>
      <c r="E29" s="3"/>
      <c r="H29" s="80"/>
      <c r="I29" s="3" t="s">
        <v>381</v>
      </c>
      <c r="J29" s="3"/>
      <c r="K29" s="3"/>
    </row>
    <row r="30" spans="1:11" s="180" customFormat="1" ht="15" customHeight="1" x14ac:dyDescent="0.2">
      <c r="A30" s="6">
        <v>3</v>
      </c>
      <c r="B30" s="80"/>
      <c r="C30" s="3" t="s">
        <v>462</v>
      </c>
      <c r="D30" s="3"/>
      <c r="E30" s="3"/>
      <c r="H30" s="80"/>
      <c r="I30" s="3" t="s">
        <v>171</v>
      </c>
      <c r="J30" s="3"/>
      <c r="K30" s="3"/>
    </row>
    <row r="31" spans="1:11" s="180" customFormat="1" ht="15" customHeight="1" x14ac:dyDescent="0.2">
      <c r="A31" s="6">
        <v>3</v>
      </c>
      <c r="B31" s="80"/>
      <c r="C31" s="3" t="s">
        <v>534</v>
      </c>
      <c r="D31" s="3"/>
      <c r="E31" s="3"/>
      <c r="H31" s="80"/>
      <c r="I31" s="3" t="s">
        <v>104</v>
      </c>
      <c r="J31" s="3"/>
      <c r="K31" s="3"/>
    </row>
    <row r="32" spans="1:11" s="180" customFormat="1" ht="15" customHeight="1" x14ac:dyDescent="0.2">
      <c r="A32" s="6">
        <v>3</v>
      </c>
      <c r="B32" s="80"/>
      <c r="C32" s="3" t="s">
        <v>201</v>
      </c>
      <c r="D32" s="3"/>
      <c r="E32" s="3"/>
      <c r="H32" s="80"/>
      <c r="I32" s="3" t="s">
        <v>723</v>
      </c>
      <c r="J32" s="3"/>
      <c r="K32" s="3"/>
    </row>
    <row r="33" spans="1:11" s="180" customFormat="1" ht="15" customHeight="1" x14ac:dyDescent="0.2">
      <c r="A33" s="6">
        <v>3</v>
      </c>
      <c r="B33" s="80"/>
      <c r="C33" s="3" t="s">
        <v>641</v>
      </c>
      <c r="D33" s="3"/>
      <c r="E33" s="3"/>
      <c r="H33" s="80"/>
      <c r="I33" s="3" t="s">
        <v>674</v>
      </c>
      <c r="J33" s="3"/>
      <c r="K33" s="3"/>
    </row>
    <row r="34" spans="1:11" s="180" customFormat="1" ht="15" customHeight="1" x14ac:dyDescent="0.2">
      <c r="A34" s="6">
        <v>3</v>
      </c>
      <c r="B34" s="80"/>
      <c r="C34" s="3" t="s">
        <v>388</v>
      </c>
      <c r="D34" s="3"/>
      <c r="E34" s="3"/>
      <c r="H34" s="80"/>
      <c r="I34" s="3" t="s">
        <v>724</v>
      </c>
      <c r="J34" s="3"/>
      <c r="K34" s="3"/>
    </row>
    <row r="35" spans="1:11" s="180" customFormat="1" ht="15" customHeight="1" x14ac:dyDescent="0.2">
      <c r="A35" s="199">
        <v>3</v>
      </c>
      <c r="B35" s="80"/>
      <c r="C35" s="3" t="s">
        <v>222</v>
      </c>
      <c r="D35" s="3"/>
      <c r="E35" s="3"/>
      <c r="H35" s="80"/>
      <c r="I35" s="3" t="s">
        <v>724</v>
      </c>
      <c r="J35" s="3"/>
      <c r="K35" s="3"/>
    </row>
    <row r="36" spans="1:11" s="180" customFormat="1" ht="15" customHeight="1" x14ac:dyDescent="0.2">
      <c r="A36" s="199">
        <v>3</v>
      </c>
      <c r="B36" s="80"/>
      <c r="C36" s="3" t="s">
        <v>646</v>
      </c>
      <c r="D36" s="3"/>
      <c r="E36" s="3"/>
      <c r="H36" s="80"/>
      <c r="I36" s="3" t="s">
        <v>111</v>
      </c>
      <c r="J36" s="3"/>
      <c r="K36" s="3"/>
    </row>
    <row r="37" spans="1:11" s="180" customFormat="1" ht="15" customHeight="1" x14ac:dyDescent="0.2">
      <c r="A37" s="6">
        <v>4</v>
      </c>
      <c r="B37" s="80"/>
      <c r="C37" s="3" t="s">
        <v>283</v>
      </c>
      <c r="D37" s="3"/>
      <c r="E37" s="3"/>
      <c r="H37" s="80"/>
      <c r="I37" s="3" t="s">
        <v>111</v>
      </c>
      <c r="J37" s="3"/>
      <c r="K37" s="3"/>
    </row>
    <row r="38" spans="1:11" s="180" customFormat="1" ht="15" customHeight="1" x14ac:dyDescent="0.2">
      <c r="A38" s="6">
        <v>4</v>
      </c>
      <c r="B38" s="80"/>
      <c r="C38" s="3" t="s">
        <v>278</v>
      </c>
      <c r="D38" s="3"/>
      <c r="E38" s="3"/>
      <c r="H38" s="81"/>
      <c r="I38" s="3" t="s">
        <v>381</v>
      </c>
      <c r="J38" s="3"/>
      <c r="K38" s="3"/>
    </row>
    <row r="39" spans="1:11" s="180" customFormat="1" ht="15" customHeight="1" x14ac:dyDescent="0.2">
      <c r="A39" s="6">
        <v>4</v>
      </c>
      <c r="B39" s="80"/>
      <c r="C39" s="3" t="s">
        <v>303</v>
      </c>
      <c r="D39" s="3"/>
      <c r="E39" s="3"/>
      <c r="H39" s="81"/>
      <c r="I39" s="3" t="s">
        <v>724</v>
      </c>
    </row>
    <row r="40" spans="1:11" s="180" customFormat="1" ht="15" customHeight="1" x14ac:dyDescent="0.2">
      <c r="A40" s="6">
        <v>4</v>
      </c>
      <c r="B40" s="3"/>
      <c r="C40" s="3" t="s">
        <v>660</v>
      </c>
      <c r="D40" s="3"/>
      <c r="E40" s="3"/>
      <c r="F40" s="3"/>
      <c r="G40" s="3"/>
      <c r="H40" s="3"/>
      <c r="I40" s="3" t="s">
        <v>675</v>
      </c>
    </row>
    <row r="41" spans="1:11" s="180" customFormat="1" ht="15" customHeight="1" x14ac:dyDescent="0.2">
      <c r="A41" s="6">
        <v>4</v>
      </c>
      <c r="B41" s="3"/>
      <c r="C41" s="3" t="s">
        <v>710</v>
      </c>
      <c r="D41" s="3"/>
      <c r="E41" s="3"/>
      <c r="F41" s="3"/>
      <c r="G41" s="3"/>
      <c r="H41" s="3"/>
      <c r="I41" s="3" t="s">
        <v>722</v>
      </c>
    </row>
    <row r="42" spans="1:11" s="180" customFormat="1" ht="15" customHeight="1" x14ac:dyDescent="0.2">
      <c r="A42" s="6">
        <v>4</v>
      </c>
      <c r="B42" s="3"/>
      <c r="C42" s="3" t="s">
        <v>714</v>
      </c>
      <c r="D42" s="3"/>
      <c r="E42" s="3"/>
      <c r="F42" s="3"/>
      <c r="G42" s="3"/>
      <c r="H42" s="3"/>
      <c r="I42" s="3" t="s">
        <v>720</v>
      </c>
    </row>
    <row r="43" spans="1:11" s="180" customFormat="1" ht="15" customHeight="1" x14ac:dyDescent="0.2">
      <c r="A43" s="6">
        <v>4</v>
      </c>
      <c r="B43" s="80"/>
      <c r="C43" s="3" t="s">
        <v>716</v>
      </c>
      <c r="D43" s="3"/>
      <c r="E43" s="217"/>
      <c r="F43" s="216"/>
      <c r="G43" s="216"/>
      <c r="H43" s="80"/>
      <c r="I43" s="3" t="s">
        <v>757</v>
      </c>
    </row>
    <row r="44" spans="1:11" s="180" customFormat="1" ht="15" customHeight="1" x14ac:dyDescent="0.2">
      <c r="A44" s="6">
        <v>4</v>
      </c>
      <c r="B44" s="3"/>
      <c r="C44" s="3" t="s">
        <v>673</v>
      </c>
      <c r="D44" s="3"/>
      <c r="E44" s="3"/>
      <c r="F44" s="3"/>
      <c r="G44" s="3"/>
      <c r="H44" s="3"/>
      <c r="I44" s="3" t="s">
        <v>499</v>
      </c>
    </row>
    <row r="45" spans="1:11" s="180" customFormat="1" ht="15" customHeight="1" x14ac:dyDescent="0.2">
      <c r="A45" s="6">
        <v>5</v>
      </c>
      <c r="B45" s="80"/>
      <c r="C45" s="3" t="s">
        <v>713</v>
      </c>
      <c r="D45" s="3"/>
      <c r="E45" s="217"/>
      <c r="F45" s="216"/>
      <c r="G45" s="216"/>
      <c r="H45" s="80"/>
      <c r="I45" s="3" t="s">
        <v>499</v>
      </c>
    </row>
    <row r="46" spans="1:11" s="180" customFormat="1" ht="15" customHeight="1" x14ac:dyDescent="0.2">
      <c r="A46" s="6"/>
      <c r="B46" s="3"/>
      <c r="C46" s="3"/>
      <c r="D46" s="3"/>
      <c r="E46" s="3"/>
      <c r="F46" s="3"/>
      <c r="G46" s="3"/>
      <c r="H46" s="3"/>
      <c r="I46" s="3"/>
      <c r="J46" s="3"/>
      <c r="K46" s="3"/>
    </row>
    <row r="47" spans="1:11" s="180" customFormat="1" ht="15" customHeight="1" x14ac:dyDescent="0.2">
      <c r="A47" s="6"/>
      <c r="B47" s="3"/>
      <c r="C47" s="3"/>
      <c r="D47" s="3"/>
      <c r="E47" s="3"/>
      <c r="F47" s="3"/>
      <c r="G47" s="3"/>
      <c r="H47" s="3"/>
      <c r="I47" s="3"/>
      <c r="J47" s="3"/>
      <c r="K47" s="3"/>
    </row>
    <row r="48" spans="1:11" s="180" customFormat="1" ht="5.0999999999999996" customHeight="1" x14ac:dyDescent="0.2">
      <c r="A48" s="193"/>
      <c r="G48" s="91"/>
      <c r="H48" s="80"/>
      <c r="I48" s="3"/>
      <c r="J48" s="3"/>
      <c r="K48" s="3"/>
    </row>
    <row r="49" spans="1:11" s="180" customFormat="1" ht="9.9499999999999993" customHeight="1" x14ac:dyDescent="0.2">
      <c r="A49" s="6"/>
      <c r="B49" s="80"/>
      <c r="C49" s="3"/>
      <c r="D49" s="3"/>
      <c r="E49" s="3"/>
    </row>
    <row r="50" spans="1:11" s="180" customFormat="1" ht="9.9499999999999993" customHeight="1" x14ac:dyDescent="0.2">
      <c r="A50" s="6"/>
      <c r="B50" s="80"/>
      <c r="C50" s="3"/>
      <c r="D50" s="3"/>
      <c r="E50" s="3"/>
    </row>
    <row r="51" spans="1:11" s="180" customFormat="1" ht="12.75" customHeight="1" x14ac:dyDescent="0.2">
      <c r="A51" s="229" t="s">
        <v>321</v>
      </c>
      <c r="B51" s="229"/>
      <c r="C51" s="229"/>
      <c r="D51" s="229"/>
      <c r="E51" s="229"/>
      <c r="F51" s="229"/>
      <c r="G51" s="229"/>
      <c r="H51" s="229"/>
      <c r="I51" s="229"/>
      <c r="J51" s="229"/>
      <c r="K51" s="229"/>
    </row>
    <row r="52" spans="1:11" s="180" customFormat="1" ht="3.95" customHeight="1" x14ac:dyDescent="0.2">
      <c r="A52" s="6"/>
      <c r="B52" s="80"/>
      <c r="C52" s="3"/>
      <c r="D52" s="3"/>
      <c r="E52" s="3"/>
    </row>
    <row r="53" spans="1:11" s="180" customFormat="1" ht="36.75" customHeight="1" x14ac:dyDescent="0.2">
      <c r="A53" s="229" t="s">
        <v>29</v>
      </c>
      <c r="B53" s="229"/>
      <c r="C53" s="229"/>
      <c r="D53" s="229"/>
      <c r="E53" s="229"/>
      <c r="F53" s="229"/>
      <c r="G53" s="229"/>
      <c r="H53" s="229"/>
      <c r="I53" s="229"/>
      <c r="J53" s="229"/>
      <c r="K53" s="229"/>
    </row>
    <row r="54" spans="1:11" x14ac:dyDescent="0.2">
      <c r="A54" s="183"/>
      <c r="B54" s="31"/>
      <c r="C54" s="31"/>
      <c r="D54" s="31"/>
      <c r="E54" s="31"/>
      <c r="F54" s="31"/>
      <c r="G54" s="31"/>
      <c r="H54" s="31"/>
      <c r="I54" s="31"/>
      <c r="J54" s="31"/>
      <c r="K54" s="31"/>
    </row>
  </sheetData>
  <sortState xmlns:xlrd2="http://schemas.microsoft.com/office/spreadsheetml/2017/richdata2" ref="A12:S43">
    <sortCondition ref="C12:C43"/>
  </sortState>
  <mergeCells count="7">
    <mergeCell ref="A6:K6"/>
    <mergeCell ref="A51:K51"/>
    <mergeCell ref="A53:K53"/>
    <mergeCell ref="F3:K3"/>
    <mergeCell ref="E4:H4"/>
    <mergeCell ref="C11:E11"/>
    <mergeCell ref="I11:K11"/>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786"/>
  <sheetViews>
    <sheetView tabSelected="1" zoomScale="130" zoomScaleNormal="130"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89" customWidth="1"/>
    <col min="23" max="23" width="3.85546875" style="57" customWidth="1"/>
    <col min="24" max="24" width="6.7109375" style="16" customWidth="1"/>
    <col min="25" max="25" width="1" style="89"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89" customWidth="1"/>
    <col min="35" max="35" width="4.28515625" style="126"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2" t="s">
        <v>55</v>
      </c>
      <c r="D1" s="40"/>
      <c r="E1" s="75" t="s">
        <v>24</v>
      </c>
      <c r="F1" s="75"/>
      <c r="G1" s="30" t="s">
        <v>48</v>
      </c>
      <c r="H1" s="30"/>
      <c r="I1" s="30"/>
      <c r="J1" s="30"/>
      <c r="K1" s="30"/>
      <c r="L1" s="30"/>
      <c r="M1" s="30"/>
      <c r="N1" s="30"/>
      <c r="P1" s="75" t="s">
        <v>25</v>
      </c>
      <c r="Q1" s="88"/>
      <c r="R1" s="29"/>
      <c r="S1" s="39">
        <f>IF(Suggested="Yes",AA1,AG1)</f>
        <v>0.05</v>
      </c>
      <c r="T1" s="37" t="s">
        <v>47</v>
      </c>
      <c r="U1" s="5" t="str">
        <f>+Instructions!$B$3</f>
        <v>G</v>
      </c>
      <c r="V1" s="52"/>
      <c r="W1" s="56">
        <f>+Instructions!$C$22</f>
        <v>0</v>
      </c>
      <c r="X1" s="17">
        <f t="shared" ref="X1:X7" si="0">ROUND($AA1*(1-W1)+0.004999,2)</f>
        <v>0.05</v>
      </c>
      <c r="Y1" s="52"/>
      <c r="Z1" s="6" t="s">
        <v>788</v>
      </c>
      <c r="AA1" s="39">
        <v>0.05</v>
      </c>
      <c r="AB1" s="60">
        <f t="shared" ref="AB1:AC7" si="1">+W1</f>
        <v>0</v>
      </c>
      <c r="AC1" s="17">
        <f t="shared" si="1"/>
        <v>0.05</v>
      </c>
      <c r="AD1" s="12">
        <f t="shared" ref="AD1:AD7" si="2">(AG1-AC1)/AG1</f>
        <v>0</v>
      </c>
      <c r="AE1" s="120"/>
      <c r="AF1" s="127">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31" t="s">
        <v>59</v>
      </c>
    </row>
    <row r="2" spans="2:41" s="3" customFormat="1" ht="9.9499999999999993" hidden="1" customHeight="1" x14ac:dyDescent="0.2">
      <c r="B2" s="113" t="s">
        <v>88</v>
      </c>
      <c r="D2" s="40"/>
      <c r="E2" s="75" t="s">
        <v>24</v>
      </c>
      <c r="F2" s="75"/>
      <c r="G2" s="30" t="s">
        <v>26</v>
      </c>
      <c r="H2" s="30"/>
      <c r="I2" s="30" t="s">
        <v>27</v>
      </c>
      <c r="J2" s="30"/>
      <c r="K2" s="30"/>
      <c r="L2" s="30"/>
      <c r="M2" s="30"/>
      <c r="N2" s="30"/>
      <c r="P2" s="75"/>
      <c r="Q2" s="88"/>
      <c r="R2" s="29"/>
      <c r="S2" s="39">
        <f t="shared" ref="S2:S7" si="8">IF(Suggested="Yes",AA2,AG2)</f>
        <v>0.05</v>
      </c>
      <c r="T2" s="209" t="s">
        <v>46</v>
      </c>
      <c r="U2" s="5" t="str">
        <f>+Instructions!$B$3</f>
        <v>G</v>
      </c>
      <c r="V2" s="52"/>
      <c r="W2" s="56">
        <f>+Instructions!$C$22</f>
        <v>0</v>
      </c>
      <c r="X2" s="39">
        <f t="shared" si="0"/>
        <v>0.05</v>
      </c>
      <c r="Y2" s="52"/>
      <c r="Z2" s="6" t="s">
        <v>788</v>
      </c>
      <c r="AA2" s="39">
        <v>0.05</v>
      </c>
      <c r="AB2" s="60">
        <f t="shared" si="1"/>
        <v>0</v>
      </c>
      <c r="AC2" s="39">
        <f t="shared" si="1"/>
        <v>0.05</v>
      </c>
      <c r="AD2" s="60">
        <f t="shared" si="2"/>
        <v>0</v>
      </c>
      <c r="AE2" s="120"/>
      <c r="AF2" s="129">
        <v>2</v>
      </c>
      <c r="AG2" s="44">
        <f t="shared" si="3"/>
        <v>0.05</v>
      </c>
      <c r="AH2" s="52"/>
      <c r="AJ2" s="17">
        <f t="shared" si="4"/>
        <v>0.05</v>
      </c>
      <c r="AK2" s="17">
        <f t="shared" si="5"/>
        <v>0</v>
      </c>
      <c r="AL2" s="17">
        <f t="shared" si="6"/>
        <v>0</v>
      </c>
      <c r="AM2" s="17" t="str">
        <f t="shared" si="7"/>
        <v/>
      </c>
      <c r="AO2" s="31" t="s">
        <v>59</v>
      </c>
    </row>
    <row r="3" spans="2:41" s="3" customFormat="1" ht="9.9499999999999993" hidden="1" customHeight="1" x14ac:dyDescent="0.2">
      <c r="B3" s="111" t="s">
        <v>8</v>
      </c>
      <c r="D3" s="40"/>
      <c r="E3" s="75" t="s">
        <v>24</v>
      </c>
      <c r="F3" s="75"/>
      <c r="G3" s="30" t="s">
        <v>26</v>
      </c>
      <c r="H3" s="30"/>
      <c r="I3" s="30" t="s">
        <v>27</v>
      </c>
      <c r="J3" s="30"/>
      <c r="K3" s="30"/>
      <c r="L3" s="30"/>
      <c r="M3" s="30"/>
      <c r="N3" s="30"/>
      <c r="P3" s="75"/>
      <c r="Q3" s="88"/>
      <c r="R3" s="29"/>
      <c r="S3" s="39">
        <f t="shared" si="8"/>
        <v>0</v>
      </c>
      <c r="T3" s="37" t="s">
        <v>46</v>
      </c>
      <c r="U3" s="5" t="str">
        <f>+Instructions!$B$3</f>
        <v>G</v>
      </c>
      <c r="V3" s="52"/>
      <c r="W3" s="56">
        <f>+Instructions!$C$22</f>
        <v>0</v>
      </c>
      <c r="X3" s="17">
        <f t="shared" si="0"/>
        <v>0</v>
      </c>
      <c r="Y3" s="52"/>
      <c r="Z3" s="6" t="s">
        <v>788</v>
      </c>
      <c r="AA3" s="39">
        <v>0</v>
      </c>
      <c r="AB3" s="60">
        <f t="shared" si="1"/>
        <v>0</v>
      </c>
      <c r="AC3" s="17">
        <f t="shared" si="1"/>
        <v>0</v>
      </c>
      <c r="AD3" s="12" t="e">
        <f t="shared" si="2"/>
        <v>#DIV/0!</v>
      </c>
      <c r="AE3" s="120"/>
      <c r="AF3" s="128">
        <v>3</v>
      </c>
      <c r="AG3" s="53">
        <f t="shared" si="3"/>
        <v>0</v>
      </c>
      <c r="AH3" s="52"/>
      <c r="AJ3" s="17">
        <f t="shared" si="4"/>
        <v>0</v>
      </c>
      <c r="AK3" s="17">
        <f t="shared" si="5"/>
        <v>0</v>
      </c>
      <c r="AL3" s="17">
        <f t="shared" si="6"/>
        <v>0</v>
      </c>
      <c r="AM3" s="17" t="str">
        <f t="shared" si="7"/>
        <v/>
      </c>
      <c r="AO3" s="31" t="s">
        <v>59</v>
      </c>
    </row>
    <row r="4" spans="2:41" s="3" customFormat="1" ht="9.9499999999999993" hidden="1" customHeight="1" x14ac:dyDescent="0.2">
      <c r="B4" s="114">
        <v>0</v>
      </c>
      <c r="D4" s="40"/>
      <c r="E4" s="75" t="s">
        <v>24</v>
      </c>
      <c r="F4" s="75"/>
      <c r="G4" s="30" t="s">
        <v>26</v>
      </c>
      <c r="H4" s="30"/>
      <c r="I4" s="30" t="s">
        <v>27</v>
      </c>
      <c r="J4" s="30"/>
      <c r="K4" s="30"/>
      <c r="L4" s="30"/>
      <c r="M4" s="30"/>
      <c r="N4" s="30"/>
      <c r="P4" s="75"/>
      <c r="Q4" s="88"/>
      <c r="R4" s="29"/>
      <c r="S4" s="39">
        <f t="shared" si="8"/>
        <v>0</v>
      </c>
      <c r="T4" s="37" t="s">
        <v>46</v>
      </c>
      <c r="U4" s="5" t="str">
        <f>+Instructions!$B$3</f>
        <v>G</v>
      </c>
      <c r="V4" s="52"/>
      <c r="W4" s="56">
        <f>+Instructions!$C$22</f>
        <v>0</v>
      </c>
      <c r="X4" s="17">
        <f t="shared" si="0"/>
        <v>0</v>
      </c>
      <c r="Y4" s="52"/>
      <c r="Z4" s="6" t="s">
        <v>788</v>
      </c>
      <c r="AA4" s="39">
        <v>0</v>
      </c>
      <c r="AB4" s="60">
        <f t="shared" si="1"/>
        <v>0</v>
      </c>
      <c r="AC4" s="17">
        <f t="shared" si="1"/>
        <v>0</v>
      </c>
      <c r="AD4" s="12" t="e">
        <f t="shared" si="2"/>
        <v>#DIV/0!</v>
      </c>
      <c r="AE4" s="120"/>
      <c r="AF4" s="130">
        <v>4</v>
      </c>
      <c r="AG4" s="107">
        <f t="shared" si="3"/>
        <v>0</v>
      </c>
      <c r="AH4" s="52"/>
      <c r="AJ4" s="17">
        <f t="shared" si="4"/>
        <v>0</v>
      </c>
      <c r="AK4" s="17">
        <f t="shared" si="5"/>
        <v>0</v>
      </c>
      <c r="AL4" s="17">
        <f t="shared" si="6"/>
        <v>0</v>
      </c>
      <c r="AM4" s="17" t="str">
        <f t="shared" si="7"/>
        <v/>
      </c>
      <c r="AO4" s="31" t="s">
        <v>59</v>
      </c>
    </row>
    <row r="5" spans="2:41" s="3" customFormat="1" ht="9.9499999999999993" hidden="1" customHeight="1" x14ac:dyDescent="0.2">
      <c r="B5" s="115">
        <v>0</v>
      </c>
      <c r="D5" s="40"/>
      <c r="E5" s="75" t="s">
        <v>24</v>
      </c>
      <c r="F5" s="75"/>
      <c r="G5" s="30" t="s">
        <v>26</v>
      </c>
      <c r="H5" s="30"/>
      <c r="I5" s="30" t="s">
        <v>27</v>
      </c>
      <c r="J5" s="30"/>
      <c r="K5" s="30"/>
      <c r="L5" s="30"/>
      <c r="M5" s="30"/>
      <c r="N5" s="30"/>
      <c r="P5" s="75"/>
      <c r="Q5" s="88"/>
      <c r="R5" s="29"/>
      <c r="S5" s="39">
        <f t="shared" si="8"/>
        <v>0</v>
      </c>
      <c r="T5" s="37" t="s">
        <v>46</v>
      </c>
      <c r="U5" s="5" t="str">
        <f>+Instructions!$B$3</f>
        <v>G</v>
      </c>
      <c r="V5" s="52"/>
      <c r="W5" s="56">
        <f>+Instructions!$C$22</f>
        <v>0</v>
      </c>
      <c r="X5" s="17">
        <f t="shared" si="0"/>
        <v>0</v>
      </c>
      <c r="Y5" s="52"/>
      <c r="Z5" s="6" t="s">
        <v>788</v>
      </c>
      <c r="AA5" s="39">
        <v>0</v>
      </c>
      <c r="AB5" s="60">
        <f t="shared" si="1"/>
        <v>0</v>
      </c>
      <c r="AC5" s="17">
        <f t="shared" si="1"/>
        <v>0</v>
      </c>
      <c r="AD5" s="12" t="e">
        <f t="shared" si="2"/>
        <v>#DIV/0!</v>
      </c>
      <c r="AE5" s="120"/>
      <c r="AF5" s="131">
        <v>5</v>
      </c>
      <c r="AG5" s="108">
        <f t="shared" si="3"/>
        <v>0</v>
      </c>
      <c r="AH5" s="52"/>
      <c r="AJ5" s="17">
        <f t="shared" si="4"/>
        <v>0</v>
      </c>
      <c r="AK5" s="17">
        <f t="shared" si="5"/>
        <v>0</v>
      </c>
      <c r="AL5" s="17">
        <f t="shared" si="6"/>
        <v>0</v>
      </c>
      <c r="AM5" s="17" t="str">
        <f t="shared" si="7"/>
        <v/>
      </c>
      <c r="AO5" s="31" t="s">
        <v>59</v>
      </c>
    </row>
    <row r="6" spans="2:41" s="3" customFormat="1" ht="9.9499999999999993" hidden="1" customHeight="1" x14ac:dyDescent="0.2">
      <c r="B6" s="116">
        <v>0</v>
      </c>
      <c r="D6" s="40"/>
      <c r="E6" s="75" t="s">
        <v>24</v>
      </c>
      <c r="F6" s="75"/>
      <c r="G6" s="30" t="s">
        <v>26</v>
      </c>
      <c r="H6" s="30"/>
      <c r="I6" s="30" t="s">
        <v>27</v>
      </c>
      <c r="J6" s="30"/>
      <c r="K6" s="30"/>
      <c r="L6" s="30"/>
      <c r="M6" s="30"/>
      <c r="N6" s="30"/>
      <c r="P6" s="75"/>
      <c r="Q6" s="88"/>
      <c r="R6" s="29"/>
      <c r="S6" s="39">
        <f t="shared" si="8"/>
        <v>0</v>
      </c>
      <c r="T6" s="37" t="s">
        <v>46</v>
      </c>
      <c r="U6" s="5" t="str">
        <f>+Instructions!$B$3</f>
        <v>G</v>
      </c>
      <c r="V6" s="52"/>
      <c r="W6" s="56">
        <f>+Instructions!$C$22</f>
        <v>0</v>
      </c>
      <c r="X6" s="17">
        <f t="shared" si="0"/>
        <v>0</v>
      </c>
      <c r="Y6" s="52"/>
      <c r="Z6" s="6" t="s">
        <v>788</v>
      </c>
      <c r="AA6" s="39">
        <v>0</v>
      </c>
      <c r="AB6" s="60">
        <f t="shared" si="1"/>
        <v>0</v>
      </c>
      <c r="AC6" s="17">
        <f t="shared" si="1"/>
        <v>0</v>
      </c>
      <c r="AD6" s="12" t="e">
        <f t="shared" si="2"/>
        <v>#DIV/0!</v>
      </c>
      <c r="AE6" s="120"/>
      <c r="AF6" s="132">
        <v>6</v>
      </c>
      <c r="AG6" s="109">
        <f t="shared" si="3"/>
        <v>0</v>
      </c>
      <c r="AH6" s="52"/>
      <c r="AJ6" s="17">
        <f t="shared" si="4"/>
        <v>0</v>
      </c>
      <c r="AK6" s="17">
        <f t="shared" si="5"/>
        <v>0</v>
      </c>
      <c r="AL6" s="17">
        <f t="shared" si="6"/>
        <v>0</v>
      </c>
      <c r="AM6" s="17" t="str">
        <f t="shared" si="7"/>
        <v/>
      </c>
      <c r="AO6" s="31" t="s">
        <v>59</v>
      </c>
    </row>
    <row r="7" spans="2:41" s="3" customFormat="1" ht="9.9499999999999993" hidden="1" customHeight="1" x14ac:dyDescent="0.2">
      <c r="B7" s="117">
        <v>0</v>
      </c>
      <c r="D7" s="40"/>
      <c r="E7" s="75" t="s">
        <v>24</v>
      </c>
      <c r="F7" s="75"/>
      <c r="G7" s="30" t="s">
        <v>26</v>
      </c>
      <c r="H7" s="30"/>
      <c r="I7" s="30" t="s">
        <v>27</v>
      </c>
      <c r="J7" s="30"/>
      <c r="K7" s="30"/>
      <c r="L7" s="30"/>
      <c r="M7" s="30"/>
      <c r="N7" s="30"/>
      <c r="P7" s="75"/>
      <c r="Q7" s="88"/>
      <c r="R7" s="29"/>
      <c r="S7" s="39">
        <f t="shared" si="8"/>
        <v>0</v>
      </c>
      <c r="T7" s="37" t="s">
        <v>46</v>
      </c>
      <c r="U7" s="5" t="str">
        <f>+Instructions!$B$3</f>
        <v>G</v>
      </c>
      <c r="V7" s="52"/>
      <c r="W7" s="56">
        <f>+Instructions!$C$22</f>
        <v>0</v>
      </c>
      <c r="X7" s="17">
        <f t="shared" si="0"/>
        <v>0</v>
      </c>
      <c r="Y7" s="52"/>
      <c r="Z7" s="6" t="s">
        <v>788</v>
      </c>
      <c r="AA7" s="39">
        <v>0</v>
      </c>
      <c r="AB7" s="60">
        <f t="shared" si="1"/>
        <v>0</v>
      </c>
      <c r="AC7" s="17">
        <f t="shared" si="1"/>
        <v>0</v>
      </c>
      <c r="AD7" s="12" t="e">
        <f t="shared" si="2"/>
        <v>#DIV/0!</v>
      </c>
      <c r="AE7" s="120"/>
      <c r="AF7" s="133">
        <v>7</v>
      </c>
      <c r="AG7" s="110">
        <f t="shared" si="3"/>
        <v>0</v>
      </c>
      <c r="AH7" s="52"/>
      <c r="AJ7" s="17">
        <f t="shared" si="4"/>
        <v>0</v>
      </c>
      <c r="AK7" s="17">
        <f t="shared" si="5"/>
        <v>0</v>
      </c>
      <c r="AL7" s="17">
        <f t="shared" si="6"/>
        <v>0</v>
      </c>
      <c r="AM7" s="17" t="str">
        <f t="shared" si="7"/>
        <v/>
      </c>
      <c r="AO7" s="31" t="s">
        <v>59</v>
      </c>
    </row>
    <row r="8" spans="2:41" s="3" customFormat="1" ht="9.9499999999999993" hidden="1" customHeight="1" x14ac:dyDescent="0.2">
      <c r="B8" s="118" t="s">
        <v>57</v>
      </c>
      <c r="D8" s="40"/>
      <c r="E8" s="75"/>
      <c r="F8" s="75"/>
      <c r="G8" s="30"/>
      <c r="H8" s="30"/>
      <c r="I8" s="30"/>
      <c r="J8" s="30"/>
      <c r="K8" s="30"/>
      <c r="L8" s="30"/>
      <c r="M8" s="30"/>
      <c r="N8" s="30"/>
      <c r="P8" s="75"/>
      <c r="Q8" s="88" t="s">
        <v>14</v>
      </c>
      <c r="R8" s="29" t="s">
        <v>52</v>
      </c>
      <c r="S8" s="39">
        <v>1000</v>
      </c>
      <c r="T8" s="37" t="s">
        <v>58</v>
      </c>
      <c r="U8" s="37"/>
      <c r="V8" s="52"/>
      <c r="W8" s="56">
        <v>0.1</v>
      </c>
      <c r="X8" s="39">
        <v>1000</v>
      </c>
      <c r="Y8" s="52"/>
      <c r="Z8" s="39" t="s">
        <v>58</v>
      </c>
      <c r="AA8" s="39">
        <v>1000</v>
      </c>
      <c r="AB8" s="60">
        <v>0.1</v>
      </c>
      <c r="AC8" s="39">
        <v>1000</v>
      </c>
      <c r="AD8" s="60">
        <v>0.1</v>
      </c>
      <c r="AE8" s="76">
        <v>10</v>
      </c>
      <c r="AF8" s="76"/>
      <c r="AG8" s="39">
        <v>1000</v>
      </c>
      <c r="AH8" s="52"/>
      <c r="AI8" s="124"/>
      <c r="AJ8" s="39"/>
      <c r="AK8" s="39"/>
      <c r="AL8" s="39"/>
      <c r="AM8" s="39"/>
      <c r="AO8" s="31" t="s">
        <v>59</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0"/>
      <c r="X9" s="46"/>
      <c r="Y9" s="52"/>
      <c r="Z9" s="44"/>
      <c r="AA9" s="44"/>
      <c r="AB9" s="45"/>
      <c r="AC9" s="44"/>
      <c r="AD9" s="46"/>
      <c r="AE9" s="62"/>
      <c r="AF9" s="62"/>
      <c r="AG9" s="44"/>
      <c r="AH9" s="52"/>
      <c r="AI9" s="125"/>
      <c r="AJ9" s="44"/>
      <c r="AK9" s="44"/>
      <c r="AL9" s="44"/>
      <c r="AM9" s="44"/>
      <c r="AN9" s="32"/>
      <c r="AO9" s="31" t="s">
        <v>59</v>
      </c>
    </row>
    <row r="10" spans="2:41" s="3" customFormat="1" ht="9.9499999999999993" hidden="1" customHeight="1" x14ac:dyDescent="0.2">
      <c r="I10" s="6"/>
      <c r="J10" s="6"/>
      <c r="K10" s="6"/>
      <c r="L10" s="6"/>
      <c r="M10" s="6"/>
      <c r="N10" s="6"/>
      <c r="O10" s="243" t="s">
        <v>23</v>
      </c>
      <c r="P10" s="244"/>
      <c r="Q10" s="244"/>
      <c r="R10" s="244"/>
      <c r="S10" s="244"/>
      <c r="T10" s="245"/>
      <c r="U10" s="19"/>
      <c r="V10" s="52"/>
      <c r="W10" s="248" t="s">
        <v>44</v>
      </c>
      <c r="X10" s="248"/>
      <c r="Y10" s="52"/>
      <c r="Z10" s="247" t="s">
        <v>45</v>
      </c>
      <c r="AA10" s="247"/>
      <c r="AB10" s="247"/>
      <c r="AC10" s="247"/>
      <c r="AD10" s="247"/>
      <c r="AE10" s="247"/>
      <c r="AF10" s="247"/>
      <c r="AG10" s="247"/>
      <c r="AH10" s="52"/>
      <c r="AI10" s="92"/>
      <c r="AO10" s="31" t="s">
        <v>59</v>
      </c>
    </row>
    <row r="11" spans="2:41" s="30" customFormat="1" ht="9.9499999999999993" hidden="1" customHeight="1" x14ac:dyDescent="0.2">
      <c r="D11" s="23" t="s">
        <v>11</v>
      </c>
      <c r="E11" s="24"/>
      <c r="F11" s="24"/>
      <c r="G11" s="24"/>
      <c r="H11" s="24"/>
      <c r="I11" s="25"/>
      <c r="J11" s="25"/>
      <c r="K11" s="25"/>
      <c r="L11" s="25"/>
      <c r="M11" s="25"/>
      <c r="N11" s="25"/>
      <c r="O11" s="241" t="s">
        <v>51</v>
      </c>
      <c r="P11" s="242"/>
      <c r="Q11" s="26" t="s">
        <v>14</v>
      </c>
      <c r="R11" s="26" t="s">
        <v>18</v>
      </c>
      <c r="S11" s="27" t="str">
        <f>IF(Suggested="Yes",AA11,AG11)</f>
        <v>List Price</v>
      </c>
      <c r="T11" s="26" t="s">
        <v>17</v>
      </c>
      <c r="U11" s="28" t="s">
        <v>16</v>
      </c>
      <c r="V11" s="52"/>
      <c r="W11" s="54" t="s">
        <v>19</v>
      </c>
      <c r="X11" s="14" t="s">
        <v>15</v>
      </c>
      <c r="Y11" s="52"/>
      <c r="Z11" s="69" t="s">
        <v>61</v>
      </c>
      <c r="AA11" s="69" t="s">
        <v>13</v>
      </c>
      <c r="AB11" s="41" t="s">
        <v>20</v>
      </c>
      <c r="AC11" s="28" t="s">
        <v>21</v>
      </c>
      <c r="AD11" s="28" t="s">
        <v>30</v>
      </c>
      <c r="AE11" s="64" t="s">
        <v>62</v>
      </c>
      <c r="AF11" s="93" t="s">
        <v>53</v>
      </c>
      <c r="AG11" s="64" t="s">
        <v>4</v>
      </c>
      <c r="AH11" s="52"/>
      <c r="AJ11" s="28" t="s">
        <v>73</v>
      </c>
      <c r="AK11" s="134" t="s">
        <v>74</v>
      </c>
      <c r="AL11" s="28" t="s">
        <v>75</v>
      </c>
      <c r="AM11" s="28" t="s">
        <v>76</v>
      </c>
      <c r="AN11" s="3"/>
      <c r="AO11" s="31" t="s">
        <v>59</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0"/>
      <c r="X12" s="46"/>
      <c r="Y12" s="52"/>
      <c r="Z12" s="44"/>
      <c r="AA12" s="44"/>
      <c r="AB12" s="45"/>
      <c r="AC12" s="44"/>
      <c r="AD12" s="46"/>
      <c r="AE12" s="62"/>
      <c r="AF12" s="62"/>
      <c r="AG12" s="44"/>
      <c r="AH12" s="52"/>
      <c r="AI12" s="125"/>
      <c r="AJ12" s="44"/>
      <c r="AK12" s="44"/>
      <c r="AL12" s="44"/>
      <c r="AM12" s="44"/>
      <c r="AN12" s="32"/>
      <c r="AO12" s="31" t="s">
        <v>59</v>
      </c>
    </row>
    <row r="13" spans="2:41" s="11" customFormat="1" ht="15.95" customHeight="1" x14ac:dyDescent="0.2">
      <c r="O13" s="230" t="str">
        <f>"File '"&amp;Instructions!B2&amp;"' - "&amp;Instructions!B1</f>
        <v>File 'L' - Lungarno</v>
      </c>
      <c r="P13" s="230"/>
      <c r="Q13" s="230"/>
      <c r="R13" s="230"/>
      <c r="S13" s="230"/>
      <c r="T13" s="230"/>
      <c r="U13" s="72"/>
      <c r="V13" s="52"/>
      <c r="W13" s="249" t="s">
        <v>12</v>
      </c>
      <c r="X13" s="249"/>
      <c r="Y13" s="52"/>
      <c r="Z13" s="20"/>
      <c r="AA13" s="20"/>
      <c r="AB13" s="59"/>
      <c r="AD13" s="20"/>
      <c r="AE13" s="66"/>
      <c r="AF13" s="66"/>
      <c r="AG13" s="20" t="s">
        <v>22</v>
      </c>
      <c r="AH13" s="52"/>
      <c r="AI13" s="94"/>
      <c r="AN13" s="3"/>
      <c r="AO13" s="31" t="s">
        <v>59</v>
      </c>
    </row>
    <row r="14" spans="2:41" s="11" customFormat="1" ht="15.95" customHeight="1" x14ac:dyDescent="0.2">
      <c r="G14" s="35"/>
      <c r="K14" s="161"/>
      <c r="O14" s="73"/>
      <c r="P14" s="73"/>
      <c r="Q14" s="73"/>
      <c r="R14" s="73"/>
      <c r="S14" s="21"/>
      <c r="T14" s="162" t="str">
        <f>+Instructions!B4</f>
        <v>6/15/26 (Updated)</v>
      </c>
      <c r="U14" s="72"/>
      <c r="V14" s="52"/>
      <c r="W14" s="71"/>
      <c r="X14" s="71"/>
      <c r="Y14" s="52"/>
      <c r="Z14" s="58"/>
      <c r="AA14" s="58"/>
      <c r="AB14" s="59"/>
      <c r="AD14" s="20"/>
      <c r="AE14" s="237">
        <f ca="1">TODAY()</f>
        <v>46209</v>
      </c>
      <c r="AF14" s="237"/>
      <c r="AG14" s="237"/>
      <c r="AH14" s="52"/>
      <c r="AI14" s="94"/>
      <c r="AN14" s="3"/>
      <c r="AO14" s="31" t="s">
        <v>59</v>
      </c>
    </row>
    <row r="15" spans="2:41" s="11" customFormat="1" ht="9.9499999999999993" customHeight="1" x14ac:dyDescent="0.2">
      <c r="N15" s="246" t="str">
        <f>IF(Instructions!C8="","",+Instructions!C8)</f>
        <v/>
      </c>
      <c r="O15" s="246"/>
      <c r="P15" s="246"/>
      <c r="Q15" s="246"/>
      <c r="R15" s="246"/>
      <c r="S15" s="246"/>
      <c r="T15" s="246"/>
      <c r="U15" s="72"/>
      <c r="V15" s="52"/>
      <c r="W15" s="71"/>
      <c r="X15" s="71"/>
      <c r="Y15" s="52"/>
      <c r="Z15" s="58"/>
      <c r="AA15" s="58"/>
      <c r="AB15" s="59"/>
      <c r="AD15" s="20"/>
      <c r="AE15" s="66"/>
      <c r="AF15" s="66"/>
      <c r="AH15" s="52"/>
      <c r="AI15" s="94"/>
      <c r="AN15" s="3"/>
      <c r="AO15" s="31" t="s">
        <v>59</v>
      </c>
    </row>
    <row r="16" spans="2:41" s="3" customFormat="1" ht="12" customHeight="1" x14ac:dyDescent="0.2">
      <c r="C16" s="35" t="str">
        <f>"Product Code '"&amp;Instructions!B3&amp;"'"</f>
        <v>Product Code 'G'</v>
      </c>
      <c r="K16" s="3" t="s">
        <v>488</v>
      </c>
      <c r="N16" s="246"/>
      <c r="O16" s="246"/>
      <c r="P16" s="246"/>
      <c r="Q16" s="246"/>
      <c r="R16" s="246"/>
      <c r="S16" s="246"/>
      <c r="T16" s="246"/>
      <c r="U16" s="5"/>
      <c r="V16" s="52"/>
      <c r="W16" s="70"/>
      <c r="X16" s="70"/>
      <c r="Y16" s="52"/>
      <c r="Z16" s="39"/>
      <c r="AA16" s="39"/>
      <c r="AB16" s="55"/>
      <c r="AC16" s="17"/>
      <c r="AD16" s="15"/>
      <c r="AE16" s="65"/>
      <c r="AF16" s="65"/>
      <c r="AG16" s="86" t="str">
        <f>IF(Instructions!$C$8="","",Instructions!$C$8)</f>
        <v/>
      </c>
      <c r="AH16" s="52"/>
      <c r="AI16" s="123"/>
      <c r="AJ16" s="17"/>
      <c r="AK16" s="17"/>
      <c r="AL16" s="17"/>
      <c r="AM16" s="17"/>
      <c r="AO16" s="31" t="s">
        <v>59</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3"/>
      <c r="AJ17" s="17"/>
      <c r="AK17" s="17"/>
      <c r="AL17" s="17"/>
      <c r="AM17" s="17"/>
      <c r="AO17" s="31" t="s">
        <v>59</v>
      </c>
    </row>
    <row r="18" spans="2:41" s="30" customFormat="1" ht="9.9499999999999993" customHeight="1" x14ac:dyDescent="0.2">
      <c r="C18" s="78" t="s">
        <v>11</v>
      </c>
      <c r="D18" s="79"/>
      <c r="E18" s="79"/>
      <c r="F18" s="79"/>
      <c r="G18" s="25"/>
      <c r="H18" s="25"/>
      <c r="I18" s="25"/>
      <c r="J18" s="25"/>
      <c r="K18" s="25"/>
      <c r="L18" s="25"/>
      <c r="M18" s="25"/>
      <c r="N18" s="25"/>
      <c r="O18" s="241" t="s">
        <v>51</v>
      </c>
      <c r="P18" s="242"/>
      <c r="Q18" s="26" t="s">
        <v>14</v>
      </c>
      <c r="R18" s="26" t="s">
        <v>18</v>
      </c>
      <c r="S18" s="27" t="str">
        <f>+S$11</f>
        <v>List Price</v>
      </c>
      <c r="T18" s="26" t="s">
        <v>17</v>
      </c>
      <c r="U18" s="26" t="str">
        <f>+U$11</f>
        <v>Code</v>
      </c>
      <c r="V18" s="52"/>
      <c r="W18" s="77" t="s">
        <v>19</v>
      </c>
      <c r="X18" s="27" t="s">
        <v>15</v>
      </c>
      <c r="Y18" s="52"/>
      <c r="Z18" s="41" t="s">
        <v>61</v>
      </c>
      <c r="AA18" s="41" t="s">
        <v>13</v>
      </c>
      <c r="AB18" s="41" t="str">
        <f t="shared" ref="AB18:AM18" si="9">+AB$11</f>
        <v>Disc</v>
      </c>
      <c r="AC18" s="28" t="str">
        <f t="shared" si="9"/>
        <v>Act. Cost</v>
      </c>
      <c r="AD18" s="28" t="str">
        <f t="shared" si="9"/>
        <v>GP%</v>
      </c>
      <c r="AE18" s="64" t="str">
        <f t="shared" si="9"/>
        <v>Adj.</v>
      </c>
      <c r="AF18" s="93" t="str">
        <f>+AF$11</f>
        <v>Group</v>
      </c>
      <c r="AG18" s="28" t="str">
        <f t="shared" si="9"/>
        <v>Price</v>
      </c>
      <c r="AH18" s="52"/>
      <c r="AJ18" s="28" t="str">
        <f t="shared" si="9"/>
        <v>Calc Price</v>
      </c>
      <c r="AK18" s="28" t="str">
        <f t="shared" si="9"/>
        <v>.05 Round</v>
      </c>
      <c r="AL18" s="28" t="str">
        <f t="shared" si="9"/>
        <v>Cents</v>
      </c>
      <c r="AM18" s="28" t="str">
        <f t="shared" si="9"/>
        <v>Round to</v>
      </c>
      <c r="AN18" s="3"/>
      <c r="AO18" s="31" t="s">
        <v>59</v>
      </c>
    </row>
    <row r="19" spans="2:41" s="152" customFormat="1" ht="9.9499999999999993" customHeight="1" x14ac:dyDescent="0.2">
      <c r="C19" s="240" t="s">
        <v>87</v>
      </c>
      <c r="D19" s="240"/>
      <c r="E19" s="240"/>
      <c r="F19" s="240"/>
      <c r="G19" s="240"/>
      <c r="H19" s="240"/>
      <c r="I19" s="240"/>
      <c r="J19" s="240"/>
      <c r="K19" s="240"/>
      <c r="L19" s="240"/>
      <c r="M19" s="240"/>
      <c r="N19" s="240"/>
      <c r="O19" s="240"/>
      <c r="P19" s="240"/>
      <c r="Q19" s="240"/>
      <c r="R19" s="240"/>
      <c r="S19" s="240"/>
      <c r="T19" s="240"/>
      <c r="U19" s="153"/>
      <c r="V19" s="52"/>
      <c r="W19" s="156"/>
      <c r="X19" s="156"/>
      <c r="Y19" s="52"/>
      <c r="Z19" s="157"/>
      <c r="AA19" s="157"/>
      <c r="AB19" s="158"/>
      <c r="AC19" s="154"/>
      <c r="AD19" s="155"/>
      <c r="AE19" s="159"/>
      <c r="AF19" s="160"/>
      <c r="AG19" s="154"/>
      <c r="AH19" s="52"/>
      <c r="AJ19" s="154"/>
      <c r="AK19" s="154"/>
      <c r="AL19" s="154"/>
      <c r="AM19" s="154"/>
      <c r="AN19" s="3"/>
      <c r="AO19" s="31" t="s">
        <v>59</v>
      </c>
    </row>
    <row r="20" spans="2:41" s="3" customFormat="1" ht="3.95" customHeight="1" x14ac:dyDescent="0.2">
      <c r="L20" s="3" t="s">
        <v>86</v>
      </c>
      <c r="P20" s="75"/>
      <c r="Q20" s="88"/>
      <c r="R20" s="6"/>
      <c r="S20" s="39"/>
      <c r="T20" s="6"/>
      <c r="U20" s="5"/>
      <c r="V20" s="52"/>
      <c r="W20" s="56"/>
      <c r="X20" s="15"/>
      <c r="Y20" s="52"/>
      <c r="Z20" s="39"/>
      <c r="AA20" s="39"/>
      <c r="AB20" s="55"/>
      <c r="AC20" s="17"/>
      <c r="AD20" s="15"/>
      <c r="AE20" s="65"/>
      <c r="AF20" s="123"/>
      <c r="AG20" s="39"/>
      <c r="AH20" s="52"/>
      <c r="AJ20" s="17"/>
      <c r="AK20" s="17"/>
      <c r="AL20" s="17"/>
      <c r="AM20" s="17"/>
      <c r="AO20" s="31" t="s">
        <v>59</v>
      </c>
    </row>
    <row r="21" spans="2:41" s="3" customFormat="1" ht="9.9499999999999993" customHeight="1" x14ac:dyDescent="0.2">
      <c r="C21" s="74" t="s">
        <v>738</v>
      </c>
      <c r="K21" s="3" t="s">
        <v>86</v>
      </c>
      <c r="L21" s="3" t="s">
        <v>86</v>
      </c>
      <c r="M21" s="3" t="s">
        <v>86</v>
      </c>
      <c r="P21" s="4"/>
      <c r="Q21" s="6"/>
      <c r="R21" s="80" t="s">
        <v>229</v>
      </c>
      <c r="S21" s="187" t="s">
        <v>230</v>
      </c>
      <c r="T21" s="188"/>
      <c r="U21" s="5"/>
      <c r="V21" s="52"/>
      <c r="W21" s="70"/>
      <c r="X21" s="70"/>
      <c r="Y21" s="52"/>
      <c r="Z21" s="39"/>
      <c r="AA21" s="17"/>
      <c r="AB21" s="15"/>
      <c r="AC21" s="15"/>
      <c r="AD21" s="15"/>
      <c r="AE21" s="15"/>
      <c r="AF21" s="65"/>
      <c r="AG21" s="17"/>
      <c r="AH21" s="52"/>
      <c r="AO21" s="31" t="s">
        <v>59</v>
      </c>
    </row>
    <row r="22" spans="2:41" s="3" customFormat="1" ht="2.85" customHeight="1" x14ac:dyDescent="0.2">
      <c r="P22" s="75"/>
      <c r="Q22" s="88"/>
      <c r="R22" s="6"/>
      <c r="S22" s="39"/>
      <c r="T22" s="6"/>
      <c r="U22" s="5"/>
      <c r="V22" s="52"/>
      <c r="W22" s="56"/>
      <c r="X22" s="15"/>
      <c r="Y22" s="52"/>
      <c r="Z22" s="39"/>
      <c r="AA22" s="39"/>
      <c r="AB22" s="55"/>
      <c r="AC22" s="17"/>
      <c r="AD22" s="15"/>
      <c r="AE22" s="65"/>
      <c r="AF22" s="123"/>
      <c r="AG22" s="39"/>
      <c r="AH22" s="52"/>
      <c r="AJ22" s="17"/>
      <c r="AK22" s="17"/>
      <c r="AL22" s="17"/>
      <c r="AM22" s="17"/>
      <c r="AO22" s="31" t="s">
        <v>59</v>
      </c>
    </row>
    <row r="23" spans="2:41" s="3" customFormat="1" ht="9.9499999999999993" customHeight="1" x14ac:dyDescent="0.2">
      <c r="C23" s="35"/>
      <c r="D23" s="40" t="s">
        <v>10</v>
      </c>
      <c r="E23" s="140" t="s">
        <v>183</v>
      </c>
      <c r="F23" s="140"/>
      <c r="G23" s="140"/>
      <c r="H23" s="140"/>
      <c r="I23" s="140"/>
      <c r="J23" s="140"/>
      <c r="K23" s="140"/>
      <c r="L23" s="140" t="s">
        <v>86</v>
      </c>
      <c r="M23" s="140"/>
      <c r="N23" s="140" t="s">
        <v>86</v>
      </c>
      <c r="O23" s="30"/>
      <c r="P23" s="30"/>
      <c r="Q23" s="30"/>
      <c r="R23" s="30"/>
      <c r="S23" s="30"/>
      <c r="T23" s="30"/>
      <c r="U23" s="5"/>
      <c r="V23" s="52"/>
      <c r="W23" s="70"/>
      <c r="X23" s="70"/>
      <c r="Y23" s="52"/>
      <c r="Z23" s="39"/>
      <c r="AA23" s="39"/>
      <c r="AB23" s="55"/>
      <c r="AC23" s="17"/>
      <c r="AD23" s="15"/>
      <c r="AE23" s="65"/>
      <c r="AF23" s="123"/>
      <c r="AG23" s="17"/>
      <c r="AH23" s="52"/>
      <c r="AJ23" s="17"/>
      <c r="AK23" s="17"/>
      <c r="AL23" s="17"/>
      <c r="AM23" s="17"/>
      <c r="AO23" s="31" t="s">
        <v>59</v>
      </c>
    </row>
    <row r="24" spans="2:41" s="3" customFormat="1" ht="0.95" customHeight="1" x14ac:dyDescent="0.2">
      <c r="P24" s="75"/>
      <c r="Q24" s="88"/>
      <c r="R24" s="6"/>
      <c r="S24" s="39"/>
      <c r="T24" s="6"/>
      <c r="U24" s="5"/>
      <c r="V24" s="52"/>
      <c r="W24" s="56"/>
      <c r="X24" s="15"/>
      <c r="Y24" s="52"/>
      <c r="Z24" s="39"/>
      <c r="AA24" s="39"/>
      <c r="AB24" s="55"/>
      <c r="AC24" s="17"/>
      <c r="AD24" s="15"/>
      <c r="AE24" s="65"/>
      <c r="AF24" s="123"/>
      <c r="AG24" s="39"/>
      <c r="AH24" s="52"/>
      <c r="AJ24" s="17"/>
      <c r="AK24" s="17"/>
      <c r="AL24" s="17"/>
      <c r="AM24" s="17"/>
      <c r="AO24" s="31" t="s">
        <v>59</v>
      </c>
    </row>
    <row r="25" spans="2:41" s="3" customFormat="1" ht="9.9499999999999993" customHeight="1" x14ac:dyDescent="0.2">
      <c r="B25" s="113" t="s">
        <v>88</v>
      </c>
      <c r="D25" s="40"/>
      <c r="E25" s="75" t="s">
        <v>234</v>
      </c>
      <c r="F25" s="75"/>
      <c r="G25" s="30" t="s">
        <v>92</v>
      </c>
      <c r="H25" s="30"/>
      <c r="I25" s="30" t="s">
        <v>158</v>
      </c>
      <c r="K25" s="30"/>
      <c r="L25" s="172" t="s">
        <v>100</v>
      </c>
      <c r="M25" s="30"/>
      <c r="N25" s="30"/>
      <c r="P25" s="75" t="s">
        <v>235</v>
      </c>
      <c r="Q25" s="88"/>
      <c r="R25" s="29"/>
      <c r="S25" s="39">
        <f>IF(Suggested="Yes",AA25,AG25)</f>
        <v>32.5</v>
      </c>
      <c r="T25" s="37" t="s">
        <v>46</v>
      </c>
      <c r="U25" s="5" t="str">
        <f>+Instructions!$B$3</f>
        <v>G</v>
      </c>
      <c r="V25" s="52"/>
      <c r="W25" s="56">
        <f>+Instructions!$C$22</f>
        <v>0</v>
      </c>
      <c r="X25" s="39">
        <f>ROUND($AA25*(1-W25)+0.004999,2)</f>
        <v>32.5</v>
      </c>
      <c r="Y25" s="52"/>
      <c r="Z25" s="6" t="s">
        <v>789</v>
      </c>
      <c r="AA25" s="39">
        <v>32.5</v>
      </c>
      <c r="AB25" s="60">
        <f>+W25</f>
        <v>0</v>
      </c>
      <c r="AC25" s="39">
        <f>+X25</f>
        <v>32.5</v>
      </c>
      <c r="AD25" s="60">
        <f>(AG25-AC25)/AG25</f>
        <v>0</v>
      </c>
      <c r="AE25" s="120"/>
      <c r="AF25" s="129">
        <v>2</v>
      </c>
      <c r="AG25" s="44">
        <f>SUM(AJ25:AL25)+AE25</f>
        <v>32.5</v>
      </c>
      <c r="AH25" s="52"/>
      <c r="AJ25" s="17">
        <f>ROUND(AC25/(1-VLOOKUP(AF25,Group,2,FALSE)),2)</f>
        <v>32.5</v>
      </c>
      <c r="AK25" s="17">
        <f>IF(VLOOKUP(AF25,Group,5,FALSE)="YES",VLOOKUP(ROUND(ROUND(AJ25,1)-AJ25,2),Round,2,FALSE)+VLOOKUP(AF25,Group,6,FALSE),0)</f>
        <v>0</v>
      </c>
      <c r="AL25" s="17">
        <f>IF(VLOOKUP(AF25,Group,7,FALSE)="",0,ROUND(AJ25-0.04999,1)-AJ25+AM25)</f>
        <v>0</v>
      </c>
      <c r="AM25" s="17" t="str">
        <f>IF(VLOOKUP(AF25,Group,7,FALSE)="","",VLOOKUP(AF25,Group,7,FALSE))</f>
        <v/>
      </c>
      <c r="AO25" s="31" t="s">
        <v>59</v>
      </c>
    </row>
    <row r="26" spans="2:41" s="3" customFormat="1" ht="3.95" customHeight="1" x14ac:dyDescent="0.2">
      <c r="P26" s="75"/>
      <c r="Q26" s="88"/>
      <c r="R26" s="6"/>
      <c r="S26" s="39"/>
      <c r="T26" s="6"/>
      <c r="U26" s="5"/>
      <c r="V26" s="52"/>
      <c r="W26" s="56"/>
      <c r="X26" s="15"/>
      <c r="Y26" s="52"/>
      <c r="Z26" s="39"/>
      <c r="AA26" s="39"/>
      <c r="AB26" s="55"/>
      <c r="AC26" s="17"/>
      <c r="AD26" s="15"/>
      <c r="AE26" s="65"/>
      <c r="AF26" s="123"/>
      <c r="AG26" s="39"/>
      <c r="AH26" s="52"/>
      <c r="AJ26" s="17"/>
      <c r="AK26" s="17"/>
      <c r="AL26" s="17"/>
      <c r="AM26" s="17"/>
      <c r="AO26" s="31" t="s">
        <v>59</v>
      </c>
    </row>
    <row r="27" spans="2:41" s="3" customFormat="1" ht="9.9499999999999993" customHeight="1" x14ac:dyDescent="0.2">
      <c r="C27" s="74" t="s">
        <v>737</v>
      </c>
      <c r="J27" s="3" t="s">
        <v>86</v>
      </c>
      <c r="K27" s="3" t="s">
        <v>86</v>
      </c>
      <c r="P27" s="4"/>
      <c r="Q27" s="6"/>
      <c r="R27" s="80" t="s">
        <v>229</v>
      </c>
      <c r="S27" s="187" t="s">
        <v>704</v>
      </c>
      <c r="T27" s="188"/>
      <c r="U27" s="5"/>
      <c r="V27" s="52"/>
      <c r="W27" s="70"/>
      <c r="X27" s="70"/>
      <c r="Y27" s="52"/>
      <c r="Z27" s="39"/>
      <c r="AA27" s="17"/>
      <c r="AB27" s="15"/>
      <c r="AC27" s="15"/>
      <c r="AD27" s="15"/>
      <c r="AE27" s="15"/>
      <c r="AF27" s="65"/>
      <c r="AG27" s="17"/>
      <c r="AH27" s="52"/>
      <c r="AO27" s="31" t="s">
        <v>59</v>
      </c>
    </row>
    <row r="28" spans="2:41" s="3" customFormat="1" ht="2.85" customHeight="1" x14ac:dyDescent="0.2">
      <c r="P28" s="75"/>
      <c r="Q28" s="88"/>
      <c r="R28" s="6"/>
      <c r="S28" s="39"/>
      <c r="T28" s="6"/>
      <c r="U28" s="5"/>
      <c r="V28" s="52"/>
      <c r="W28" s="56"/>
      <c r="X28" s="15"/>
      <c r="Y28" s="52"/>
      <c r="Z28" s="39"/>
      <c r="AA28" s="39"/>
      <c r="AB28" s="55"/>
      <c r="AC28" s="17"/>
      <c r="AD28" s="15"/>
      <c r="AE28" s="65"/>
      <c r="AF28" s="123"/>
      <c r="AG28" s="39"/>
      <c r="AH28" s="52"/>
      <c r="AJ28" s="17"/>
      <c r="AK28" s="17"/>
      <c r="AL28" s="17"/>
      <c r="AM28" s="17"/>
      <c r="AO28" s="31" t="s">
        <v>59</v>
      </c>
    </row>
    <row r="29" spans="2:41" s="3" customFormat="1" ht="9.9499999999999993" customHeight="1" x14ac:dyDescent="0.2">
      <c r="C29" s="35"/>
      <c r="D29" s="40" t="s">
        <v>10</v>
      </c>
      <c r="E29" s="140" t="s">
        <v>691</v>
      </c>
      <c r="F29" s="140"/>
      <c r="G29" s="140"/>
      <c r="H29" s="140"/>
      <c r="I29" s="140"/>
      <c r="J29" s="140"/>
      <c r="K29" s="140"/>
      <c r="L29" s="140"/>
      <c r="M29" s="140"/>
      <c r="N29" s="140"/>
      <c r="O29" s="30"/>
      <c r="P29" s="30"/>
      <c r="Q29" s="30"/>
      <c r="R29" s="30"/>
      <c r="S29" s="30"/>
      <c r="T29" s="30"/>
      <c r="U29" s="5"/>
      <c r="V29" s="52"/>
      <c r="W29" s="70"/>
      <c r="X29" s="70"/>
      <c r="Y29" s="52"/>
      <c r="Z29" s="39"/>
      <c r="AA29" s="39"/>
      <c r="AB29" s="55"/>
      <c r="AC29" s="17"/>
      <c r="AD29" s="15"/>
      <c r="AE29" s="65"/>
      <c r="AF29" s="123"/>
      <c r="AG29" s="17"/>
      <c r="AH29" s="52"/>
      <c r="AJ29" s="17"/>
      <c r="AK29" s="17"/>
      <c r="AL29" s="17"/>
      <c r="AM29" s="17"/>
      <c r="AO29" s="31" t="s">
        <v>59</v>
      </c>
    </row>
    <row r="30" spans="2:41" s="3" customFormat="1" ht="0.95" customHeight="1" x14ac:dyDescent="0.2">
      <c r="C30" s="35"/>
      <c r="D30" s="40"/>
      <c r="E30" s="140"/>
      <c r="F30" s="140"/>
      <c r="G30" s="140"/>
      <c r="H30" s="140"/>
      <c r="I30" s="140"/>
      <c r="J30" s="140"/>
      <c r="K30" s="140"/>
      <c r="L30" s="140"/>
      <c r="M30" s="140"/>
      <c r="N30" s="140"/>
      <c r="O30" s="30"/>
      <c r="P30" s="30"/>
      <c r="Q30" s="30"/>
      <c r="R30" s="30"/>
      <c r="S30" s="30"/>
      <c r="T30" s="30"/>
      <c r="U30" s="5"/>
      <c r="V30" s="52"/>
      <c r="W30" s="70"/>
      <c r="X30" s="70"/>
      <c r="Y30" s="52"/>
      <c r="Z30" s="39"/>
      <c r="AA30" s="39"/>
      <c r="AB30" s="55"/>
      <c r="AC30" s="17"/>
      <c r="AD30" s="15"/>
      <c r="AE30" s="65"/>
      <c r="AF30" s="123"/>
      <c r="AG30" s="17"/>
      <c r="AH30" s="52"/>
      <c r="AJ30" s="17"/>
      <c r="AK30" s="17"/>
      <c r="AL30" s="17"/>
      <c r="AM30" s="17"/>
      <c r="AO30" s="31" t="s">
        <v>59</v>
      </c>
    </row>
    <row r="31" spans="2:41" s="3" customFormat="1" ht="9.9499999999999993" customHeight="1" x14ac:dyDescent="0.2">
      <c r="B31" s="113" t="s">
        <v>88</v>
      </c>
      <c r="D31" s="40"/>
      <c r="E31" s="75" t="s">
        <v>769</v>
      </c>
      <c r="F31" s="75"/>
      <c r="G31" s="30" t="s">
        <v>92</v>
      </c>
      <c r="H31" s="30"/>
      <c r="I31" s="197" t="s">
        <v>312</v>
      </c>
      <c r="J31" s="30"/>
      <c r="K31" s="30" t="s">
        <v>741</v>
      </c>
      <c r="M31" s="172" t="s">
        <v>100</v>
      </c>
      <c r="N31" s="30"/>
      <c r="P31" s="75" t="s">
        <v>150</v>
      </c>
      <c r="Q31" s="88"/>
      <c r="R31" s="29"/>
      <c r="S31" s="39">
        <f t="shared" ref="S31" si="10">IF(Suggested="Yes",AA31,AG31)</f>
        <v>22.7</v>
      </c>
      <c r="T31" s="37" t="s">
        <v>46</v>
      </c>
      <c r="U31" s="5" t="str">
        <f>+Instructions!$B$3</f>
        <v>G</v>
      </c>
      <c r="V31" s="52"/>
      <c r="W31" s="56">
        <f>+Instructions!$C$22</f>
        <v>0</v>
      </c>
      <c r="X31" s="39">
        <f t="shared" ref="X31" si="11">ROUND($AA31*(1-W31)+0.004999,2)</f>
        <v>22.7</v>
      </c>
      <c r="Y31" s="52"/>
      <c r="Z31" s="6" t="s">
        <v>789</v>
      </c>
      <c r="AA31" s="39">
        <v>22.7</v>
      </c>
      <c r="AB31" s="60">
        <f t="shared" ref="AB31" si="12">+W31</f>
        <v>0</v>
      </c>
      <c r="AC31" s="39">
        <f t="shared" ref="AC31" si="13">+X31</f>
        <v>22.7</v>
      </c>
      <c r="AD31" s="60">
        <f t="shared" ref="AD31" si="14">(AG31-AC31)/AG31</f>
        <v>0</v>
      </c>
      <c r="AE31" s="120"/>
      <c r="AF31" s="129">
        <v>2</v>
      </c>
      <c r="AG31" s="44">
        <f t="shared" ref="AG31" si="15">SUM(AJ31:AL31)+AE31</f>
        <v>22.7</v>
      </c>
      <c r="AH31" s="52"/>
      <c r="AJ31" s="17">
        <f t="shared" ref="AJ31" si="16">ROUND(AC31/(1-VLOOKUP(AF31,Group,2,FALSE)),2)</f>
        <v>22.7</v>
      </c>
      <c r="AK31" s="17">
        <f t="shared" ref="AK31" si="17">IF(VLOOKUP(AF31,Group,5,FALSE)="YES",VLOOKUP(ROUND(ROUND(AJ31,1)-AJ31,2),Round,2,FALSE)+VLOOKUP(AF31,Group,6,FALSE),0)</f>
        <v>0</v>
      </c>
      <c r="AL31" s="17">
        <f t="shared" ref="AL31" si="18">IF(VLOOKUP(AF31,Group,7,FALSE)="",0,ROUND(AJ31-0.04999,1)-AJ31+AM31)</f>
        <v>0</v>
      </c>
      <c r="AM31" s="17" t="str">
        <f t="shared" ref="AM31" si="19">IF(VLOOKUP(AF31,Group,7,FALSE)="","",VLOOKUP(AF31,Group,7,FALSE))</f>
        <v/>
      </c>
      <c r="AO31" s="31" t="s">
        <v>59</v>
      </c>
    </row>
    <row r="32" spans="2:41" s="3" customFormat="1" ht="9.9499999999999993" customHeight="1" x14ac:dyDescent="0.2">
      <c r="B32" s="113" t="s">
        <v>88</v>
      </c>
      <c r="D32" s="40"/>
      <c r="E32" s="75" t="s">
        <v>770</v>
      </c>
      <c r="F32" s="75"/>
      <c r="G32" s="30" t="s">
        <v>92</v>
      </c>
      <c r="H32" s="30"/>
      <c r="I32" s="197" t="s">
        <v>692</v>
      </c>
      <c r="J32" s="30"/>
      <c r="K32" s="30" t="s">
        <v>741</v>
      </c>
      <c r="M32" s="172" t="s">
        <v>100</v>
      </c>
      <c r="N32" s="30"/>
      <c r="P32" s="75" t="s">
        <v>693</v>
      </c>
      <c r="Q32" s="88"/>
      <c r="R32" s="29"/>
      <c r="S32" s="39">
        <f t="shared" ref="S32" si="20">IF(Suggested="Yes",AA32,AG32)</f>
        <v>25.7</v>
      </c>
      <c r="T32" s="37" t="s">
        <v>46</v>
      </c>
      <c r="U32" s="5" t="str">
        <f>+Instructions!$B$3</f>
        <v>G</v>
      </c>
      <c r="V32" s="52"/>
      <c r="W32" s="56">
        <f>+Instructions!$C$22</f>
        <v>0</v>
      </c>
      <c r="X32" s="39">
        <f t="shared" ref="X32" si="21">ROUND($AA32*(1-W32)+0.004999,2)</f>
        <v>25.7</v>
      </c>
      <c r="Y32" s="52"/>
      <c r="Z32" s="6" t="s">
        <v>789</v>
      </c>
      <c r="AA32" s="39">
        <v>25.7</v>
      </c>
      <c r="AB32" s="60">
        <f t="shared" ref="AB32" si="22">+W32</f>
        <v>0</v>
      </c>
      <c r="AC32" s="39">
        <f t="shared" ref="AC32" si="23">+X32</f>
        <v>25.7</v>
      </c>
      <c r="AD32" s="60">
        <f t="shared" ref="AD32" si="24">(AG32-AC32)/AG32</f>
        <v>0</v>
      </c>
      <c r="AE32" s="120"/>
      <c r="AF32" s="129">
        <v>2</v>
      </c>
      <c r="AG32" s="44">
        <f t="shared" ref="AG32" si="25">SUM(AJ32:AL32)+AE32</f>
        <v>25.7</v>
      </c>
      <c r="AH32" s="52"/>
      <c r="AJ32" s="17">
        <f t="shared" ref="AJ32" si="26">ROUND(AC32/(1-VLOOKUP(AF32,Group,2,FALSE)),2)</f>
        <v>25.7</v>
      </c>
      <c r="AK32" s="17">
        <f t="shared" ref="AK32" si="27">IF(VLOOKUP(AF32,Group,5,FALSE)="YES",VLOOKUP(ROUND(ROUND(AJ32,1)-AJ32,2),Round,2,FALSE)+VLOOKUP(AF32,Group,6,FALSE),0)</f>
        <v>0</v>
      </c>
      <c r="AL32" s="17">
        <f t="shared" ref="AL32" si="28">IF(VLOOKUP(AF32,Group,7,FALSE)="",0,ROUND(AJ32-0.04999,1)-AJ32+AM32)</f>
        <v>0</v>
      </c>
      <c r="AM32" s="17" t="str">
        <f t="shared" ref="AM32" si="29">IF(VLOOKUP(AF32,Group,7,FALSE)="","",VLOOKUP(AF32,Group,7,FALSE))</f>
        <v/>
      </c>
      <c r="AO32" s="31" t="s">
        <v>59</v>
      </c>
    </row>
    <row r="33" spans="2:41" s="3" customFormat="1" ht="3.95" customHeight="1" x14ac:dyDescent="0.2">
      <c r="P33" s="75"/>
      <c r="Q33" s="88"/>
      <c r="R33" s="6"/>
      <c r="S33" s="39"/>
      <c r="T33" s="6"/>
      <c r="U33" s="5"/>
      <c r="V33" s="52"/>
      <c r="W33" s="56"/>
      <c r="X33" s="15"/>
      <c r="Y33" s="52"/>
      <c r="Z33" s="39"/>
      <c r="AA33" s="39"/>
      <c r="AB33" s="55"/>
      <c r="AC33" s="17"/>
      <c r="AD33" s="15"/>
      <c r="AE33" s="65"/>
      <c r="AF33" s="123"/>
      <c r="AG33" s="39"/>
      <c r="AH33" s="52"/>
      <c r="AJ33" s="17"/>
      <c r="AK33" s="17"/>
      <c r="AL33" s="17"/>
      <c r="AM33" s="17"/>
      <c r="AO33" s="31" t="s">
        <v>59</v>
      </c>
    </row>
    <row r="34" spans="2:41" s="3" customFormat="1" ht="9.9499999999999993" customHeight="1" x14ac:dyDescent="0.2">
      <c r="C34" s="74" t="s">
        <v>535</v>
      </c>
      <c r="J34" s="3" t="s">
        <v>86</v>
      </c>
      <c r="K34" s="3" t="s">
        <v>86</v>
      </c>
      <c r="P34" s="4"/>
      <c r="Q34" s="6"/>
      <c r="R34" s="80" t="s">
        <v>229</v>
      </c>
      <c r="S34" s="187" t="s">
        <v>536</v>
      </c>
      <c r="T34" s="188"/>
      <c r="U34" s="5"/>
      <c r="V34" s="52"/>
      <c r="W34" s="70"/>
      <c r="X34" s="70"/>
      <c r="Y34" s="52"/>
      <c r="Z34" s="39"/>
      <c r="AA34" s="17"/>
      <c r="AB34" s="15"/>
      <c r="AC34" s="15"/>
      <c r="AD34" s="15"/>
      <c r="AE34" s="15"/>
      <c r="AF34" s="65"/>
      <c r="AG34" s="17"/>
      <c r="AH34" s="52"/>
      <c r="AO34" s="31" t="s">
        <v>59</v>
      </c>
    </row>
    <row r="35" spans="2:41" s="3" customFormat="1" ht="2.85" customHeight="1" x14ac:dyDescent="0.2">
      <c r="P35" s="75"/>
      <c r="Q35" s="88"/>
      <c r="R35" s="6"/>
      <c r="S35" s="39"/>
      <c r="T35" s="6"/>
      <c r="U35" s="5"/>
      <c r="V35" s="52"/>
      <c r="W35" s="56"/>
      <c r="X35" s="15"/>
      <c r="Y35" s="52"/>
      <c r="Z35" s="39"/>
      <c r="AA35" s="39"/>
      <c r="AB35" s="55"/>
      <c r="AC35" s="17"/>
      <c r="AD35" s="15"/>
      <c r="AE35" s="65"/>
      <c r="AF35" s="123"/>
      <c r="AG35" s="39"/>
      <c r="AH35" s="52"/>
      <c r="AJ35" s="17"/>
      <c r="AK35" s="17"/>
      <c r="AL35" s="17"/>
      <c r="AM35" s="17"/>
      <c r="AO35" s="31" t="s">
        <v>59</v>
      </c>
    </row>
    <row r="36" spans="2:41" s="3" customFormat="1" ht="9.9499999999999993" customHeight="1" x14ac:dyDescent="0.2">
      <c r="C36" s="35"/>
      <c r="D36" s="40" t="s">
        <v>10</v>
      </c>
      <c r="E36" s="140" t="s">
        <v>537</v>
      </c>
      <c r="F36" s="140"/>
      <c r="G36" s="140" t="s">
        <v>542</v>
      </c>
      <c r="H36" s="140"/>
      <c r="I36" s="140"/>
      <c r="J36" s="140" t="s">
        <v>549</v>
      </c>
      <c r="K36" s="140"/>
      <c r="L36" s="140"/>
      <c r="M36" s="140"/>
      <c r="N36" s="140"/>
      <c r="O36" s="30"/>
      <c r="P36" s="30"/>
      <c r="Q36" s="30"/>
      <c r="R36" s="30"/>
      <c r="S36" s="30"/>
      <c r="T36" s="30"/>
      <c r="U36" s="5"/>
      <c r="V36" s="52"/>
      <c r="W36" s="70"/>
      <c r="X36" s="70"/>
      <c r="Y36" s="52"/>
      <c r="Z36" s="39"/>
      <c r="AA36" s="39"/>
      <c r="AB36" s="55"/>
      <c r="AC36" s="17"/>
      <c r="AD36" s="15"/>
      <c r="AE36" s="65"/>
      <c r="AF36" s="123"/>
      <c r="AG36" s="17"/>
      <c r="AH36" s="52"/>
      <c r="AJ36" s="17"/>
      <c r="AK36" s="17"/>
      <c r="AL36" s="17"/>
      <c r="AM36" s="17"/>
      <c r="AO36" s="31" t="s">
        <v>59</v>
      </c>
    </row>
    <row r="37" spans="2:41" s="3" customFormat="1" ht="9.9499999999999993" customHeight="1" x14ac:dyDescent="0.2">
      <c r="C37" s="35"/>
      <c r="D37" s="40"/>
      <c r="E37" s="140" t="s">
        <v>538</v>
      </c>
      <c r="F37" s="140"/>
      <c r="G37" s="140" t="s">
        <v>548</v>
      </c>
      <c r="H37" s="140"/>
      <c r="I37" s="140"/>
      <c r="J37" s="140"/>
      <c r="K37" s="140"/>
      <c r="L37" s="140"/>
      <c r="M37" s="140"/>
      <c r="N37" s="140"/>
      <c r="O37" s="30"/>
      <c r="P37" s="30"/>
      <c r="Q37" s="30"/>
      <c r="R37" s="30"/>
      <c r="S37" s="30"/>
      <c r="T37" s="30"/>
      <c r="U37" s="5"/>
      <c r="V37" s="52"/>
      <c r="W37" s="70"/>
      <c r="X37" s="70"/>
      <c r="Y37" s="52"/>
      <c r="Z37" s="39"/>
      <c r="AA37" s="39"/>
      <c r="AB37" s="55"/>
      <c r="AC37" s="17"/>
      <c r="AD37" s="15"/>
      <c r="AE37" s="65"/>
      <c r="AF37" s="123"/>
      <c r="AG37" s="17"/>
      <c r="AH37" s="52"/>
      <c r="AJ37" s="17"/>
      <c r="AK37" s="17"/>
      <c r="AL37" s="17"/>
      <c r="AM37" s="17"/>
      <c r="AO37" s="31" t="s">
        <v>59</v>
      </c>
    </row>
    <row r="38" spans="2:41" s="3" customFormat="1" ht="0.95" customHeight="1" x14ac:dyDescent="0.2">
      <c r="P38" s="75"/>
      <c r="Q38" s="88"/>
      <c r="R38" s="6"/>
      <c r="S38" s="39"/>
      <c r="T38" s="6"/>
      <c r="U38" s="5"/>
      <c r="V38" s="52"/>
      <c r="W38" s="56"/>
      <c r="X38" s="15"/>
      <c r="Y38" s="52"/>
      <c r="Z38" s="39"/>
      <c r="AA38" s="39"/>
      <c r="AB38" s="55"/>
      <c r="AC38" s="17"/>
      <c r="AD38" s="15"/>
      <c r="AE38" s="65"/>
      <c r="AF38" s="123"/>
      <c r="AG38" s="39"/>
      <c r="AH38" s="52"/>
      <c r="AJ38" s="17"/>
      <c r="AK38" s="17"/>
      <c r="AL38" s="17"/>
      <c r="AM38" s="17"/>
      <c r="AO38" s="31" t="s">
        <v>59</v>
      </c>
    </row>
    <row r="39" spans="2:41" s="3" customFormat="1" ht="9.9499999999999993" customHeight="1" x14ac:dyDescent="0.2">
      <c r="B39" s="112" t="s">
        <v>55</v>
      </c>
      <c r="D39" s="40"/>
      <c r="E39" s="75" t="s">
        <v>544</v>
      </c>
      <c r="F39" s="75"/>
      <c r="G39" s="30" t="s">
        <v>48</v>
      </c>
      <c r="H39" s="30"/>
      <c r="I39" s="30"/>
      <c r="J39" s="30"/>
      <c r="K39" s="30"/>
      <c r="L39" s="30"/>
      <c r="M39" s="30"/>
      <c r="N39" s="30"/>
      <c r="P39" s="75" t="s">
        <v>545</v>
      </c>
      <c r="Q39" s="88"/>
      <c r="R39" s="29"/>
      <c r="S39" s="39">
        <f>IF(Suggested="Yes",AA39,AG39)</f>
        <v>12.7</v>
      </c>
      <c r="T39" s="37" t="s">
        <v>47</v>
      </c>
      <c r="U39" s="5" t="str">
        <f>+Instructions!$B$3</f>
        <v>G</v>
      </c>
      <c r="V39" s="52"/>
      <c r="W39" s="56">
        <f>+Instructions!$C$22</f>
        <v>0</v>
      </c>
      <c r="X39" s="17">
        <f t="shared" ref="X39:X41" si="30">ROUND($AA39*(1-W39)+0.004999,2)</f>
        <v>12.7</v>
      </c>
      <c r="Y39" s="52"/>
      <c r="Z39" s="6" t="s">
        <v>789</v>
      </c>
      <c r="AA39" s="39">
        <v>12.7</v>
      </c>
      <c r="AB39" s="60">
        <f t="shared" ref="AB39:AB41" si="31">+W39</f>
        <v>0</v>
      </c>
      <c r="AC39" s="17">
        <f t="shared" ref="AC39:AC41" si="32">+X39</f>
        <v>12.7</v>
      </c>
      <c r="AD39" s="12">
        <f t="shared" ref="AD39:AD41" si="33">(AG39-AC39)/AG39</f>
        <v>0</v>
      </c>
      <c r="AE39" s="120"/>
      <c r="AF39" s="127">
        <v>1</v>
      </c>
      <c r="AG39" s="38">
        <f t="shared" ref="AG39:AG41" si="34">SUM(AJ39:AL39)+AE39</f>
        <v>12.7</v>
      </c>
      <c r="AH39" s="52"/>
      <c r="AJ39" s="17">
        <f t="shared" ref="AJ39:AJ41" si="35">ROUND(AC39/(1-VLOOKUP(AF39,Group,2,FALSE)),2)</f>
        <v>12.7</v>
      </c>
      <c r="AK39" s="17">
        <f t="shared" ref="AK39:AK41" si="36">IF(VLOOKUP(AF39,Group,5,FALSE)="YES",VLOOKUP(ROUND(ROUND(AJ39,1)-AJ39,2),Round,2,FALSE)+VLOOKUP(AF39,Group,6,FALSE),0)</f>
        <v>0</v>
      </c>
      <c r="AL39" s="17">
        <f t="shared" ref="AL39:AL41" si="37">IF(VLOOKUP(AF39,Group,7,FALSE)="",0,ROUND(AJ39-0.04999,1)-AJ39+AM39)</f>
        <v>0</v>
      </c>
      <c r="AM39" s="17" t="str">
        <f t="shared" ref="AM39:AM41" si="38">IF(VLOOKUP(AF39,Group,7,FALSE)="","",VLOOKUP(AF39,Group,7,FALSE))</f>
        <v/>
      </c>
      <c r="AO39" s="31" t="s">
        <v>59</v>
      </c>
    </row>
    <row r="40" spans="2:41" s="3" customFormat="1" ht="0.95" customHeight="1" x14ac:dyDescent="0.2">
      <c r="P40" s="75"/>
      <c r="Q40" s="88"/>
      <c r="R40" s="6"/>
      <c r="S40" s="39"/>
      <c r="T40" s="6"/>
      <c r="U40" s="5"/>
      <c r="V40" s="52"/>
      <c r="W40" s="56"/>
      <c r="X40" s="15"/>
      <c r="Y40" s="52"/>
      <c r="Z40" s="39"/>
      <c r="AA40" s="39"/>
      <c r="AB40" s="55"/>
      <c r="AC40" s="17"/>
      <c r="AD40" s="15"/>
      <c r="AE40" s="65"/>
      <c r="AF40" s="123"/>
      <c r="AG40" s="39"/>
      <c r="AH40" s="52"/>
      <c r="AJ40" s="17"/>
      <c r="AK40" s="17"/>
      <c r="AL40" s="17"/>
      <c r="AM40" s="17"/>
      <c r="AO40" s="31" t="s">
        <v>59</v>
      </c>
    </row>
    <row r="41" spans="2:41" s="3" customFormat="1" ht="9.9499999999999993" customHeight="1" x14ac:dyDescent="0.2">
      <c r="B41" s="113" t="s">
        <v>88</v>
      </c>
      <c r="D41" s="40"/>
      <c r="E41" s="75" t="s">
        <v>457</v>
      </c>
      <c r="F41" s="75"/>
      <c r="G41" s="30" t="s">
        <v>313</v>
      </c>
      <c r="H41" s="30"/>
      <c r="I41" s="30"/>
      <c r="J41" s="30"/>
      <c r="K41" s="30"/>
      <c r="L41" s="30"/>
      <c r="M41" s="30"/>
      <c r="N41" s="30"/>
      <c r="P41" s="75"/>
      <c r="Q41" s="88"/>
      <c r="R41" s="29"/>
      <c r="S41" s="39">
        <f t="shared" ref="S41" si="39">IF(Suggested="Yes",AA41,AG41)</f>
        <v>12.75</v>
      </c>
      <c r="T41" s="37" t="s">
        <v>46</v>
      </c>
      <c r="U41" s="5" t="str">
        <f>+Instructions!$B$3</f>
        <v>G</v>
      </c>
      <c r="V41" s="52"/>
      <c r="W41" s="56">
        <f>+Instructions!$C$22</f>
        <v>0</v>
      </c>
      <c r="X41" s="39">
        <f t="shared" si="30"/>
        <v>12.75</v>
      </c>
      <c r="Y41" s="52"/>
      <c r="Z41" s="6" t="s">
        <v>789</v>
      </c>
      <c r="AA41" s="39">
        <v>12.75</v>
      </c>
      <c r="AB41" s="60">
        <f t="shared" si="31"/>
        <v>0</v>
      </c>
      <c r="AC41" s="39">
        <f t="shared" si="32"/>
        <v>12.75</v>
      </c>
      <c r="AD41" s="60">
        <f t="shared" si="33"/>
        <v>0</v>
      </c>
      <c r="AE41" s="120"/>
      <c r="AF41" s="129">
        <v>2</v>
      </c>
      <c r="AG41" s="44">
        <f t="shared" si="34"/>
        <v>12.75</v>
      </c>
      <c r="AH41" s="52"/>
      <c r="AJ41" s="17">
        <f t="shared" si="35"/>
        <v>12.75</v>
      </c>
      <c r="AK41" s="17">
        <f t="shared" si="36"/>
        <v>0</v>
      </c>
      <c r="AL41" s="17">
        <f t="shared" si="37"/>
        <v>0</v>
      </c>
      <c r="AM41" s="17" t="str">
        <f t="shared" si="38"/>
        <v/>
      </c>
      <c r="AO41" s="31" t="s">
        <v>59</v>
      </c>
    </row>
    <row r="42" spans="2:41" s="3" customFormat="1" ht="2.85" customHeight="1" x14ac:dyDescent="0.2">
      <c r="P42" s="75"/>
      <c r="Q42" s="88"/>
      <c r="R42" s="6"/>
      <c r="S42" s="39"/>
      <c r="T42" s="6"/>
      <c r="U42" s="5"/>
      <c r="V42" s="52"/>
      <c r="W42" s="56"/>
      <c r="X42" s="15"/>
      <c r="Y42" s="52"/>
      <c r="Z42" s="39"/>
      <c r="AA42" s="39"/>
      <c r="AB42" s="55"/>
      <c r="AC42" s="17"/>
      <c r="AD42" s="15"/>
      <c r="AE42" s="65"/>
      <c r="AF42" s="123"/>
      <c r="AG42" s="39"/>
      <c r="AH42" s="52"/>
      <c r="AJ42" s="17"/>
      <c r="AK42" s="17"/>
      <c r="AL42" s="17"/>
      <c r="AM42" s="17"/>
      <c r="AO42" s="31" t="s">
        <v>59</v>
      </c>
    </row>
    <row r="43" spans="2:41" s="3" customFormat="1" ht="9.9499999999999993" customHeight="1" x14ac:dyDescent="0.2">
      <c r="C43" s="35"/>
      <c r="D43" s="40" t="s">
        <v>10</v>
      </c>
      <c r="E43" s="140" t="s">
        <v>539</v>
      </c>
      <c r="F43" s="140"/>
      <c r="G43" s="140" t="s">
        <v>541</v>
      </c>
      <c r="H43" s="140"/>
      <c r="I43" s="140"/>
      <c r="J43" s="140" t="s">
        <v>547</v>
      </c>
      <c r="K43" s="140"/>
      <c r="L43" s="140"/>
      <c r="M43" s="140"/>
      <c r="N43" s="140"/>
      <c r="O43" s="30"/>
      <c r="P43" s="30"/>
      <c r="Q43" s="30"/>
      <c r="R43" s="30"/>
      <c r="S43" s="30"/>
      <c r="T43" s="30"/>
      <c r="U43" s="5"/>
      <c r="V43" s="52"/>
      <c r="W43" s="70"/>
      <c r="X43" s="70"/>
      <c r="Y43" s="52"/>
      <c r="Z43" s="39"/>
      <c r="AA43" s="39"/>
      <c r="AB43" s="55"/>
      <c r="AC43" s="17"/>
      <c r="AD43" s="15"/>
      <c r="AE43" s="65"/>
      <c r="AF43" s="123"/>
      <c r="AG43" s="17"/>
      <c r="AH43" s="52"/>
      <c r="AJ43" s="17"/>
      <c r="AK43" s="17"/>
      <c r="AL43" s="17"/>
      <c r="AM43" s="17"/>
      <c r="AO43" s="31" t="s">
        <v>59</v>
      </c>
    </row>
    <row r="44" spans="2:41" s="3" customFormat="1" ht="9.9499999999999993" customHeight="1" x14ac:dyDescent="0.2">
      <c r="C44" s="35"/>
      <c r="D44" s="40"/>
      <c r="E44" s="140" t="s">
        <v>540</v>
      </c>
      <c r="F44" s="140"/>
      <c r="G44" s="140" t="s">
        <v>546</v>
      </c>
      <c r="H44" s="140"/>
      <c r="I44" s="140"/>
      <c r="J44" s="140"/>
      <c r="K44" s="140"/>
      <c r="L44" s="140"/>
      <c r="M44" s="140"/>
      <c r="N44" s="140"/>
      <c r="O44" s="30"/>
      <c r="P44" s="30"/>
      <c r="Q44" s="30"/>
      <c r="R44" s="30"/>
      <c r="S44" s="30"/>
      <c r="T44" s="30"/>
      <c r="U44" s="5"/>
      <c r="V44" s="52"/>
      <c r="W44" s="70"/>
      <c r="X44" s="70"/>
      <c r="Y44" s="52"/>
      <c r="Z44" s="39"/>
      <c r="AA44" s="39"/>
      <c r="AB44" s="55"/>
      <c r="AC44" s="17"/>
      <c r="AD44" s="15"/>
      <c r="AE44" s="65"/>
      <c r="AF44" s="123"/>
      <c r="AG44" s="17"/>
      <c r="AH44" s="52"/>
      <c r="AJ44" s="17"/>
      <c r="AK44" s="17"/>
      <c r="AL44" s="17"/>
      <c r="AM44" s="17"/>
      <c r="AO44" s="31" t="s">
        <v>59</v>
      </c>
    </row>
    <row r="45" spans="2:41" s="3" customFormat="1" ht="0.95" customHeight="1" x14ac:dyDescent="0.2">
      <c r="P45" s="75"/>
      <c r="Q45" s="88"/>
      <c r="R45" s="6"/>
      <c r="S45" s="39"/>
      <c r="T45" s="6"/>
      <c r="U45" s="5"/>
      <c r="V45" s="52"/>
      <c r="W45" s="56"/>
      <c r="X45" s="15"/>
      <c r="Y45" s="52"/>
      <c r="Z45" s="39"/>
      <c r="AA45" s="39"/>
      <c r="AB45" s="55"/>
      <c r="AC45" s="17"/>
      <c r="AD45" s="15"/>
      <c r="AE45" s="65"/>
      <c r="AF45" s="123"/>
      <c r="AG45" s="39"/>
      <c r="AH45" s="52"/>
      <c r="AJ45" s="17"/>
      <c r="AK45" s="17"/>
      <c r="AL45" s="17"/>
      <c r="AM45" s="17"/>
      <c r="AO45" s="31" t="s">
        <v>59</v>
      </c>
    </row>
    <row r="46" spans="2:41" s="3" customFormat="1" ht="9.9499999999999993" customHeight="1" x14ac:dyDescent="0.2">
      <c r="B46" s="112" t="s">
        <v>55</v>
      </c>
      <c r="D46" s="40"/>
      <c r="E46" s="75" t="s">
        <v>544</v>
      </c>
      <c r="F46" s="75"/>
      <c r="G46" s="30" t="s">
        <v>48</v>
      </c>
      <c r="H46" s="30"/>
      <c r="I46" s="30"/>
      <c r="J46" s="30"/>
      <c r="K46" s="30"/>
      <c r="L46" s="30"/>
      <c r="M46" s="30"/>
      <c r="N46" s="30"/>
      <c r="P46" s="75" t="s">
        <v>545</v>
      </c>
      <c r="Q46" s="88"/>
      <c r="R46" s="29"/>
      <c r="S46" s="39">
        <f>IF(Suggested="Yes",AA46,AG46)</f>
        <v>14.45</v>
      </c>
      <c r="T46" s="37" t="s">
        <v>47</v>
      </c>
      <c r="U46" s="5" t="str">
        <f>+Instructions!$B$3</f>
        <v>G</v>
      </c>
      <c r="V46" s="52"/>
      <c r="W46" s="56">
        <f>+Instructions!$C$22</f>
        <v>0</v>
      </c>
      <c r="X46" s="17">
        <f t="shared" ref="X46" si="40">ROUND($AA46*(1-W46)+0.004999,2)</f>
        <v>14.45</v>
      </c>
      <c r="Y46" s="52"/>
      <c r="Z46" s="6" t="s">
        <v>789</v>
      </c>
      <c r="AA46" s="39">
        <v>14.45</v>
      </c>
      <c r="AB46" s="60">
        <f t="shared" ref="AB46" si="41">+W46</f>
        <v>0</v>
      </c>
      <c r="AC46" s="17">
        <f t="shared" ref="AC46" si="42">+X46</f>
        <v>14.45</v>
      </c>
      <c r="AD46" s="12">
        <f t="shared" ref="AD46" si="43">(AG46-AC46)/AG46</f>
        <v>0</v>
      </c>
      <c r="AE46" s="120"/>
      <c r="AF46" s="127">
        <v>1</v>
      </c>
      <c r="AG46" s="38">
        <f t="shared" ref="AG46" si="44">SUM(AJ46:AL46)+AE46</f>
        <v>14.45</v>
      </c>
      <c r="AH46" s="52"/>
      <c r="AJ46" s="17">
        <f t="shared" ref="AJ46" si="45">ROUND(AC46/(1-VLOOKUP(AF46,Group,2,FALSE)),2)</f>
        <v>14.45</v>
      </c>
      <c r="AK46" s="17">
        <f t="shared" ref="AK46" si="46">IF(VLOOKUP(AF46,Group,5,FALSE)="YES",VLOOKUP(ROUND(ROUND(AJ46,1)-AJ46,2),Round,2,FALSE)+VLOOKUP(AF46,Group,6,FALSE),0)</f>
        <v>0</v>
      </c>
      <c r="AL46" s="17">
        <f t="shared" ref="AL46" si="47">IF(VLOOKUP(AF46,Group,7,FALSE)="",0,ROUND(AJ46-0.04999,1)-AJ46+AM46)</f>
        <v>0</v>
      </c>
      <c r="AM46" s="17" t="str">
        <f t="shared" ref="AM46" si="48">IF(VLOOKUP(AF46,Group,7,FALSE)="","",VLOOKUP(AF46,Group,7,FALSE))</f>
        <v/>
      </c>
      <c r="AO46" s="31" t="s">
        <v>59</v>
      </c>
    </row>
    <row r="47" spans="2:41" s="3" customFormat="1" ht="0.95" customHeight="1" x14ac:dyDescent="0.2">
      <c r="P47" s="75"/>
      <c r="Q47" s="88"/>
      <c r="R47" s="6"/>
      <c r="S47" s="39"/>
      <c r="T47" s="6"/>
      <c r="U47" s="5"/>
      <c r="V47" s="52"/>
      <c r="W47" s="56"/>
      <c r="X47" s="15"/>
      <c r="Y47" s="52"/>
      <c r="Z47" s="39"/>
      <c r="AA47" s="39"/>
      <c r="AB47" s="55"/>
      <c r="AC47" s="17"/>
      <c r="AD47" s="15"/>
      <c r="AE47" s="65"/>
      <c r="AF47" s="123"/>
      <c r="AG47" s="39"/>
      <c r="AH47" s="52"/>
      <c r="AJ47" s="17"/>
      <c r="AK47" s="17"/>
      <c r="AL47" s="17"/>
      <c r="AM47" s="17"/>
      <c r="AO47" s="31" t="s">
        <v>59</v>
      </c>
    </row>
    <row r="48" spans="2:41" s="3" customFormat="1" ht="9.9499999999999993" customHeight="1" x14ac:dyDescent="0.2">
      <c r="B48" s="113" t="s">
        <v>88</v>
      </c>
      <c r="D48" s="40"/>
      <c r="E48" s="75" t="s">
        <v>457</v>
      </c>
      <c r="F48" s="75"/>
      <c r="G48" s="30" t="s">
        <v>313</v>
      </c>
      <c r="H48" s="30"/>
      <c r="I48" s="30"/>
      <c r="J48" s="30"/>
      <c r="K48" s="30"/>
      <c r="L48" s="30"/>
      <c r="M48" s="30"/>
      <c r="N48" s="30"/>
      <c r="P48" s="75"/>
      <c r="Q48" s="88"/>
      <c r="R48" s="29"/>
      <c r="S48" s="39">
        <f t="shared" ref="S48" si="49">IF(Suggested="Yes",AA48,AG48)</f>
        <v>13.2</v>
      </c>
      <c r="T48" s="37" t="s">
        <v>46</v>
      </c>
      <c r="U48" s="5" t="str">
        <f>+Instructions!$B$3</f>
        <v>G</v>
      </c>
      <c r="V48" s="52"/>
      <c r="W48" s="56">
        <f>+Instructions!$C$22</f>
        <v>0</v>
      </c>
      <c r="X48" s="39">
        <f t="shared" ref="X48" si="50">ROUND($AA48*(1-W48)+0.004999,2)</f>
        <v>13.2</v>
      </c>
      <c r="Y48" s="52"/>
      <c r="Z48" s="6" t="s">
        <v>789</v>
      </c>
      <c r="AA48" s="39">
        <v>13.2</v>
      </c>
      <c r="AB48" s="60">
        <f t="shared" ref="AB48" si="51">+W48</f>
        <v>0</v>
      </c>
      <c r="AC48" s="39">
        <f t="shared" ref="AC48" si="52">+X48</f>
        <v>13.2</v>
      </c>
      <c r="AD48" s="60">
        <f t="shared" ref="AD48" si="53">(AG48-AC48)/AG48</f>
        <v>0</v>
      </c>
      <c r="AE48" s="120"/>
      <c r="AF48" s="129">
        <v>2</v>
      </c>
      <c r="AG48" s="44">
        <f t="shared" ref="AG48" si="54">SUM(AJ48:AL48)+AE48</f>
        <v>13.2</v>
      </c>
      <c r="AH48" s="52"/>
      <c r="AJ48" s="17">
        <f t="shared" ref="AJ48" si="55">ROUND(AC48/(1-VLOOKUP(AF48,Group,2,FALSE)),2)</f>
        <v>13.2</v>
      </c>
      <c r="AK48" s="17">
        <f t="shared" ref="AK48" si="56">IF(VLOOKUP(AF48,Group,5,FALSE)="YES",VLOOKUP(ROUND(ROUND(AJ48,1)-AJ48,2),Round,2,FALSE)+VLOOKUP(AF48,Group,6,FALSE),0)</f>
        <v>0</v>
      </c>
      <c r="AL48" s="17">
        <f t="shared" ref="AL48" si="57">IF(VLOOKUP(AF48,Group,7,FALSE)="",0,ROUND(AJ48-0.04999,1)-AJ48+AM48)</f>
        <v>0</v>
      </c>
      <c r="AM48" s="17" t="str">
        <f t="shared" ref="AM48" si="58">IF(VLOOKUP(AF48,Group,7,FALSE)="","",VLOOKUP(AF48,Group,7,FALSE))</f>
        <v/>
      </c>
      <c r="AO48" s="31" t="s">
        <v>59</v>
      </c>
    </row>
    <row r="49" spans="2:41" s="3" customFormat="1" ht="2.85" customHeight="1" x14ac:dyDescent="0.2">
      <c r="P49" s="75"/>
      <c r="Q49" s="88"/>
      <c r="R49" s="6"/>
      <c r="S49" s="39"/>
      <c r="T49" s="6"/>
      <c r="U49" s="5"/>
      <c r="V49" s="52"/>
      <c r="W49" s="56"/>
      <c r="X49" s="15"/>
      <c r="Y49" s="52"/>
      <c r="Z49" s="39"/>
      <c r="AA49" s="39"/>
      <c r="AB49" s="55"/>
      <c r="AC49" s="17"/>
      <c r="AD49" s="15"/>
      <c r="AE49" s="65"/>
      <c r="AF49" s="123"/>
      <c r="AG49" s="39"/>
      <c r="AH49" s="52"/>
      <c r="AJ49" s="17"/>
      <c r="AK49" s="17"/>
      <c r="AL49" s="17"/>
      <c r="AM49" s="17"/>
      <c r="AO49" s="31" t="s">
        <v>59</v>
      </c>
    </row>
    <row r="50" spans="2:41" s="3" customFormat="1" ht="9.9499999999999993" customHeight="1" x14ac:dyDescent="0.2">
      <c r="C50" s="35"/>
      <c r="D50" s="40" t="s">
        <v>99</v>
      </c>
      <c r="E50" s="140" t="s">
        <v>543</v>
      </c>
      <c r="F50" s="140"/>
      <c r="G50" s="140"/>
      <c r="H50" s="140"/>
      <c r="I50" s="140"/>
      <c r="J50" s="140"/>
      <c r="K50" s="140"/>
      <c r="L50" s="140"/>
      <c r="M50" s="140"/>
      <c r="N50" s="140"/>
      <c r="O50" s="30"/>
      <c r="P50" s="30"/>
      <c r="Q50" s="30"/>
      <c r="R50" s="30"/>
      <c r="S50" s="30"/>
      <c r="T50" s="30"/>
      <c r="U50" s="5"/>
      <c r="V50" s="52"/>
      <c r="W50" s="70"/>
      <c r="X50" s="70"/>
      <c r="Y50" s="52"/>
      <c r="Z50" s="39"/>
      <c r="AA50" s="39"/>
      <c r="AB50" s="55"/>
      <c r="AC50" s="17"/>
      <c r="AD50" s="15"/>
      <c r="AE50" s="65"/>
      <c r="AF50" s="123"/>
      <c r="AG50" s="17"/>
      <c r="AH50" s="52"/>
      <c r="AJ50" s="17"/>
      <c r="AK50" s="17"/>
      <c r="AL50" s="17"/>
      <c r="AM50" s="17"/>
      <c r="AO50" s="31" t="s">
        <v>59</v>
      </c>
    </row>
    <row r="51" spans="2:41" s="3" customFormat="1" ht="0.95" customHeight="1" x14ac:dyDescent="0.2">
      <c r="P51" s="75"/>
      <c r="Q51" s="88"/>
      <c r="R51" s="6"/>
      <c r="S51" s="39"/>
      <c r="T51" s="6"/>
      <c r="U51" s="5"/>
      <c r="V51" s="52"/>
      <c r="W51" s="56"/>
      <c r="X51" s="15"/>
      <c r="Y51" s="52"/>
      <c r="Z51" s="39"/>
      <c r="AA51" s="39"/>
      <c r="AB51" s="55"/>
      <c r="AC51" s="17"/>
      <c r="AD51" s="15"/>
      <c r="AE51" s="65"/>
      <c r="AF51" s="123"/>
      <c r="AG51" s="39"/>
      <c r="AH51" s="52"/>
      <c r="AJ51" s="17"/>
      <c r="AK51" s="17"/>
      <c r="AL51" s="17"/>
      <c r="AM51" s="17"/>
      <c r="AO51" s="31" t="s">
        <v>59</v>
      </c>
    </row>
    <row r="52" spans="2:41" s="3" customFormat="1" ht="9.9499999999999993" customHeight="1" x14ac:dyDescent="0.2">
      <c r="B52" s="112" t="s">
        <v>55</v>
      </c>
      <c r="D52" s="40"/>
      <c r="E52" s="75" t="s">
        <v>544</v>
      </c>
      <c r="F52" s="75"/>
      <c r="G52" s="30" t="s">
        <v>48</v>
      </c>
      <c r="H52" s="30"/>
      <c r="I52" s="30"/>
      <c r="J52" s="30"/>
      <c r="K52" s="30"/>
      <c r="L52" s="30"/>
      <c r="M52" s="30"/>
      <c r="N52" s="30"/>
      <c r="P52" s="75" t="s">
        <v>545</v>
      </c>
      <c r="Q52" s="88"/>
      <c r="R52" s="29"/>
      <c r="S52" s="39">
        <f>IF(Suggested="Yes",AA52,AG52)</f>
        <v>15.4</v>
      </c>
      <c r="T52" s="37" t="s">
        <v>47</v>
      </c>
      <c r="U52" s="5" t="str">
        <f>+Instructions!$B$3</f>
        <v>G</v>
      </c>
      <c r="V52" s="52"/>
      <c r="W52" s="56">
        <f>+Instructions!$C$22</f>
        <v>0</v>
      </c>
      <c r="X52" s="17">
        <f t="shared" ref="X52" si="59">ROUND($AA52*(1-W52)+0.004999,2)</f>
        <v>15.4</v>
      </c>
      <c r="Y52" s="52"/>
      <c r="Z52" s="6" t="s">
        <v>789</v>
      </c>
      <c r="AA52" s="39">
        <v>15.4</v>
      </c>
      <c r="AB52" s="60">
        <f t="shared" ref="AB52" si="60">+W52</f>
        <v>0</v>
      </c>
      <c r="AC52" s="17">
        <f t="shared" ref="AC52" si="61">+X52</f>
        <v>15.4</v>
      </c>
      <c r="AD52" s="12">
        <f t="shared" ref="AD52" si="62">(AG52-AC52)/AG52</f>
        <v>0</v>
      </c>
      <c r="AE52" s="120"/>
      <c r="AF52" s="127">
        <v>1</v>
      </c>
      <c r="AG52" s="38">
        <f t="shared" ref="AG52" si="63">SUM(AJ52:AL52)+AE52</f>
        <v>15.4</v>
      </c>
      <c r="AH52" s="52"/>
      <c r="AJ52" s="17">
        <f t="shared" ref="AJ52" si="64">ROUND(AC52/(1-VLOOKUP(AF52,Group,2,FALSE)),2)</f>
        <v>15.4</v>
      </c>
      <c r="AK52" s="17">
        <f t="shared" ref="AK52" si="65">IF(VLOOKUP(AF52,Group,5,FALSE)="YES",VLOOKUP(ROUND(ROUND(AJ52,1)-AJ52,2),Round,2,FALSE)+VLOOKUP(AF52,Group,6,FALSE),0)</f>
        <v>0</v>
      </c>
      <c r="AL52" s="17">
        <f t="shared" ref="AL52" si="66">IF(VLOOKUP(AF52,Group,7,FALSE)="",0,ROUND(AJ52-0.04999,1)-AJ52+AM52)</f>
        <v>0</v>
      </c>
      <c r="AM52" s="17" t="str">
        <f t="shared" ref="AM52" si="67">IF(VLOOKUP(AF52,Group,7,FALSE)="","",VLOOKUP(AF52,Group,7,FALSE))</f>
        <v/>
      </c>
      <c r="AO52" s="31" t="s">
        <v>59</v>
      </c>
    </row>
    <row r="53" spans="2:41" s="3" customFormat="1" ht="0.95" customHeight="1" x14ac:dyDescent="0.2">
      <c r="P53" s="75"/>
      <c r="Q53" s="88"/>
      <c r="R53" s="6"/>
      <c r="S53" s="39"/>
      <c r="T53" s="6"/>
      <c r="U53" s="5"/>
      <c r="V53" s="52"/>
      <c r="W53" s="56"/>
      <c r="X53" s="15"/>
      <c r="Y53" s="52"/>
      <c r="Z53" s="39"/>
      <c r="AA53" s="39"/>
      <c r="AB53" s="55"/>
      <c r="AC53" s="17"/>
      <c r="AD53" s="15"/>
      <c r="AE53" s="65"/>
      <c r="AF53" s="123"/>
      <c r="AG53" s="39"/>
      <c r="AH53" s="52"/>
      <c r="AJ53" s="17"/>
      <c r="AK53" s="17"/>
      <c r="AL53" s="17"/>
      <c r="AM53" s="17"/>
      <c r="AO53" s="31" t="s">
        <v>59</v>
      </c>
    </row>
    <row r="54" spans="2:41" s="3" customFormat="1" ht="9.9499999999999993" customHeight="1" x14ac:dyDescent="0.2">
      <c r="B54" s="113" t="s">
        <v>88</v>
      </c>
      <c r="D54" s="40"/>
      <c r="E54" s="75" t="s">
        <v>457</v>
      </c>
      <c r="F54" s="75"/>
      <c r="G54" s="30" t="s">
        <v>313</v>
      </c>
      <c r="H54" s="30"/>
      <c r="I54" s="30"/>
      <c r="J54" s="30"/>
      <c r="K54" s="30"/>
      <c r="L54" s="30"/>
      <c r="M54" s="30"/>
      <c r="N54" s="30"/>
      <c r="P54" s="75"/>
      <c r="Q54" s="88"/>
      <c r="R54" s="29"/>
      <c r="S54" s="39">
        <f t="shared" ref="S54" si="68">IF(Suggested="Yes",AA54,AG54)</f>
        <v>13.7</v>
      </c>
      <c r="T54" s="37" t="s">
        <v>46</v>
      </c>
      <c r="U54" s="5" t="str">
        <f>+Instructions!$B$3</f>
        <v>G</v>
      </c>
      <c r="V54" s="52"/>
      <c r="W54" s="56">
        <f>+Instructions!$C$22</f>
        <v>0</v>
      </c>
      <c r="X54" s="39">
        <f t="shared" ref="X54" si="69">ROUND($AA54*(1-W54)+0.004999,2)</f>
        <v>13.7</v>
      </c>
      <c r="Y54" s="52"/>
      <c r="Z54" s="6" t="s">
        <v>789</v>
      </c>
      <c r="AA54" s="39">
        <v>13.7</v>
      </c>
      <c r="AB54" s="60">
        <f t="shared" ref="AB54" si="70">+W54</f>
        <v>0</v>
      </c>
      <c r="AC54" s="39">
        <f t="shared" ref="AC54" si="71">+X54</f>
        <v>13.7</v>
      </c>
      <c r="AD54" s="60">
        <f t="shared" ref="AD54" si="72">(AG54-AC54)/AG54</f>
        <v>0</v>
      </c>
      <c r="AE54" s="120"/>
      <c r="AF54" s="129">
        <v>2</v>
      </c>
      <c r="AG54" s="44">
        <f t="shared" ref="AG54" si="73">SUM(AJ54:AL54)+AE54</f>
        <v>13.7</v>
      </c>
      <c r="AH54" s="52"/>
      <c r="AJ54" s="17">
        <f t="shared" ref="AJ54" si="74">ROUND(AC54/(1-VLOOKUP(AF54,Group,2,FALSE)),2)</f>
        <v>13.7</v>
      </c>
      <c r="AK54" s="17">
        <f t="shared" ref="AK54" si="75">IF(VLOOKUP(AF54,Group,5,FALSE)="YES",VLOOKUP(ROUND(ROUND(AJ54,1)-AJ54,2),Round,2,FALSE)+VLOOKUP(AF54,Group,6,FALSE),0)</f>
        <v>0</v>
      </c>
      <c r="AL54" s="17">
        <f t="shared" ref="AL54" si="76">IF(VLOOKUP(AF54,Group,7,FALSE)="",0,ROUND(AJ54-0.04999,1)-AJ54+AM54)</f>
        <v>0</v>
      </c>
      <c r="AM54" s="17" t="str">
        <f t="shared" ref="AM54" si="77">IF(VLOOKUP(AF54,Group,7,FALSE)="","",VLOOKUP(AF54,Group,7,FALSE))</f>
        <v/>
      </c>
      <c r="AO54" s="31" t="s">
        <v>59</v>
      </c>
    </row>
    <row r="55" spans="2:41" s="3" customFormat="1" ht="3.95" customHeight="1" x14ac:dyDescent="0.2">
      <c r="P55" s="75"/>
      <c r="Q55" s="88"/>
      <c r="R55" s="6"/>
      <c r="S55" s="39"/>
      <c r="T55" s="6"/>
      <c r="U55" s="5"/>
      <c r="V55" s="52"/>
      <c r="W55" s="56"/>
      <c r="X55" s="15"/>
      <c r="Y55" s="52"/>
      <c r="Z55" s="39"/>
      <c r="AA55" s="39"/>
      <c r="AB55" s="55"/>
      <c r="AC55" s="17"/>
      <c r="AD55" s="15"/>
      <c r="AE55" s="65"/>
      <c r="AF55" s="123"/>
      <c r="AG55" s="39"/>
      <c r="AH55" s="52"/>
      <c r="AJ55" s="17"/>
      <c r="AK55" s="17"/>
      <c r="AL55" s="17"/>
      <c r="AM55" s="17"/>
      <c r="AO55" s="31" t="s">
        <v>59</v>
      </c>
    </row>
    <row r="56" spans="2:41" s="3" customFormat="1" ht="9.9499999999999993" customHeight="1" x14ac:dyDescent="0.2">
      <c r="C56" s="74" t="s">
        <v>550</v>
      </c>
      <c r="J56" s="3" t="s">
        <v>86</v>
      </c>
      <c r="K56" s="3" t="s">
        <v>86</v>
      </c>
      <c r="P56" s="4"/>
      <c r="Q56" s="6"/>
      <c r="R56" s="80" t="s">
        <v>229</v>
      </c>
      <c r="S56" s="187" t="s">
        <v>551</v>
      </c>
      <c r="T56" s="188"/>
      <c r="U56" s="5"/>
      <c r="V56" s="52"/>
      <c r="W56" s="70"/>
      <c r="X56" s="70"/>
      <c r="Y56" s="52"/>
      <c r="Z56" s="39"/>
      <c r="AA56" s="17"/>
      <c r="AB56" s="15"/>
      <c r="AC56" s="15"/>
      <c r="AD56" s="15"/>
      <c r="AE56" s="15"/>
      <c r="AF56" s="65"/>
      <c r="AG56" s="17"/>
      <c r="AH56" s="52"/>
      <c r="AO56" s="31" t="s">
        <v>59</v>
      </c>
    </row>
    <row r="57" spans="2:41" s="3" customFormat="1" ht="2.85" customHeight="1" x14ac:dyDescent="0.2">
      <c r="P57" s="75"/>
      <c r="Q57" s="88"/>
      <c r="R57" s="6"/>
      <c r="S57" s="39"/>
      <c r="T57" s="6"/>
      <c r="U57" s="5"/>
      <c r="V57" s="52"/>
      <c r="W57" s="56"/>
      <c r="X57" s="15"/>
      <c r="Y57" s="52"/>
      <c r="Z57" s="39"/>
      <c r="AA57" s="39"/>
      <c r="AB57" s="55"/>
      <c r="AC57" s="17"/>
      <c r="AD57" s="15"/>
      <c r="AE57" s="65"/>
      <c r="AF57" s="123"/>
      <c r="AG57" s="39"/>
      <c r="AH57" s="52"/>
      <c r="AJ57" s="17"/>
      <c r="AK57" s="17"/>
      <c r="AL57" s="17"/>
      <c r="AM57" s="17"/>
      <c r="AO57" s="31" t="s">
        <v>59</v>
      </c>
    </row>
    <row r="58" spans="2:41" s="3" customFormat="1" ht="9.9499999999999993" customHeight="1" x14ac:dyDescent="0.2">
      <c r="C58" s="35"/>
      <c r="D58" s="40" t="s">
        <v>10</v>
      </c>
      <c r="E58" s="140" t="s">
        <v>577</v>
      </c>
      <c r="F58" s="140"/>
      <c r="G58" s="140"/>
      <c r="H58" s="140"/>
      <c r="I58" s="140"/>
      <c r="J58" s="140"/>
      <c r="K58" s="140"/>
      <c r="L58" s="140"/>
      <c r="M58" s="140"/>
      <c r="N58" s="140"/>
      <c r="O58" s="30"/>
      <c r="P58" s="30"/>
      <c r="Q58" s="30"/>
      <c r="R58" s="30"/>
      <c r="S58" s="30"/>
      <c r="T58" s="30"/>
      <c r="U58" s="5"/>
      <c r="V58" s="52"/>
      <c r="W58" s="70"/>
      <c r="X58" s="70"/>
      <c r="Y58" s="52"/>
      <c r="Z58" s="39"/>
      <c r="AA58" s="39"/>
      <c r="AB58" s="55"/>
      <c r="AC58" s="17"/>
      <c r="AD58" s="15"/>
      <c r="AE58" s="65"/>
      <c r="AF58" s="123"/>
      <c r="AG58" s="17"/>
      <c r="AH58" s="52"/>
      <c r="AJ58" s="17"/>
      <c r="AK58" s="17"/>
      <c r="AL58" s="17"/>
      <c r="AM58" s="17"/>
      <c r="AO58" s="31" t="s">
        <v>59</v>
      </c>
    </row>
    <row r="59" spans="2:41" s="3" customFormat="1" ht="0.95" customHeight="1" x14ac:dyDescent="0.2">
      <c r="P59" s="75"/>
      <c r="Q59" s="88"/>
      <c r="R59" s="6"/>
      <c r="S59" s="39"/>
      <c r="T59" s="6"/>
      <c r="U59" s="5"/>
      <c r="V59" s="52"/>
      <c r="W59" s="56"/>
      <c r="X59" s="15"/>
      <c r="Y59" s="52"/>
      <c r="Z59" s="39"/>
      <c r="AA59" s="39"/>
      <c r="AB59" s="55"/>
      <c r="AC59" s="17"/>
      <c r="AD59" s="15"/>
      <c r="AE59" s="65"/>
      <c r="AF59" s="123"/>
      <c r="AG59" s="39"/>
      <c r="AH59" s="52"/>
      <c r="AJ59" s="17"/>
      <c r="AK59" s="17"/>
      <c r="AL59" s="17"/>
      <c r="AM59" s="17"/>
      <c r="AO59" s="31" t="s">
        <v>59</v>
      </c>
    </row>
    <row r="60" spans="2:41" s="3" customFormat="1" ht="9.9499999999999993" customHeight="1" x14ac:dyDescent="0.2">
      <c r="B60" s="112" t="s">
        <v>55</v>
      </c>
      <c r="D60" s="40"/>
      <c r="E60" s="75" t="s">
        <v>339</v>
      </c>
      <c r="F60" s="75"/>
      <c r="G60" s="30" t="s">
        <v>48</v>
      </c>
      <c r="H60" s="30"/>
      <c r="I60" s="30" t="s">
        <v>553</v>
      </c>
      <c r="J60" s="30"/>
      <c r="K60" s="30"/>
      <c r="L60" s="30"/>
      <c r="M60" s="30"/>
      <c r="N60" s="30"/>
      <c r="P60" s="75" t="s">
        <v>461</v>
      </c>
      <c r="Q60" s="88"/>
      <c r="R60" s="29" t="s">
        <v>585</v>
      </c>
      <c r="S60" s="39">
        <f>IF(Suggested="Yes",AA60,AG60)</f>
        <v>14.15</v>
      </c>
      <c r="T60" s="37" t="s">
        <v>47</v>
      </c>
      <c r="U60" s="5" t="str">
        <f>+Instructions!$B$3</f>
        <v>G</v>
      </c>
      <c r="V60" s="52"/>
      <c r="W60" s="56">
        <f>+Instructions!$C$22</f>
        <v>0</v>
      </c>
      <c r="X60" s="17">
        <f t="shared" ref="X60" si="78">ROUND($AA60*(1-W60)+0.004999,2)</f>
        <v>14.15</v>
      </c>
      <c r="Y60" s="52"/>
      <c r="Z60" s="6" t="s">
        <v>789</v>
      </c>
      <c r="AA60" s="39">
        <v>14.15</v>
      </c>
      <c r="AB60" s="60">
        <f t="shared" ref="AB60" si="79">+W60</f>
        <v>0</v>
      </c>
      <c r="AC60" s="17">
        <f t="shared" ref="AC60" si="80">+X60</f>
        <v>14.15</v>
      </c>
      <c r="AD60" s="12">
        <f t="shared" ref="AD60" si="81">(AG60-AC60)/AG60</f>
        <v>0</v>
      </c>
      <c r="AE60" s="120"/>
      <c r="AF60" s="127">
        <v>1</v>
      </c>
      <c r="AG60" s="38">
        <f t="shared" ref="AG60" si="82">SUM(AJ60:AL60)+AE60</f>
        <v>14.15</v>
      </c>
      <c r="AH60" s="52"/>
      <c r="AJ60" s="17">
        <f t="shared" ref="AJ60" si="83">ROUND(AC60/(1-VLOOKUP(AF60,Group,2,FALSE)),2)</f>
        <v>14.15</v>
      </c>
      <c r="AK60" s="17">
        <f t="shared" ref="AK60" si="84">IF(VLOOKUP(AF60,Group,5,FALSE)="YES",VLOOKUP(ROUND(ROUND(AJ60,1)-AJ60,2),Round,2,FALSE)+VLOOKUP(AF60,Group,6,FALSE),0)</f>
        <v>0</v>
      </c>
      <c r="AL60" s="17">
        <f t="shared" ref="AL60" si="85">IF(VLOOKUP(AF60,Group,7,FALSE)="",0,ROUND(AJ60-0.04999,1)-AJ60+AM60)</f>
        <v>0</v>
      </c>
      <c r="AM60" s="17" t="str">
        <f t="shared" ref="AM60" si="86">IF(VLOOKUP(AF60,Group,7,FALSE)="","",VLOOKUP(AF60,Group,7,FALSE))</f>
        <v/>
      </c>
      <c r="AO60" s="31" t="s">
        <v>59</v>
      </c>
    </row>
    <row r="61" spans="2:41" s="3" customFormat="1" ht="0.95" customHeight="1" x14ac:dyDescent="0.2">
      <c r="P61" s="75"/>
      <c r="Q61" s="88"/>
      <c r="R61" s="6"/>
      <c r="S61" s="39"/>
      <c r="T61" s="6"/>
      <c r="U61" s="5"/>
      <c r="V61" s="52"/>
      <c r="W61" s="56"/>
      <c r="X61" s="15"/>
      <c r="Y61" s="52"/>
      <c r="Z61" s="39"/>
      <c r="AA61" s="39"/>
      <c r="AB61" s="55"/>
      <c r="AC61" s="17"/>
      <c r="AD61" s="15"/>
      <c r="AE61" s="65"/>
      <c r="AF61" s="123"/>
      <c r="AG61" s="39"/>
      <c r="AH61" s="52"/>
      <c r="AJ61" s="17"/>
      <c r="AK61" s="17"/>
      <c r="AL61" s="17"/>
      <c r="AM61" s="17"/>
      <c r="AO61" s="31" t="s">
        <v>59</v>
      </c>
    </row>
    <row r="62" spans="2:41" s="3" customFormat="1" ht="9.9499999999999993" customHeight="1" x14ac:dyDescent="0.2">
      <c r="B62" s="113" t="s">
        <v>88</v>
      </c>
      <c r="D62" s="40"/>
      <c r="E62" s="75" t="s">
        <v>339</v>
      </c>
      <c r="F62" s="75"/>
      <c r="G62" s="30" t="s">
        <v>48</v>
      </c>
      <c r="H62" s="30"/>
      <c r="I62" s="30" t="s">
        <v>555</v>
      </c>
      <c r="J62" s="30"/>
      <c r="K62" s="30"/>
      <c r="L62" s="30"/>
      <c r="M62" s="30"/>
      <c r="N62" s="30"/>
      <c r="P62" s="75" t="s">
        <v>554</v>
      </c>
      <c r="Q62" s="88"/>
      <c r="R62" s="29" t="s">
        <v>586</v>
      </c>
      <c r="S62" s="39">
        <f t="shared" ref="S62" si="87">IF(Suggested="Yes",AA62,AG62)</f>
        <v>18</v>
      </c>
      <c r="T62" s="37" t="s">
        <v>47</v>
      </c>
      <c r="U62" s="5" t="str">
        <f>+Instructions!$B$3</f>
        <v>G</v>
      </c>
      <c r="V62" s="52"/>
      <c r="W62" s="56">
        <f>+Instructions!$C$22</f>
        <v>0</v>
      </c>
      <c r="X62" s="39">
        <f t="shared" ref="X62" si="88">ROUND($AA62*(1-W62)+0.004999,2)</f>
        <v>18</v>
      </c>
      <c r="Y62" s="52"/>
      <c r="Z62" s="6" t="s">
        <v>789</v>
      </c>
      <c r="AA62" s="39">
        <v>18</v>
      </c>
      <c r="AB62" s="60">
        <f t="shared" ref="AB62" si="89">+W62</f>
        <v>0</v>
      </c>
      <c r="AC62" s="39">
        <f t="shared" ref="AC62" si="90">+X62</f>
        <v>18</v>
      </c>
      <c r="AD62" s="60">
        <f t="shared" ref="AD62" si="91">(AG62-AC62)/AG62</f>
        <v>0</v>
      </c>
      <c r="AE62" s="120"/>
      <c r="AF62" s="129">
        <v>2</v>
      </c>
      <c r="AG62" s="44">
        <f t="shared" ref="AG62" si="92">SUM(AJ62:AL62)+AE62</f>
        <v>18</v>
      </c>
      <c r="AH62" s="52"/>
      <c r="AJ62" s="17">
        <f t="shared" ref="AJ62" si="93">ROUND(AC62/(1-VLOOKUP(AF62,Group,2,FALSE)),2)</f>
        <v>18</v>
      </c>
      <c r="AK62" s="17">
        <f t="shared" ref="AK62" si="94">IF(VLOOKUP(AF62,Group,5,FALSE)="YES",VLOOKUP(ROUND(ROUND(AJ62,1)-AJ62,2),Round,2,FALSE)+VLOOKUP(AF62,Group,6,FALSE),0)</f>
        <v>0</v>
      </c>
      <c r="AL62" s="17">
        <f t="shared" ref="AL62" si="95">IF(VLOOKUP(AF62,Group,7,FALSE)="",0,ROUND(AJ62-0.04999,1)-AJ62+AM62)</f>
        <v>0</v>
      </c>
      <c r="AM62" s="17" t="str">
        <f t="shared" ref="AM62" si="96">IF(VLOOKUP(AF62,Group,7,FALSE)="","",VLOOKUP(AF62,Group,7,FALSE))</f>
        <v/>
      </c>
      <c r="AO62" s="31" t="s">
        <v>59</v>
      </c>
    </row>
    <row r="63" spans="2:41" s="3" customFormat="1" ht="9.9499999999999993" customHeight="1" x14ac:dyDescent="0.2">
      <c r="B63" s="113" t="s">
        <v>88</v>
      </c>
      <c r="D63" s="40"/>
      <c r="E63" s="75" t="s">
        <v>339</v>
      </c>
      <c r="F63" s="75"/>
      <c r="G63" s="30" t="s">
        <v>48</v>
      </c>
      <c r="H63" s="30"/>
      <c r="I63" s="30" t="s">
        <v>556</v>
      </c>
      <c r="J63" s="30"/>
      <c r="K63" s="30"/>
      <c r="L63" s="30"/>
      <c r="M63" s="30"/>
      <c r="N63" s="30"/>
      <c r="P63" s="75" t="s">
        <v>461</v>
      </c>
      <c r="Q63" s="88"/>
      <c r="R63" s="29" t="s">
        <v>588</v>
      </c>
      <c r="S63" s="39">
        <f t="shared" ref="S63" si="97">IF(Suggested="Yes",AA63,AG63)</f>
        <v>18</v>
      </c>
      <c r="T63" s="37" t="s">
        <v>47</v>
      </c>
      <c r="U63" s="5" t="str">
        <f>+Instructions!$B$3</f>
        <v>G</v>
      </c>
      <c r="V63" s="52"/>
      <c r="W63" s="56">
        <f>+Instructions!$C$22</f>
        <v>0</v>
      </c>
      <c r="X63" s="39">
        <f t="shared" ref="X63" si="98">ROUND($AA63*(1-W63)+0.004999,2)</f>
        <v>18</v>
      </c>
      <c r="Y63" s="52"/>
      <c r="Z63" s="6" t="s">
        <v>789</v>
      </c>
      <c r="AA63" s="39">
        <v>18</v>
      </c>
      <c r="AB63" s="60">
        <f t="shared" ref="AB63" si="99">+W63</f>
        <v>0</v>
      </c>
      <c r="AC63" s="39">
        <f t="shared" ref="AC63" si="100">+X63</f>
        <v>18</v>
      </c>
      <c r="AD63" s="60">
        <f t="shared" ref="AD63" si="101">(AG63-AC63)/AG63</f>
        <v>0</v>
      </c>
      <c r="AE63" s="120"/>
      <c r="AF63" s="129">
        <v>2</v>
      </c>
      <c r="AG63" s="44">
        <f t="shared" ref="AG63" si="102">SUM(AJ63:AL63)+AE63</f>
        <v>18</v>
      </c>
      <c r="AH63" s="52"/>
      <c r="AJ63" s="17">
        <f t="shared" ref="AJ63" si="103">ROUND(AC63/(1-VLOOKUP(AF63,Group,2,FALSE)),2)</f>
        <v>18</v>
      </c>
      <c r="AK63" s="17">
        <f t="shared" ref="AK63" si="104">IF(VLOOKUP(AF63,Group,5,FALSE)="YES",VLOOKUP(ROUND(ROUND(AJ63,1)-AJ63,2),Round,2,FALSE)+VLOOKUP(AF63,Group,6,FALSE),0)</f>
        <v>0</v>
      </c>
      <c r="AL63" s="17">
        <f t="shared" ref="AL63" si="105">IF(VLOOKUP(AF63,Group,7,FALSE)="",0,ROUND(AJ63-0.04999,1)-AJ63+AM63)</f>
        <v>0</v>
      </c>
      <c r="AM63" s="17" t="str">
        <f t="shared" ref="AM63" si="106">IF(VLOOKUP(AF63,Group,7,FALSE)="","",VLOOKUP(AF63,Group,7,FALSE))</f>
        <v/>
      </c>
      <c r="AO63" s="31" t="s">
        <v>59</v>
      </c>
    </row>
    <row r="64" spans="2:41" s="3" customFormat="1" ht="9.9499999999999993" customHeight="1" x14ac:dyDescent="0.2">
      <c r="B64" s="113" t="s">
        <v>88</v>
      </c>
      <c r="D64" s="40"/>
      <c r="E64" s="75" t="s">
        <v>339</v>
      </c>
      <c r="F64" s="75"/>
      <c r="G64" s="30" t="s">
        <v>48</v>
      </c>
      <c r="H64" s="30"/>
      <c r="I64" s="30" t="s">
        <v>557</v>
      </c>
      <c r="J64" s="30"/>
      <c r="K64" s="30"/>
      <c r="L64" s="30"/>
      <c r="M64" s="30"/>
      <c r="N64" s="30"/>
      <c r="P64" s="75" t="s">
        <v>554</v>
      </c>
      <c r="Q64" s="88"/>
      <c r="R64" s="29" t="s">
        <v>586</v>
      </c>
      <c r="S64" s="39">
        <f t="shared" ref="S64" si="107">IF(Suggested="Yes",AA64,AG64)</f>
        <v>18</v>
      </c>
      <c r="T64" s="37" t="s">
        <v>47</v>
      </c>
      <c r="U64" s="5" t="str">
        <f>+Instructions!$B$3</f>
        <v>G</v>
      </c>
      <c r="V64" s="52"/>
      <c r="W64" s="56">
        <f>+Instructions!$C$22</f>
        <v>0</v>
      </c>
      <c r="X64" s="39">
        <f t="shared" ref="X64" si="108">ROUND($AA64*(1-W64)+0.004999,2)</f>
        <v>18</v>
      </c>
      <c r="Y64" s="52"/>
      <c r="Z64" s="6" t="s">
        <v>789</v>
      </c>
      <c r="AA64" s="39">
        <v>18</v>
      </c>
      <c r="AB64" s="60">
        <f t="shared" ref="AB64" si="109">+W64</f>
        <v>0</v>
      </c>
      <c r="AC64" s="39">
        <f t="shared" ref="AC64" si="110">+X64</f>
        <v>18</v>
      </c>
      <c r="AD64" s="60">
        <f t="shared" ref="AD64" si="111">(AG64-AC64)/AG64</f>
        <v>0</v>
      </c>
      <c r="AE64" s="120"/>
      <c r="AF64" s="129">
        <v>2</v>
      </c>
      <c r="AG64" s="44">
        <f t="shared" ref="AG64" si="112">SUM(AJ64:AL64)+AE64</f>
        <v>18</v>
      </c>
      <c r="AH64" s="52"/>
      <c r="AJ64" s="17">
        <f t="shared" ref="AJ64" si="113">ROUND(AC64/(1-VLOOKUP(AF64,Group,2,FALSE)),2)</f>
        <v>18</v>
      </c>
      <c r="AK64" s="17">
        <f t="shared" ref="AK64" si="114">IF(VLOOKUP(AF64,Group,5,FALSE)="YES",VLOOKUP(ROUND(ROUND(AJ64,1)-AJ64,2),Round,2,FALSE)+VLOOKUP(AF64,Group,6,FALSE),0)</f>
        <v>0</v>
      </c>
      <c r="AL64" s="17">
        <f t="shared" ref="AL64" si="115">IF(VLOOKUP(AF64,Group,7,FALSE)="",0,ROUND(AJ64-0.04999,1)-AJ64+AM64)</f>
        <v>0</v>
      </c>
      <c r="AM64" s="17" t="str">
        <f t="shared" ref="AM64" si="116">IF(VLOOKUP(AF64,Group,7,FALSE)="","",VLOOKUP(AF64,Group,7,FALSE))</f>
        <v/>
      </c>
      <c r="AO64" s="31" t="s">
        <v>59</v>
      </c>
    </row>
    <row r="65" spans="2:41" s="3" customFormat="1" ht="0.95" customHeight="1" x14ac:dyDescent="0.2">
      <c r="P65" s="75"/>
      <c r="Q65" s="88"/>
      <c r="R65" s="6"/>
      <c r="S65" s="39"/>
      <c r="T65" s="6"/>
      <c r="U65" s="5"/>
      <c r="V65" s="52"/>
      <c r="W65" s="56"/>
      <c r="X65" s="15"/>
      <c r="Y65" s="52"/>
      <c r="Z65" s="39"/>
      <c r="AA65" s="39"/>
      <c r="AB65" s="55"/>
      <c r="AC65" s="17"/>
      <c r="AD65" s="15"/>
      <c r="AE65" s="65"/>
      <c r="AF65" s="123"/>
      <c r="AG65" s="39"/>
      <c r="AH65" s="52"/>
      <c r="AJ65" s="17"/>
      <c r="AK65" s="17"/>
      <c r="AL65" s="17"/>
      <c r="AM65" s="17"/>
      <c r="AO65" s="31" t="s">
        <v>59</v>
      </c>
    </row>
    <row r="66" spans="2:41" s="3" customFormat="1" ht="9.9499999999999993" customHeight="1" x14ac:dyDescent="0.2">
      <c r="B66" s="113" t="s">
        <v>88</v>
      </c>
      <c r="D66" s="40"/>
      <c r="E66" s="75" t="s">
        <v>680</v>
      </c>
      <c r="F66" s="75"/>
      <c r="G66" s="30" t="s">
        <v>313</v>
      </c>
      <c r="H66" s="30"/>
      <c r="I66" s="30"/>
      <c r="J66" s="30"/>
      <c r="K66" s="30"/>
      <c r="L66" s="30"/>
      <c r="M66" s="30"/>
      <c r="N66" s="30"/>
      <c r="P66" s="75"/>
      <c r="Q66" s="88"/>
      <c r="R66" s="29"/>
      <c r="S66" s="39">
        <f t="shared" ref="S66" si="117">IF(Suggested="Yes",AA66,AG66)</f>
        <v>15.9</v>
      </c>
      <c r="T66" s="37" t="s">
        <v>46</v>
      </c>
      <c r="U66" s="5" t="str">
        <f>+Instructions!$B$3</f>
        <v>G</v>
      </c>
      <c r="V66" s="52"/>
      <c r="W66" s="56">
        <f>+Instructions!$C$22</f>
        <v>0</v>
      </c>
      <c r="X66" s="39">
        <f t="shared" ref="X66" si="118">ROUND($AA66*(1-W66)+0.004999,2)</f>
        <v>15.9</v>
      </c>
      <c r="Y66" s="52"/>
      <c r="Z66" s="6" t="s">
        <v>789</v>
      </c>
      <c r="AA66" s="39">
        <v>15.9</v>
      </c>
      <c r="AB66" s="60">
        <f t="shared" ref="AB66" si="119">+W66</f>
        <v>0</v>
      </c>
      <c r="AC66" s="39">
        <f t="shared" ref="AC66" si="120">+X66</f>
        <v>15.9</v>
      </c>
      <c r="AD66" s="60">
        <f t="shared" ref="AD66" si="121">(AG66-AC66)/AG66</f>
        <v>0</v>
      </c>
      <c r="AE66" s="120"/>
      <c r="AF66" s="129">
        <v>2</v>
      </c>
      <c r="AG66" s="44">
        <f t="shared" ref="AG66" si="122">SUM(AJ66:AL66)+AE66</f>
        <v>15.9</v>
      </c>
      <c r="AH66" s="52"/>
      <c r="AJ66" s="17">
        <f t="shared" ref="AJ66" si="123">ROUND(AC66/(1-VLOOKUP(AF66,Group,2,FALSE)),2)</f>
        <v>15.9</v>
      </c>
      <c r="AK66" s="17">
        <f t="shared" ref="AK66" si="124">IF(VLOOKUP(AF66,Group,5,FALSE)="YES",VLOOKUP(ROUND(ROUND(AJ66,1)-AJ66,2),Round,2,FALSE)+VLOOKUP(AF66,Group,6,FALSE),0)</f>
        <v>0</v>
      </c>
      <c r="AL66" s="17">
        <f t="shared" ref="AL66" si="125">IF(VLOOKUP(AF66,Group,7,FALSE)="",0,ROUND(AJ66-0.04999,1)-AJ66+AM66)</f>
        <v>0</v>
      </c>
      <c r="AM66" s="17" t="str">
        <f t="shared" ref="AM66" si="126">IF(VLOOKUP(AF66,Group,7,FALSE)="","",VLOOKUP(AF66,Group,7,FALSE))</f>
        <v/>
      </c>
      <c r="AO66" s="31" t="s">
        <v>59</v>
      </c>
    </row>
    <row r="67" spans="2:41" s="3" customFormat="1" ht="2.85" customHeight="1" x14ac:dyDescent="0.2">
      <c r="P67" s="75"/>
      <c r="Q67" s="88"/>
      <c r="R67" s="6"/>
      <c r="S67" s="39"/>
      <c r="T67" s="6"/>
      <c r="U67" s="5"/>
      <c r="V67" s="52"/>
      <c r="W67" s="56"/>
      <c r="X67" s="15"/>
      <c r="Y67" s="52"/>
      <c r="Z67" s="39"/>
      <c r="AA67" s="39"/>
      <c r="AB67" s="55"/>
      <c r="AC67" s="17"/>
      <c r="AD67" s="15"/>
      <c r="AE67" s="65"/>
      <c r="AF67" s="123"/>
      <c r="AG67" s="39"/>
      <c r="AH67" s="52"/>
      <c r="AJ67" s="17"/>
      <c r="AK67" s="17"/>
      <c r="AL67" s="17"/>
      <c r="AM67" s="17"/>
      <c r="AO67" s="31" t="s">
        <v>59</v>
      </c>
    </row>
    <row r="68" spans="2:41" s="3" customFormat="1" ht="9.9499999999999993" customHeight="1" x14ac:dyDescent="0.2">
      <c r="C68" s="35"/>
      <c r="D68" s="40" t="s">
        <v>10</v>
      </c>
      <c r="E68" s="140" t="s">
        <v>552</v>
      </c>
      <c r="F68" s="140"/>
      <c r="G68" s="140"/>
      <c r="H68" s="140"/>
      <c r="I68" s="140"/>
      <c r="J68" s="140"/>
      <c r="K68" s="140"/>
      <c r="L68" s="140"/>
      <c r="M68" s="140"/>
      <c r="N68" s="140"/>
      <c r="O68" s="30"/>
      <c r="P68" s="30"/>
      <c r="Q68" s="30"/>
      <c r="R68" s="30"/>
      <c r="S68" s="30"/>
      <c r="T68" s="30"/>
      <c r="U68" s="5"/>
      <c r="V68" s="52"/>
      <c r="W68" s="70"/>
      <c r="X68" s="70"/>
      <c r="Y68" s="52"/>
      <c r="Z68" s="39"/>
      <c r="AA68" s="39"/>
      <c r="AB68" s="55"/>
      <c r="AC68" s="17"/>
      <c r="AD68" s="15"/>
      <c r="AE68" s="65"/>
      <c r="AF68" s="123"/>
      <c r="AG68" s="17"/>
      <c r="AH68" s="52"/>
      <c r="AJ68" s="17"/>
      <c r="AK68" s="17"/>
      <c r="AL68" s="17"/>
      <c r="AM68" s="17"/>
      <c r="AO68" s="31" t="s">
        <v>59</v>
      </c>
    </row>
    <row r="69" spans="2:41" s="3" customFormat="1" ht="0.95" customHeight="1" x14ac:dyDescent="0.2">
      <c r="P69" s="75"/>
      <c r="Q69" s="88"/>
      <c r="R69" s="6"/>
      <c r="S69" s="39"/>
      <c r="T69" s="6"/>
      <c r="U69" s="5"/>
      <c r="V69" s="52"/>
      <c r="W69" s="56"/>
      <c r="X69" s="15"/>
      <c r="Y69" s="52"/>
      <c r="Z69" s="39"/>
      <c r="AA69" s="39"/>
      <c r="AB69" s="55"/>
      <c r="AC69" s="17"/>
      <c r="AD69" s="15"/>
      <c r="AE69" s="65"/>
      <c r="AF69" s="123"/>
      <c r="AG69" s="39"/>
      <c r="AH69" s="52"/>
      <c r="AJ69" s="17"/>
      <c r="AK69" s="17"/>
      <c r="AL69" s="17"/>
      <c r="AM69" s="17"/>
      <c r="AO69" s="31" t="s">
        <v>59</v>
      </c>
    </row>
    <row r="70" spans="2:41" s="3" customFormat="1" ht="9.9499999999999993" customHeight="1" x14ac:dyDescent="0.2">
      <c r="B70" s="112" t="s">
        <v>55</v>
      </c>
      <c r="D70" s="40"/>
      <c r="E70" s="75" t="s">
        <v>339</v>
      </c>
      <c r="F70" s="75"/>
      <c r="G70" s="30" t="s">
        <v>48</v>
      </c>
      <c r="H70" s="30"/>
      <c r="I70" s="30" t="s">
        <v>553</v>
      </c>
      <c r="J70" s="30"/>
      <c r="K70" s="30"/>
      <c r="L70" s="30"/>
      <c r="M70" s="30"/>
      <c r="N70" s="30"/>
      <c r="P70" s="75" t="s">
        <v>461</v>
      </c>
      <c r="Q70" s="88"/>
      <c r="R70" s="29" t="s">
        <v>585</v>
      </c>
      <c r="S70" s="39">
        <f>IF(Suggested="Yes",AA70,AG70)</f>
        <v>14.15</v>
      </c>
      <c r="T70" s="37" t="s">
        <v>47</v>
      </c>
      <c r="U70" s="5" t="str">
        <f>+Instructions!$B$3</f>
        <v>G</v>
      </c>
      <c r="V70" s="52"/>
      <c r="W70" s="56">
        <f>+Instructions!$C$22</f>
        <v>0</v>
      </c>
      <c r="X70" s="17">
        <f t="shared" ref="X70" si="127">ROUND($AA70*(1-W70)+0.004999,2)</f>
        <v>14.15</v>
      </c>
      <c r="Y70" s="52"/>
      <c r="Z70" s="6" t="s">
        <v>789</v>
      </c>
      <c r="AA70" s="39">
        <v>14.15</v>
      </c>
      <c r="AB70" s="60">
        <f t="shared" ref="AB70" si="128">+W70</f>
        <v>0</v>
      </c>
      <c r="AC70" s="17">
        <f t="shared" ref="AC70" si="129">+X70</f>
        <v>14.15</v>
      </c>
      <c r="AD70" s="12">
        <f t="shared" ref="AD70" si="130">(AG70-AC70)/AG70</f>
        <v>0</v>
      </c>
      <c r="AE70" s="120"/>
      <c r="AF70" s="127">
        <v>1</v>
      </c>
      <c r="AG70" s="38">
        <f t="shared" ref="AG70" si="131">SUM(AJ70:AL70)+AE70</f>
        <v>14.15</v>
      </c>
      <c r="AH70" s="52"/>
      <c r="AJ70" s="17">
        <f t="shared" ref="AJ70" si="132">ROUND(AC70/(1-VLOOKUP(AF70,Group,2,FALSE)),2)</f>
        <v>14.15</v>
      </c>
      <c r="AK70" s="17">
        <f t="shared" ref="AK70" si="133">IF(VLOOKUP(AF70,Group,5,FALSE)="YES",VLOOKUP(ROUND(ROUND(AJ70,1)-AJ70,2),Round,2,FALSE)+VLOOKUP(AF70,Group,6,FALSE),0)</f>
        <v>0</v>
      </c>
      <c r="AL70" s="17">
        <f t="shared" ref="AL70" si="134">IF(VLOOKUP(AF70,Group,7,FALSE)="",0,ROUND(AJ70-0.04999,1)-AJ70+AM70)</f>
        <v>0</v>
      </c>
      <c r="AM70" s="17" t="str">
        <f t="shared" ref="AM70" si="135">IF(VLOOKUP(AF70,Group,7,FALSE)="","",VLOOKUP(AF70,Group,7,FALSE))</f>
        <v/>
      </c>
      <c r="AO70" s="31" t="s">
        <v>59</v>
      </c>
    </row>
    <row r="71" spans="2:41" s="3" customFormat="1" ht="0.95" customHeight="1" x14ac:dyDescent="0.2">
      <c r="P71" s="75"/>
      <c r="Q71" s="88"/>
      <c r="R71" s="6"/>
      <c r="S71" s="39"/>
      <c r="T71" s="6"/>
      <c r="U71" s="5"/>
      <c r="V71" s="52"/>
      <c r="W71" s="56"/>
      <c r="X71" s="15"/>
      <c r="Y71" s="52"/>
      <c r="Z71" s="39"/>
      <c r="AA71" s="39"/>
      <c r="AB71" s="55"/>
      <c r="AC71" s="17"/>
      <c r="AD71" s="15"/>
      <c r="AE71" s="65"/>
      <c r="AF71" s="123"/>
      <c r="AG71" s="39"/>
      <c r="AH71" s="52"/>
      <c r="AJ71" s="17"/>
      <c r="AK71" s="17"/>
      <c r="AL71" s="17"/>
      <c r="AM71" s="17"/>
      <c r="AO71" s="31" t="s">
        <v>59</v>
      </c>
    </row>
    <row r="72" spans="2:41" s="3" customFormat="1" ht="9.9499999999999993" customHeight="1" x14ac:dyDescent="0.2">
      <c r="B72" s="113" t="s">
        <v>88</v>
      </c>
      <c r="D72" s="40"/>
      <c r="E72" s="75" t="s">
        <v>339</v>
      </c>
      <c r="F72" s="75"/>
      <c r="G72" s="30" t="s">
        <v>48</v>
      </c>
      <c r="H72" s="30"/>
      <c r="I72" s="30" t="s">
        <v>555</v>
      </c>
      <c r="J72" s="30"/>
      <c r="K72" s="30"/>
      <c r="L72" s="30"/>
      <c r="M72" s="30"/>
      <c r="N72" s="30"/>
      <c r="P72" s="75" t="s">
        <v>554</v>
      </c>
      <c r="Q72" s="88"/>
      <c r="R72" s="29" t="s">
        <v>586</v>
      </c>
      <c r="S72" s="39">
        <f t="shared" ref="S72:S74" si="136">IF(Suggested="Yes",AA72,AG72)</f>
        <v>14.8</v>
      </c>
      <c r="T72" s="37" t="s">
        <v>47</v>
      </c>
      <c r="U72" s="5" t="str">
        <f>+Instructions!$B$3</f>
        <v>G</v>
      </c>
      <c r="V72" s="52"/>
      <c r="W72" s="56">
        <f>+Instructions!$C$22</f>
        <v>0</v>
      </c>
      <c r="X72" s="39">
        <f t="shared" ref="X72:X74" si="137">ROUND($AA72*(1-W72)+0.004999,2)</f>
        <v>14.8</v>
      </c>
      <c r="Y72" s="52"/>
      <c r="Z72" s="6" t="s">
        <v>789</v>
      </c>
      <c r="AA72" s="39">
        <v>14.8</v>
      </c>
      <c r="AB72" s="60">
        <f t="shared" ref="AB72:AB74" si="138">+W72</f>
        <v>0</v>
      </c>
      <c r="AC72" s="39">
        <f t="shared" ref="AC72:AC74" si="139">+X72</f>
        <v>14.8</v>
      </c>
      <c r="AD72" s="60">
        <f t="shared" ref="AD72:AD74" si="140">(AG72-AC72)/AG72</f>
        <v>0</v>
      </c>
      <c r="AE72" s="120"/>
      <c r="AF72" s="129">
        <v>2</v>
      </c>
      <c r="AG72" s="44">
        <f t="shared" ref="AG72:AG74" si="141">SUM(AJ72:AL72)+AE72</f>
        <v>14.8</v>
      </c>
      <c r="AH72" s="52"/>
      <c r="AJ72" s="17">
        <f t="shared" ref="AJ72:AJ74" si="142">ROUND(AC72/(1-VLOOKUP(AF72,Group,2,FALSE)),2)</f>
        <v>14.8</v>
      </c>
      <c r="AK72" s="17">
        <f t="shared" ref="AK72:AK74" si="143">IF(VLOOKUP(AF72,Group,5,FALSE)="YES",VLOOKUP(ROUND(ROUND(AJ72,1)-AJ72,2),Round,2,FALSE)+VLOOKUP(AF72,Group,6,FALSE),0)</f>
        <v>0</v>
      </c>
      <c r="AL72" s="17">
        <f t="shared" ref="AL72:AL74" si="144">IF(VLOOKUP(AF72,Group,7,FALSE)="",0,ROUND(AJ72-0.04999,1)-AJ72+AM72)</f>
        <v>0</v>
      </c>
      <c r="AM72" s="17" t="str">
        <f t="shared" ref="AM72:AM74" si="145">IF(VLOOKUP(AF72,Group,7,FALSE)="","",VLOOKUP(AF72,Group,7,FALSE))</f>
        <v/>
      </c>
      <c r="AO72" s="31" t="s">
        <v>59</v>
      </c>
    </row>
    <row r="73" spans="2:41" s="3" customFormat="1" ht="9.9499999999999993" customHeight="1" x14ac:dyDescent="0.2">
      <c r="B73" s="113" t="s">
        <v>88</v>
      </c>
      <c r="D73" s="40"/>
      <c r="E73" s="75" t="s">
        <v>339</v>
      </c>
      <c r="F73" s="75"/>
      <c r="G73" s="30" t="s">
        <v>48</v>
      </c>
      <c r="H73" s="30"/>
      <c r="I73" s="30" t="s">
        <v>556</v>
      </c>
      <c r="J73" s="30"/>
      <c r="K73" s="30"/>
      <c r="L73" s="30"/>
      <c r="M73" s="30"/>
      <c r="N73" s="30"/>
      <c r="P73" s="75" t="s">
        <v>461</v>
      </c>
      <c r="Q73" s="88"/>
      <c r="R73" s="29" t="s">
        <v>588</v>
      </c>
      <c r="S73" s="39">
        <f t="shared" si="136"/>
        <v>14.8</v>
      </c>
      <c r="T73" s="37" t="s">
        <v>47</v>
      </c>
      <c r="U73" s="5" t="str">
        <f>+Instructions!$B$3</f>
        <v>G</v>
      </c>
      <c r="V73" s="52"/>
      <c r="W73" s="56">
        <f>+Instructions!$C$22</f>
        <v>0</v>
      </c>
      <c r="X73" s="39">
        <f t="shared" si="137"/>
        <v>14.8</v>
      </c>
      <c r="Y73" s="52"/>
      <c r="Z73" s="6" t="s">
        <v>789</v>
      </c>
      <c r="AA73" s="39">
        <v>14.8</v>
      </c>
      <c r="AB73" s="60">
        <f t="shared" si="138"/>
        <v>0</v>
      </c>
      <c r="AC73" s="39">
        <f t="shared" si="139"/>
        <v>14.8</v>
      </c>
      <c r="AD73" s="60">
        <f t="shared" si="140"/>
        <v>0</v>
      </c>
      <c r="AE73" s="120"/>
      <c r="AF73" s="129">
        <v>2</v>
      </c>
      <c r="AG73" s="44">
        <f t="shared" si="141"/>
        <v>14.8</v>
      </c>
      <c r="AH73" s="52"/>
      <c r="AJ73" s="17">
        <f t="shared" si="142"/>
        <v>14.8</v>
      </c>
      <c r="AK73" s="17">
        <f t="shared" si="143"/>
        <v>0</v>
      </c>
      <c r="AL73" s="17">
        <f t="shared" si="144"/>
        <v>0</v>
      </c>
      <c r="AM73" s="17" t="str">
        <f t="shared" si="145"/>
        <v/>
      </c>
      <c r="AO73" s="31" t="s">
        <v>59</v>
      </c>
    </row>
    <row r="74" spans="2:41" s="3" customFormat="1" ht="9.9499999999999993" customHeight="1" x14ac:dyDescent="0.2">
      <c r="B74" s="113" t="s">
        <v>88</v>
      </c>
      <c r="D74" s="40"/>
      <c r="E74" s="75" t="s">
        <v>339</v>
      </c>
      <c r="F74" s="75"/>
      <c r="G74" s="30" t="s">
        <v>48</v>
      </c>
      <c r="H74" s="30"/>
      <c r="I74" s="30" t="s">
        <v>557</v>
      </c>
      <c r="J74" s="30"/>
      <c r="K74" s="30"/>
      <c r="L74" s="30"/>
      <c r="M74" s="30"/>
      <c r="N74" s="30"/>
      <c r="P74" s="75" t="s">
        <v>554</v>
      </c>
      <c r="Q74" s="88"/>
      <c r="R74" s="29" t="s">
        <v>586</v>
      </c>
      <c r="S74" s="39">
        <f t="shared" si="136"/>
        <v>14.8</v>
      </c>
      <c r="T74" s="37" t="s">
        <v>47</v>
      </c>
      <c r="U74" s="5" t="str">
        <f>+Instructions!$B$3</f>
        <v>G</v>
      </c>
      <c r="V74" s="52"/>
      <c r="W74" s="56">
        <f>+Instructions!$C$22</f>
        <v>0</v>
      </c>
      <c r="X74" s="39">
        <f t="shared" si="137"/>
        <v>14.8</v>
      </c>
      <c r="Y74" s="52"/>
      <c r="Z74" s="6" t="s">
        <v>789</v>
      </c>
      <c r="AA74" s="39">
        <v>14.8</v>
      </c>
      <c r="AB74" s="60">
        <f t="shared" si="138"/>
        <v>0</v>
      </c>
      <c r="AC74" s="39">
        <f t="shared" si="139"/>
        <v>14.8</v>
      </c>
      <c r="AD74" s="60">
        <f t="shared" si="140"/>
        <v>0</v>
      </c>
      <c r="AE74" s="120"/>
      <c r="AF74" s="129">
        <v>2</v>
      </c>
      <c r="AG74" s="44">
        <f t="shared" si="141"/>
        <v>14.8</v>
      </c>
      <c r="AH74" s="52"/>
      <c r="AJ74" s="17">
        <f t="shared" si="142"/>
        <v>14.8</v>
      </c>
      <c r="AK74" s="17">
        <f t="shared" si="143"/>
        <v>0</v>
      </c>
      <c r="AL74" s="17">
        <f t="shared" si="144"/>
        <v>0</v>
      </c>
      <c r="AM74" s="17" t="str">
        <f t="shared" si="145"/>
        <v/>
      </c>
      <c r="AO74" s="31" t="s">
        <v>59</v>
      </c>
    </row>
    <row r="75" spans="2:41" s="3" customFormat="1" ht="0.95" customHeight="1" x14ac:dyDescent="0.2">
      <c r="P75" s="75"/>
      <c r="Q75" s="88"/>
      <c r="R75" s="6"/>
      <c r="S75" s="39"/>
      <c r="T75" s="6"/>
      <c r="U75" s="5"/>
      <c r="V75" s="52"/>
      <c r="W75" s="56"/>
      <c r="X75" s="15"/>
      <c r="Y75" s="52"/>
      <c r="Z75" s="39"/>
      <c r="AA75" s="39"/>
      <c r="AB75" s="55"/>
      <c r="AC75" s="17"/>
      <c r="AD75" s="15"/>
      <c r="AE75" s="65"/>
      <c r="AF75" s="123"/>
      <c r="AG75" s="39"/>
      <c r="AH75" s="52"/>
      <c r="AJ75" s="17"/>
      <c r="AK75" s="17"/>
      <c r="AL75" s="17"/>
      <c r="AM75" s="17"/>
      <c r="AO75" s="31" t="s">
        <v>59</v>
      </c>
    </row>
    <row r="76" spans="2:41" s="3" customFormat="1" ht="9.9499999999999993" customHeight="1" x14ac:dyDescent="0.2">
      <c r="B76" s="113" t="s">
        <v>88</v>
      </c>
      <c r="D76" s="40"/>
      <c r="E76" s="75" t="s">
        <v>680</v>
      </c>
      <c r="F76" s="75"/>
      <c r="G76" s="30" t="s">
        <v>313</v>
      </c>
      <c r="H76" s="30"/>
      <c r="I76" s="30"/>
      <c r="J76" s="30"/>
      <c r="K76" s="30"/>
      <c r="L76" s="30"/>
      <c r="M76" s="30"/>
      <c r="N76" s="30"/>
      <c r="P76" s="75"/>
      <c r="Q76" s="88"/>
      <c r="R76" s="29"/>
      <c r="S76" s="39">
        <f t="shared" ref="S76" si="146">IF(Suggested="Yes",AA76,AG76)</f>
        <v>14.8</v>
      </c>
      <c r="T76" s="37" t="s">
        <v>46</v>
      </c>
      <c r="U76" s="5" t="str">
        <f>+Instructions!$B$3</f>
        <v>G</v>
      </c>
      <c r="V76" s="52"/>
      <c r="W76" s="56">
        <f>+Instructions!$C$22</f>
        <v>0</v>
      </c>
      <c r="X76" s="39">
        <f t="shared" ref="X76" si="147">ROUND($AA76*(1-W76)+0.004999,2)</f>
        <v>14.8</v>
      </c>
      <c r="Y76" s="52"/>
      <c r="Z76" s="6" t="s">
        <v>789</v>
      </c>
      <c r="AA76" s="39">
        <v>14.8</v>
      </c>
      <c r="AB76" s="60">
        <f t="shared" ref="AB76" si="148">+W76</f>
        <v>0</v>
      </c>
      <c r="AC76" s="39">
        <f t="shared" ref="AC76" si="149">+X76</f>
        <v>14.8</v>
      </c>
      <c r="AD76" s="60">
        <f t="shared" ref="AD76" si="150">(AG76-AC76)/AG76</f>
        <v>0</v>
      </c>
      <c r="AE76" s="120"/>
      <c r="AF76" s="129">
        <v>2</v>
      </c>
      <c r="AG76" s="44">
        <f t="shared" ref="AG76" si="151">SUM(AJ76:AL76)+AE76</f>
        <v>14.8</v>
      </c>
      <c r="AH76" s="52"/>
      <c r="AJ76" s="17">
        <f t="shared" ref="AJ76" si="152">ROUND(AC76/(1-VLOOKUP(AF76,Group,2,FALSE)),2)</f>
        <v>14.8</v>
      </c>
      <c r="AK76" s="17">
        <f t="shared" ref="AK76" si="153">IF(VLOOKUP(AF76,Group,5,FALSE)="YES",VLOOKUP(ROUND(ROUND(AJ76,1)-AJ76,2),Round,2,FALSE)+VLOOKUP(AF76,Group,6,FALSE),0)</f>
        <v>0</v>
      </c>
      <c r="AL76" s="17">
        <f t="shared" ref="AL76" si="154">IF(VLOOKUP(AF76,Group,7,FALSE)="",0,ROUND(AJ76-0.04999,1)-AJ76+AM76)</f>
        <v>0</v>
      </c>
      <c r="AM76" s="17" t="str">
        <f t="shared" ref="AM76" si="155">IF(VLOOKUP(AF76,Group,7,FALSE)="","",VLOOKUP(AF76,Group,7,FALSE))</f>
        <v/>
      </c>
      <c r="AO76" s="31" t="s">
        <v>59</v>
      </c>
    </row>
    <row r="77" spans="2:41" s="3" customFormat="1" ht="0.95" customHeight="1" x14ac:dyDescent="0.2">
      <c r="P77" s="75"/>
      <c r="Q77" s="88"/>
      <c r="R77" s="6"/>
      <c r="S77" s="39"/>
      <c r="T77" s="6"/>
      <c r="U77" s="5"/>
      <c r="V77" s="52"/>
      <c r="W77" s="56"/>
      <c r="X77" s="15"/>
      <c r="Y77" s="52"/>
      <c r="Z77" s="39"/>
      <c r="AA77" s="39"/>
      <c r="AB77" s="55"/>
      <c r="AC77" s="17"/>
      <c r="AD77" s="15"/>
      <c r="AE77" s="65"/>
      <c r="AF77" s="123"/>
      <c r="AG77" s="39"/>
      <c r="AH77" s="52"/>
      <c r="AJ77" s="17"/>
      <c r="AK77" s="17"/>
      <c r="AL77" s="17"/>
      <c r="AM77" s="17"/>
      <c r="AO77" s="31" t="s">
        <v>59</v>
      </c>
    </row>
    <row r="78" spans="2:41" s="3" customFormat="1" ht="9.6" customHeight="1" x14ac:dyDescent="0.2">
      <c r="C78" s="35"/>
      <c r="D78" s="40" t="s">
        <v>131</v>
      </c>
      <c r="E78" s="172" t="s">
        <v>583</v>
      </c>
      <c r="P78" s="4"/>
      <c r="Q78" s="6"/>
      <c r="S78" s="21"/>
      <c r="T78" s="68"/>
      <c r="U78" s="5"/>
      <c r="V78" s="52"/>
      <c r="W78" s="70"/>
      <c r="X78" s="70"/>
      <c r="Y78" s="52"/>
      <c r="Z78" s="39"/>
      <c r="AA78" s="17"/>
      <c r="AB78" s="15"/>
      <c r="AC78" s="15"/>
      <c r="AD78" s="15"/>
      <c r="AE78" s="15"/>
      <c r="AF78" s="65"/>
      <c r="AG78" s="17"/>
      <c r="AH78" s="52"/>
      <c r="AO78" s="31" t="s">
        <v>59</v>
      </c>
    </row>
    <row r="79" spans="2:41" s="3" customFormat="1" ht="9.6" customHeight="1" x14ac:dyDescent="0.2">
      <c r="C79" s="35"/>
      <c r="E79" s="172" t="s">
        <v>584</v>
      </c>
      <c r="I79" s="172"/>
      <c r="J79" s="172"/>
      <c r="M79" s="172"/>
      <c r="P79" s="170"/>
      <c r="Q79" s="6"/>
      <c r="S79" s="21"/>
      <c r="T79" s="68"/>
      <c r="U79" s="5"/>
      <c r="V79" s="52"/>
      <c r="W79" s="70"/>
      <c r="X79" s="70"/>
      <c r="Y79" s="52"/>
      <c r="Z79" s="39"/>
      <c r="AA79" s="17"/>
      <c r="AB79" s="15"/>
      <c r="AC79" s="15"/>
      <c r="AD79" s="15"/>
      <c r="AE79" s="15"/>
      <c r="AF79" s="65"/>
      <c r="AG79" s="17"/>
      <c r="AH79" s="52"/>
      <c r="AO79" s="31" t="s">
        <v>59</v>
      </c>
    </row>
    <row r="80" spans="2:41" s="3" customFormat="1" ht="9.6" customHeight="1" x14ac:dyDescent="0.2">
      <c r="C80" s="35"/>
      <c r="D80" s="40"/>
      <c r="E80" s="172" t="s">
        <v>587</v>
      </c>
      <c r="P80" s="4"/>
      <c r="Q80" s="6"/>
      <c r="S80" s="21"/>
      <c r="T80" s="68"/>
      <c r="U80" s="5"/>
      <c r="V80" s="52"/>
      <c r="W80" s="70"/>
      <c r="X80" s="70"/>
      <c r="Y80" s="52"/>
      <c r="Z80" s="39"/>
      <c r="AA80" s="17"/>
      <c r="AB80" s="15"/>
      <c r="AC80" s="15"/>
      <c r="AD80" s="15"/>
      <c r="AE80" s="15"/>
      <c r="AF80" s="65"/>
      <c r="AG80" s="17"/>
      <c r="AH80" s="52"/>
      <c r="AO80" s="31" t="s">
        <v>59</v>
      </c>
    </row>
    <row r="81" spans="2:41" s="3" customFormat="1" ht="9.6" customHeight="1" x14ac:dyDescent="0.2">
      <c r="C81" s="35"/>
      <c r="D81" s="40"/>
      <c r="E81" s="172" t="s">
        <v>589</v>
      </c>
      <c r="P81" s="4"/>
      <c r="Q81" s="6"/>
      <c r="S81" s="21"/>
      <c r="T81" s="68"/>
      <c r="U81" s="5"/>
      <c r="V81" s="52"/>
      <c r="W81" s="70"/>
      <c r="X81" s="70"/>
      <c r="Y81" s="52"/>
      <c r="Z81" s="39"/>
      <c r="AA81" s="17"/>
      <c r="AB81" s="15"/>
      <c r="AC81" s="15"/>
      <c r="AD81" s="15"/>
      <c r="AE81" s="15"/>
      <c r="AF81" s="65"/>
      <c r="AG81" s="17"/>
      <c r="AH81" s="52"/>
      <c r="AO81" s="31" t="s">
        <v>59</v>
      </c>
    </row>
    <row r="82" spans="2:41" s="3" customFormat="1" ht="3.95" customHeight="1" x14ac:dyDescent="0.2">
      <c r="P82" s="75"/>
      <c r="Q82" s="88"/>
      <c r="R82" s="6"/>
      <c r="S82" s="39"/>
      <c r="T82" s="6"/>
      <c r="U82" s="5"/>
      <c r="V82" s="52"/>
      <c r="W82" s="56"/>
      <c r="X82" s="15"/>
      <c r="Y82" s="52"/>
      <c r="Z82" s="39"/>
      <c r="AA82" s="39"/>
      <c r="AB82" s="55"/>
      <c r="AC82" s="17"/>
      <c r="AD82" s="15"/>
      <c r="AE82" s="65"/>
      <c r="AF82" s="123"/>
      <c r="AG82" s="39"/>
      <c r="AH82" s="52"/>
      <c r="AJ82" s="17"/>
      <c r="AK82" s="17"/>
      <c r="AL82" s="17"/>
      <c r="AM82" s="17"/>
      <c r="AO82" s="31" t="s">
        <v>59</v>
      </c>
    </row>
    <row r="83" spans="2:41" s="3" customFormat="1" ht="9.9499999999999993" customHeight="1" x14ac:dyDescent="0.2">
      <c r="C83" s="74" t="s">
        <v>736</v>
      </c>
      <c r="P83" s="4"/>
      <c r="Q83" s="6"/>
      <c r="R83" s="80" t="s">
        <v>229</v>
      </c>
      <c r="S83" s="187" t="s">
        <v>489</v>
      </c>
      <c r="T83" s="188"/>
      <c r="U83" s="5"/>
      <c r="V83" s="52"/>
      <c r="W83" s="70"/>
      <c r="X83" s="70"/>
      <c r="Y83" s="52"/>
      <c r="Z83" s="39"/>
      <c r="AA83" s="17"/>
      <c r="AB83" s="15"/>
      <c r="AC83" s="15"/>
      <c r="AD83" s="15"/>
      <c r="AE83" s="15"/>
      <c r="AF83" s="65"/>
      <c r="AG83" s="17"/>
      <c r="AH83" s="52"/>
      <c r="AO83" s="31" t="s">
        <v>59</v>
      </c>
    </row>
    <row r="84" spans="2:41" s="3" customFormat="1" ht="2.85" customHeight="1" x14ac:dyDescent="0.2">
      <c r="P84" s="75"/>
      <c r="Q84" s="88"/>
      <c r="R84" s="6"/>
      <c r="S84" s="39"/>
      <c r="T84" s="6"/>
      <c r="U84" s="5"/>
      <c r="V84" s="52"/>
      <c r="W84" s="56"/>
      <c r="X84" s="15"/>
      <c r="Y84" s="52"/>
      <c r="Z84" s="39"/>
      <c r="AA84" s="39"/>
      <c r="AB84" s="55"/>
      <c r="AC84" s="17"/>
      <c r="AD84" s="15"/>
      <c r="AE84" s="65"/>
      <c r="AF84" s="123"/>
      <c r="AG84" s="39"/>
      <c r="AH84" s="52"/>
      <c r="AJ84" s="17"/>
      <c r="AK84" s="17"/>
      <c r="AL84" s="17"/>
      <c r="AM84" s="17"/>
      <c r="AO84" s="31" t="s">
        <v>59</v>
      </c>
    </row>
    <row r="85" spans="2:41" s="3" customFormat="1" ht="9.9499999999999993" customHeight="1" x14ac:dyDescent="0.2">
      <c r="C85" s="35"/>
      <c r="D85" s="40" t="s">
        <v>10</v>
      </c>
      <c r="E85" s="164" t="s">
        <v>475</v>
      </c>
      <c r="G85" s="164"/>
      <c r="H85" s="140"/>
      <c r="I85" s="140"/>
      <c r="J85" s="164"/>
      <c r="K85" s="140"/>
      <c r="L85" s="140"/>
      <c r="M85" s="164"/>
      <c r="N85" s="140"/>
      <c r="O85" s="30"/>
      <c r="P85" s="30"/>
      <c r="Q85" s="30"/>
      <c r="R85" s="30"/>
      <c r="S85" s="30"/>
      <c r="T85" s="30"/>
      <c r="U85" s="5"/>
      <c r="V85" s="52"/>
      <c r="W85" s="70"/>
      <c r="X85" s="70"/>
      <c r="Y85" s="52"/>
      <c r="Z85" s="39"/>
      <c r="AA85" s="39"/>
      <c r="AB85" s="55"/>
      <c r="AC85" s="17"/>
      <c r="AD85" s="15"/>
      <c r="AE85" s="65"/>
      <c r="AF85" s="123"/>
      <c r="AG85" s="17"/>
      <c r="AH85" s="52"/>
      <c r="AJ85" s="17"/>
      <c r="AK85" s="17"/>
      <c r="AL85" s="17"/>
      <c r="AM85" s="17"/>
      <c r="AO85" s="31" t="s">
        <v>59</v>
      </c>
    </row>
    <row r="86" spans="2:41" s="3" customFormat="1" ht="0.95" customHeight="1" x14ac:dyDescent="0.2">
      <c r="P86" s="75"/>
      <c r="Q86" s="88"/>
      <c r="R86" s="6"/>
      <c r="S86" s="39"/>
      <c r="T86" s="6"/>
      <c r="U86" s="5"/>
      <c r="V86" s="52"/>
      <c r="W86" s="56"/>
      <c r="X86" s="15"/>
      <c r="Y86" s="52"/>
      <c r="Z86" s="39"/>
      <c r="AA86" s="39"/>
      <c r="AB86" s="55"/>
      <c r="AC86" s="17"/>
      <c r="AD86" s="15"/>
      <c r="AE86" s="65"/>
      <c r="AF86" s="123"/>
      <c r="AG86" s="39"/>
      <c r="AH86" s="52"/>
      <c r="AJ86" s="17"/>
      <c r="AK86" s="17"/>
      <c r="AL86" s="17"/>
      <c r="AM86" s="17"/>
      <c r="AO86" s="31" t="s">
        <v>59</v>
      </c>
    </row>
    <row r="87" spans="2:41" s="3" customFormat="1" ht="9.9499999999999993" customHeight="1" x14ac:dyDescent="0.2">
      <c r="B87" s="113" t="s">
        <v>88</v>
      </c>
      <c r="D87" s="40"/>
      <c r="E87" s="75" t="s">
        <v>472</v>
      </c>
      <c r="F87" s="75"/>
      <c r="G87" s="30" t="s">
        <v>92</v>
      </c>
      <c r="H87" s="30"/>
      <c r="I87" s="30" t="s">
        <v>473</v>
      </c>
      <c r="K87" s="30"/>
      <c r="L87" s="30"/>
      <c r="M87" s="30"/>
      <c r="N87" s="30"/>
      <c r="P87" s="75" t="s">
        <v>474</v>
      </c>
      <c r="Q87" s="88"/>
      <c r="R87" s="29"/>
      <c r="S87" s="39">
        <f>IF(Suggested="Yes",AA87,AG87)</f>
        <v>31.4</v>
      </c>
      <c r="T87" s="37" t="s">
        <v>46</v>
      </c>
      <c r="U87" s="5" t="str">
        <f>+Instructions!$B$3</f>
        <v>G</v>
      </c>
      <c r="V87" s="52"/>
      <c r="W87" s="56">
        <f>+Instructions!$C$22</f>
        <v>0</v>
      </c>
      <c r="X87" s="39">
        <f>ROUND($AA87*(1-W87)+0.004999,2)</f>
        <v>31.4</v>
      </c>
      <c r="Y87" s="52"/>
      <c r="Z87" s="6" t="s">
        <v>789</v>
      </c>
      <c r="AA87" s="39">
        <v>31.4</v>
      </c>
      <c r="AB87" s="60">
        <f>+W87</f>
        <v>0</v>
      </c>
      <c r="AC87" s="39">
        <f>+X87</f>
        <v>31.4</v>
      </c>
      <c r="AD87" s="60">
        <f>(AG87-AC87)/AG87</f>
        <v>0</v>
      </c>
      <c r="AE87" s="120"/>
      <c r="AF87" s="129">
        <v>2</v>
      </c>
      <c r="AG87" s="44">
        <f>SUM(AJ87:AL87)+AE87</f>
        <v>31.4</v>
      </c>
      <c r="AH87" s="52"/>
      <c r="AJ87" s="17">
        <f>ROUND(AC87/(1-VLOOKUP(AF87,Group,2,FALSE)),2)</f>
        <v>31.4</v>
      </c>
      <c r="AK87" s="17">
        <f>IF(VLOOKUP(AF87,Group,5,FALSE)="YES",VLOOKUP(ROUND(ROUND(AJ87,1)-AJ87,2),Round,2,FALSE)+VLOOKUP(AF87,Group,6,FALSE),0)</f>
        <v>0</v>
      </c>
      <c r="AL87" s="17">
        <f>IF(VLOOKUP(AF87,Group,7,FALSE)="",0,ROUND(AJ87-0.04999,1)-AJ87+AM87)</f>
        <v>0</v>
      </c>
      <c r="AM87" s="17" t="str">
        <f>IF(VLOOKUP(AF87,Group,7,FALSE)="","",VLOOKUP(AF87,Group,7,FALSE))</f>
        <v/>
      </c>
      <c r="AO87" s="31" t="s">
        <v>59</v>
      </c>
    </row>
    <row r="88" spans="2:41" s="3" customFormat="1" ht="3.95" customHeight="1" x14ac:dyDescent="0.2">
      <c r="P88" s="75"/>
      <c r="Q88" s="88"/>
      <c r="R88" s="6"/>
      <c r="S88" s="39"/>
      <c r="T88" s="6"/>
      <c r="U88" s="5"/>
      <c r="V88" s="52"/>
      <c r="W88" s="56"/>
      <c r="X88" s="15"/>
      <c r="Y88" s="52"/>
      <c r="Z88" s="39"/>
      <c r="AA88" s="39"/>
      <c r="AB88" s="55"/>
      <c r="AC88" s="17"/>
      <c r="AD88" s="15"/>
      <c r="AE88" s="65"/>
      <c r="AF88" s="123"/>
      <c r="AG88" s="39"/>
      <c r="AH88" s="52"/>
      <c r="AJ88" s="17"/>
      <c r="AK88" s="17"/>
      <c r="AL88" s="17"/>
      <c r="AM88" s="17"/>
      <c r="AO88" s="31" t="s">
        <v>59</v>
      </c>
    </row>
    <row r="89" spans="2:41" s="3" customFormat="1" ht="9.9499999999999993" customHeight="1" x14ac:dyDescent="0.2">
      <c r="C89" s="74" t="s">
        <v>604</v>
      </c>
      <c r="P89" s="170"/>
      <c r="Q89" s="6"/>
      <c r="R89" s="80" t="s">
        <v>229</v>
      </c>
      <c r="S89" s="187" t="s">
        <v>596</v>
      </c>
      <c r="T89" s="188"/>
      <c r="U89" s="5"/>
      <c r="V89" s="52"/>
      <c r="W89" s="70"/>
      <c r="X89" s="70"/>
      <c r="Y89" s="52"/>
      <c r="Z89" s="39"/>
      <c r="AA89" s="17"/>
      <c r="AB89" s="15"/>
      <c r="AC89" s="15"/>
      <c r="AD89" s="15"/>
      <c r="AE89" s="15"/>
      <c r="AF89" s="65"/>
      <c r="AG89" s="17"/>
      <c r="AH89" s="52"/>
      <c r="AO89" s="31" t="s">
        <v>59</v>
      </c>
    </row>
    <row r="90" spans="2:41" s="3" customFormat="1" ht="2.85" customHeight="1" x14ac:dyDescent="0.2">
      <c r="P90" s="75"/>
      <c r="Q90" s="88"/>
      <c r="R90" s="6"/>
      <c r="S90" s="39"/>
      <c r="T90" s="6"/>
      <c r="U90" s="5"/>
      <c r="V90" s="52"/>
      <c r="W90" s="56"/>
      <c r="X90" s="15"/>
      <c r="Y90" s="52"/>
      <c r="Z90" s="39"/>
      <c r="AA90" s="39"/>
      <c r="AB90" s="55"/>
      <c r="AC90" s="17"/>
      <c r="AD90" s="15"/>
      <c r="AE90" s="65"/>
      <c r="AF90" s="123"/>
      <c r="AG90" s="39"/>
      <c r="AH90" s="52"/>
      <c r="AJ90" s="17"/>
      <c r="AK90" s="17"/>
      <c r="AL90" s="17"/>
      <c r="AM90" s="17"/>
      <c r="AO90" s="31" t="s">
        <v>59</v>
      </c>
    </row>
    <row r="91" spans="2:41" s="3" customFormat="1" ht="9.9499999999999993" customHeight="1" x14ac:dyDescent="0.2">
      <c r="C91" s="35"/>
      <c r="D91" s="40" t="s">
        <v>10</v>
      </c>
      <c r="E91" s="164" t="s">
        <v>597</v>
      </c>
      <c r="G91" s="164"/>
      <c r="H91" s="140"/>
      <c r="I91" s="140"/>
      <c r="J91" s="164"/>
      <c r="K91" s="140"/>
      <c r="L91" s="140"/>
      <c r="M91" s="164"/>
      <c r="N91" s="140"/>
      <c r="O91" s="30"/>
      <c r="P91" s="30"/>
      <c r="Q91" s="30"/>
      <c r="R91" s="30"/>
      <c r="S91" s="30"/>
      <c r="T91" s="30"/>
      <c r="U91" s="5"/>
      <c r="V91" s="52"/>
      <c r="W91" s="70"/>
      <c r="X91" s="70"/>
      <c r="Y91" s="52"/>
      <c r="Z91" s="39"/>
      <c r="AA91" s="39"/>
      <c r="AB91" s="55"/>
      <c r="AC91" s="17"/>
      <c r="AD91" s="15"/>
      <c r="AE91" s="65"/>
      <c r="AF91" s="123"/>
      <c r="AG91" s="17"/>
      <c r="AH91" s="52"/>
      <c r="AJ91" s="17"/>
      <c r="AK91" s="17"/>
      <c r="AL91" s="17"/>
      <c r="AM91" s="17"/>
      <c r="AO91" s="31" t="s">
        <v>59</v>
      </c>
    </row>
    <row r="92" spans="2:41" s="3" customFormat="1" ht="0.95" customHeight="1" x14ac:dyDescent="0.2">
      <c r="P92" s="75"/>
      <c r="Q92" s="88"/>
      <c r="R92" s="6"/>
      <c r="S92" s="39"/>
      <c r="T92" s="6"/>
      <c r="U92" s="5"/>
      <c r="V92" s="52"/>
      <c r="W92" s="56"/>
      <c r="X92" s="15"/>
      <c r="Y92" s="52"/>
      <c r="Z92" s="39"/>
      <c r="AA92" s="39"/>
      <c r="AB92" s="55"/>
      <c r="AC92" s="17"/>
      <c r="AD92" s="15"/>
      <c r="AE92" s="65"/>
      <c r="AF92" s="123"/>
      <c r="AG92" s="39"/>
      <c r="AH92" s="52"/>
      <c r="AJ92" s="17"/>
      <c r="AK92" s="17"/>
      <c r="AL92" s="17"/>
      <c r="AM92" s="17"/>
      <c r="AO92" s="31" t="s">
        <v>59</v>
      </c>
    </row>
    <row r="93" spans="2:41" s="3" customFormat="1" ht="9.9499999999999993" customHeight="1" x14ac:dyDescent="0.2">
      <c r="B93" s="112" t="s">
        <v>55</v>
      </c>
      <c r="D93" s="40"/>
      <c r="E93" s="75" t="s">
        <v>607</v>
      </c>
      <c r="F93" s="75"/>
      <c r="G93" s="30" t="s">
        <v>48</v>
      </c>
      <c r="H93" s="30"/>
      <c r="I93" s="30"/>
      <c r="J93" s="30"/>
      <c r="K93" s="30" t="s">
        <v>598</v>
      </c>
      <c r="L93" s="30"/>
      <c r="M93" s="30"/>
      <c r="N93" s="30"/>
      <c r="P93" s="75" t="s">
        <v>599</v>
      </c>
      <c r="Q93" s="88"/>
      <c r="R93" s="29"/>
      <c r="S93" s="39">
        <f>IF(Suggested="Yes",AA93,AG93)</f>
        <v>15.45</v>
      </c>
      <c r="T93" s="37" t="s">
        <v>47</v>
      </c>
      <c r="U93" s="5" t="str">
        <f>+Instructions!$B$3</f>
        <v>G</v>
      </c>
      <c r="V93" s="52"/>
      <c r="W93" s="56">
        <f>+Instructions!$C$22</f>
        <v>0</v>
      </c>
      <c r="X93" s="17">
        <f t="shared" ref="X93" si="156">ROUND($AA93*(1-W93)+0.004999,2)</f>
        <v>15.45</v>
      </c>
      <c r="Y93" s="52"/>
      <c r="Z93" s="6" t="s">
        <v>789</v>
      </c>
      <c r="AA93" s="39">
        <v>15.45</v>
      </c>
      <c r="AB93" s="60">
        <f t="shared" ref="AB93" si="157">+W93</f>
        <v>0</v>
      </c>
      <c r="AC93" s="17">
        <f t="shared" ref="AC93" si="158">+X93</f>
        <v>15.45</v>
      </c>
      <c r="AD93" s="12">
        <f t="shared" ref="AD93" si="159">(AG93-AC93)/AG93</f>
        <v>0</v>
      </c>
      <c r="AE93" s="120"/>
      <c r="AF93" s="127">
        <v>1</v>
      </c>
      <c r="AG93" s="38">
        <f t="shared" ref="AG93" si="160">SUM(AJ93:AL93)+AE93</f>
        <v>15.45</v>
      </c>
      <c r="AH93" s="52"/>
      <c r="AJ93" s="17">
        <f t="shared" ref="AJ93" si="161">ROUND(AC93/(1-VLOOKUP(AF93,Group,2,FALSE)),2)</f>
        <v>15.45</v>
      </c>
      <c r="AK93" s="17">
        <f t="shared" ref="AK93" si="162">IF(VLOOKUP(AF93,Group,5,FALSE)="YES",VLOOKUP(ROUND(ROUND(AJ93,1)-AJ93,2),Round,2,FALSE)+VLOOKUP(AF93,Group,6,FALSE),0)</f>
        <v>0</v>
      </c>
      <c r="AL93" s="17">
        <f t="shared" ref="AL93" si="163">IF(VLOOKUP(AF93,Group,7,FALSE)="",0,ROUND(AJ93-0.04999,1)-AJ93+AM93)</f>
        <v>0</v>
      </c>
      <c r="AM93" s="17" t="str">
        <f t="shared" ref="AM93" si="164">IF(VLOOKUP(AF93,Group,7,FALSE)="","",VLOOKUP(AF93,Group,7,FALSE))</f>
        <v/>
      </c>
      <c r="AO93" s="31" t="s">
        <v>59</v>
      </c>
    </row>
    <row r="94" spans="2:41" s="3" customFormat="1" ht="3.95" customHeight="1" x14ac:dyDescent="0.2">
      <c r="P94" s="75"/>
      <c r="Q94" s="88"/>
      <c r="R94" s="6"/>
      <c r="S94" s="39"/>
      <c r="T94" s="6"/>
      <c r="U94" s="5"/>
      <c r="V94" s="52"/>
      <c r="W94" s="56"/>
      <c r="X94" s="15"/>
      <c r="Y94" s="52"/>
      <c r="Z94" s="39"/>
      <c r="AA94" s="39"/>
      <c r="AB94" s="55"/>
      <c r="AC94" s="17"/>
      <c r="AD94" s="15"/>
      <c r="AE94" s="65"/>
      <c r="AF94" s="123"/>
      <c r="AG94" s="39"/>
      <c r="AH94" s="52"/>
      <c r="AJ94" s="17"/>
      <c r="AK94" s="17"/>
      <c r="AL94" s="17"/>
      <c r="AM94" s="17"/>
      <c r="AO94" s="31" t="s">
        <v>59</v>
      </c>
    </row>
    <row r="95" spans="2:41" s="3" customFormat="1" ht="9.9499999999999993" customHeight="1" x14ac:dyDescent="0.2">
      <c r="C95" s="74" t="s">
        <v>622</v>
      </c>
      <c r="P95" s="4"/>
      <c r="Q95" s="6"/>
      <c r="R95" s="80" t="s">
        <v>229</v>
      </c>
      <c r="S95" s="187" t="s">
        <v>317</v>
      </c>
      <c r="T95" s="188"/>
      <c r="U95" s="5"/>
      <c r="V95" s="52"/>
      <c r="W95" s="70"/>
      <c r="X95" s="70"/>
      <c r="Y95" s="52"/>
      <c r="Z95" s="39"/>
      <c r="AA95" s="17"/>
      <c r="AB95" s="15"/>
      <c r="AC95" s="15"/>
      <c r="AD95" s="15"/>
      <c r="AE95" s="15"/>
      <c r="AF95" s="65"/>
      <c r="AG95" s="17"/>
      <c r="AH95" s="52"/>
      <c r="AO95" s="31" t="s">
        <v>59</v>
      </c>
    </row>
    <row r="96" spans="2:41" s="3" customFormat="1" ht="2.85" customHeight="1" x14ac:dyDescent="0.2">
      <c r="P96" s="75"/>
      <c r="Q96" s="88"/>
      <c r="R96" s="6"/>
      <c r="S96" s="39"/>
      <c r="T96" s="6"/>
      <c r="U96" s="5"/>
      <c r="V96" s="52"/>
      <c r="W96" s="56"/>
      <c r="X96" s="15"/>
      <c r="Y96" s="52"/>
      <c r="Z96" s="39"/>
      <c r="AA96" s="39"/>
      <c r="AB96" s="55"/>
      <c r="AC96" s="17"/>
      <c r="AD96" s="15"/>
      <c r="AE96" s="65"/>
      <c r="AF96" s="123"/>
      <c r="AG96" s="39"/>
      <c r="AH96" s="52"/>
      <c r="AJ96" s="17"/>
      <c r="AK96" s="17"/>
      <c r="AL96" s="17"/>
      <c r="AM96" s="17"/>
      <c r="AO96" s="31" t="s">
        <v>59</v>
      </c>
    </row>
    <row r="97" spans="2:41" s="3" customFormat="1" ht="9.9499999999999993" customHeight="1" x14ac:dyDescent="0.2">
      <c r="C97" s="35"/>
      <c r="D97" s="40" t="s">
        <v>10</v>
      </c>
      <c r="E97" s="164" t="s">
        <v>318</v>
      </c>
      <c r="G97" s="164"/>
      <c r="H97" s="140"/>
      <c r="I97" s="140"/>
      <c r="J97" s="164"/>
      <c r="K97" s="140"/>
      <c r="L97" s="140"/>
      <c r="M97" s="164"/>
      <c r="N97" s="140"/>
      <c r="O97" s="30"/>
      <c r="P97" s="30"/>
      <c r="Q97" s="30"/>
      <c r="R97" s="30"/>
      <c r="S97" s="30"/>
      <c r="T97" s="30"/>
      <c r="U97" s="5"/>
      <c r="V97" s="52"/>
      <c r="W97" s="70"/>
      <c r="X97" s="70"/>
      <c r="Y97" s="52"/>
      <c r="Z97" s="39"/>
      <c r="AA97" s="39"/>
      <c r="AB97" s="55"/>
      <c r="AC97" s="17"/>
      <c r="AD97" s="15"/>
      <c r="AE97" s="65"/>
      <c r="AF97" s="123"/>
      <c r="AG97" s="17"/>
      <c r="AH97" s="52"/>
      <c r="AJ97" s="17"/>
      <c r="AK97" s="17"/>
      <c r="AL97" s="17"/>
      <c r="AM97" s="17"/>
      <c r="AO97" s="31" t="s">
        <v>59</v>
      </c>
    </row>
    <row r="98" spans="2:41" s="3" customFormat="1" ht="0.95" customHeight="1" x14ac:dyDescent="0.2">
      <c r="P98" s="75"/>
      <c r="Q98" s="88"/>
      <c r="R98" s="6"/>
      <c r="S98" s="39"/>
      <c r="T98" s="6"/>
      <c r="U98" s="5"/>
      <c r="V98" s="52"/>
      <c r="W98" s="56"/>
      <c r="X98" s="15"/>
      <c r="Y98" s="52"/>
      <c r="Z98" s="39"/>
      <c r="AA98" s="39"/>
      <c r="AB98" s="55"/>
      <c r="AC98" s="17"/>
      <c r="AD98" s="15"/>
      <c r="AE98" s="65"/>
      <c r="AF98" s="123"/>
      <c r="AG98" s="39"/>
      <c r="AH98" s="52"/>
      <c r="AJ98" s="17"/>
      <c r="AK98" s="17"/>
      <c r="AL98" s="17"/>
      <c r="AM98" s="17"/>
      <c r="AO98" s="31" t="s">
        <v>59</v>
      </c>
    </row>
    <row r="99" spans="2:41" s="3" customFormat="1" ht="9.9499999999999993" customHeight="1" x14ac:dyDescent="0.2">
      <c r="B99" s="112" t="s">
        <v>55</v>
      </c>
      <c r="E99" s="75" t="s">
        <v>339</v>
      </c>
      <c r="F99" s="75"/>
      <c r="G99" s="30" t="s">
        <v>48</v>
      </c>
      <c r="H99" s="30"/>
      <c r="I99" s="30"/>
      <c r="J99" s="30"/>
      <c r="K99" s="30"/>
      <c r="L99" s="30"/>
      <c r="M99" s="30"/>
      <c r="N99" s="30"/>
      <c r="P99" s="75" t="s">
        <v>340</v>
      </c>
      <c r="Q99" s="88"/>
      <c r="R99" s="29" t="s">
        <v>52</v>
      </c>
      <c r="S99" s="39">
        <f t="shared" ref="S99:S104" si="165">IF(Suggested="Yes",AA99,AG99)</f>
        <v>5.8</v>
      </c>
      <c r="T99" s="37" t="s">
        <v>47</v>
      </c>
      <c r="U99" s="5" t="str">
        <f>+Instructions!$B$3</f>
        <v>G</v>
      </c>
      <c r="V99" s="52"/>
      <c r="W99" s="56">
        <f>+Instructions!$C$22</f>
        <v>0</v>
      </c>
      <c r="X99" s="17">
        <f>ROUND($AA99*(1-W99)+0.004999,2)</f>
        <v>5.8</v>
      </c>
      <c r="Y99" s="52"/>
      <c r="Z99" s="6" t="s">
        <v>789</v>
      </c>
      <c r="AA99" s="39">
        <v>5.8</v>
      </c>
      <c r="AB99" s="60">
        <f>+W99</f>
        <v>0</v>
      </c>
      <c r="AC99" s="17">
        <f>+X99</f>
        <v>5.8</v>
      </c>
      <c r="AD99" s="12">
        <f>(AG99-AC99)/AG99</f>
        <v>0</v>
      </c>
      <c r="AE99" s="120"/>
      <c r="AF99" s="127">
        <v>1</v>
      </c>
      <c r="AG99" s="38">
        <f>SUM(AJ99:AL99)+AE99</f>
        <v>5.8</v>
      </c>
      <c r="AH99" s="52"/>
      <c r="AJ99" s="17">
        <f>ROUND(AC99/(1-VLOOKUP(AF99,Group,2,FALSE)),2)</f>
        <v>5.8</v>
      </c>
      <c r="AK99" s="17">
        <f>IF(VLOOKUP(AF99,Group,5,FALSE)="YES",VLOOKUP(ROUND(ROUND(AJ99,1)-AJ99,2),Round,2,FALSE)+VLOOKUP(AF99,Group,6,FALSE),0)</f>
        <v>0</v>
      </c>
      <c r="AL99" s="17">
        <f>IF(VLOOKUP(AF99,Group,7,FALSE)="",0,ROUND(AJ99-0.04999,1)-AJ99+AM99)</f>
        <v>0</v>
      </c>
      <c r="AM99" s="17" t="str">
        <f>IF(VLOOKUP(AF99,Group,7,FALSE)="","",VLOOKUP(AF99,Group,7,FALSE))</f>
        <v/>
      </c>
      <c r="AO99" s="31" t="s">
        <v>59</v>
      </c>
    </row>
    <row r="100" spans="2:41" s="3" customFormat="1" ht="9.9499999999999993" customHeight="1" x14ac:dyDescent="0.2">
      <c r="B100" s="112" t="s">
        <v>55</v>
      </c>
      <c r="D100" s="40"/>
      <c r="E100" s="75" t="s">
        <v>161</v>
      </c>
      <c r="F100" s="75"/>
      <c r="G100" s="30" t="s">
        <v>48</v>
      </c>
      <c r="H100" s="30"/>
      <c r="I100" s="30"/>
      <c r="J100" s="30"/>
      <c r="K100" s="30"/>
      <c r="L100" s="30"/>
      <c r="M100" s="30"/>
      <c r="N100" s="30"/>
      <c r="P100" s="75" t="s">
        <v>256</v>
      </c>
      <c r="Q100" s="88"/>
      <c r="R100" s="29"/>
      <c r="S100" s="39">
        <f t="shared" si="165"/>
        <v>4.5</v>
      </c>
      <c r="T100" s="37" t="s">
        <v>47</v>
      </c>
      <c r="U100" s="5" t="str">
        <f>+Instructions!$B$3</f>
        <v>G</v>
      </c>
      <c r="V100" s="52"/>
      <c r="W100" s="56">
        <f>+Instructions!$C$22</f>
        <v>0</v>
      </c>
      <c r="X100" s="17">
        <f>ROUND($AA100*(1-W100)+0.004999,2)</f>
        <v>4.5</v>
      </c>
      <c r="Y100" s="52"/>
      <c r="Z100" s="6" t="s">
        <v>789</v>
      </c>
      <c r="AA100" s="39">
        <v>4.5</v>
      </c>
      <c r="AB100" s="60">
        <f t="shared" ref="AB100:AC104" si="166">+W100</f>
        <v>0</v>
      </c>
      <c r="AC100" s="17">
        <f t="shared" si="166"/>
        <v>4.5</v>
      </c>
      <c r="AD100" s="12">
        <f>(AG100-AC100)/AG100</f>
        <v>0</v>
      </c>
      <c r="AE100" s="120"/>
      <c r="AF100" s="127">
        <v>1</v>
      </c>
      <c r="AG100" s="38">
        <f>SUM(AJ100:AL100)+AE100</f>
        <v>4.5</v>
      </c>
      <c r="AH100" s="52"/>
      <c r="AJ100" s="17">
        <f>ROUND(AC100/(1-VLOOKUP(AF100,Group,2,FALSE)),2)</f>
        <v>4.5</v>
      </c>
      <c r="AK100" s="17">
        <f>IF(VLOOKUP(AF100,Group,5,FALSE)="YES",VLOOKUP(ROUND(ROUND(AJ100,1)-AJ100,2),Round,2,FALSE)+VLOOKUP(AF100,Group,6,FALSE),0)</f>
        <v>0</v>
      </c>
      <c r="AL100" s="17">
        <f>IF(VLOOKUP(AF100,Group,7,FALSE)="",0,ROUND(AJ100-0.04999,1)-AJ100+AM100)</f>
        <v>0</v>
      </c>
      <c r="AM100" s="17" t="str">
        <f>IF(VLOOKUP(AF100,Group,7,FALSE)="","",VLOOKUP(AF100,Group,7,FALSE))</f>
        <v/>
      </c>
      <c r="AO100" s="31" t="s">
        <v>59</v>
      </c>
    </row>
    <row r="101" spans="2:41" s="3" customFormat="1" ht="9.9499999999999993" customHeight="1" x14ac:dyDescent="0.2">
      <c r="B101" s="112" t="s">
        <v>55</v>
      </c>
      <c r="D101" s="40"/>
      <c r="E101" s="75" t="s">
        <v>95</v>
      </c>
      <c r="F101" s="75"/>
      <c r="G101" s="30" t="s">
        <v>48</v>
      </c>
      <c r="H101" s="30"/>
      <c r="I101" s="30"/>
      <c r="J101" s="30"/>
      <c r="K101" s="30"/>
      <c r="L101" s="30"/>
      <c r="M101" s="30"/>
      <c r="N101" s="30"/>
      <c r="P101" s="75" t="s">
        <v>532</v>
      </c>
      <c r="Q101" s="88"/>
      <c r="R101" s="29" t="s">
        <v>611</v>
      </c>
      <c r="S101" s="39">
        <f t="shared" si="165"/>
        <v>4.9000000000000004</v>
      </c>
      <c r="T101" s="37" t="s">
        <v>47</v>
      </c>
      <c r="U101" s="5" t="str">
        <f>+Instructions!$B$3</f>
        <v>G</v>
      </c>
      <c r="V101" s="52"/>
      <c r="W101" s="56">
        <f>+Instructions!$C$22</f>
        <v>0</v>
      </c>
      <c r="X101" s="17">
        <f t="shared" ref="X101:X102" si="167">ROUND($AA101*(1-W101)+0.004999,2)</f>
        <v>4.9000000000000004</v>
      </c>
      <c r="Y101" s="52"/>
      <c r="Z101" s="6" t="s">
        <v>789</v>
      </c>
      <c r="AA101" s="39">
        <v>4.9000000000000004</v>
      </c>
      <c r="AB101" s="60">
        <f t="shared" si="166"/>
        <v>0</v>
      </c>
      <c r="AC101" s="17">
        <f t="shared" si="166"/>
        <v>4.9000000000000004</v>
      </c>
      <c r="AD101" s="12">
        <f t="shared" ref="AD101:AD102" si="168">(AG101-AC101)/AG101</f>
        <v>0</v>
      </c>
      <c r="AE101" s="120"/>
      <c r="AF101" s="127">
        <v>1</v>
      </c>
      <c r="AG101" s="38">
        <f t="shared" ref="AG101:AG102" si="169">SUM(AJ101:AL101)+AE101</f>
        <v>4.9000000000000004</v>
      </c>
      <c r="AH101" s="52"/>
      <c r="AJ101" s="17">
        <f t="shared" ref="AJ101:AJ102" si="170">ROUND(AC101/(1-VLOOKUP(AF101,Group,2,FALSE)),2)</f>
        <v>4.9000000000000004</v>
      </c>
      <c r="AK101" s="17">
        <f t="shared" ref="AK101:AK102" si="171">IF(VLOOKUP(AF101,Group,5,FALSE)="YES",VLOOKUP(ROUND(ROUND(AJ101,1)-AJ101,2),Round,2,FALSE)+VLOOKUP(AF101,Group,6,FALSE),0)</f>
        <v>0</v>
      </c>
      <c r="AL101" s="17">
        <f t="shared" ref="AL101:AL102" si="172">IF(VLOOKUP(AF101,Group,7,FALSE)="",0,ROUND(AJ101-0.04999,1)-AJ101+AM101)</f>
        <v>0</v>
      </c>
      <c r="AM101" s="17" t="str">
        <f t="shared" ref="AM101:AM102" si="173">IF(VLOOKUP(AF101,Group,7,FALSE)="","",VLOOKUP(AF101,Group,7,FALSE))</f>
        <v/>
      </c>
      <c r="AO101" s="31" t="s">
        <v>59</v>
      </c>
    </row>
    <row r="102" spans="2:41" s="3" customFormat="1" ht="9.9499999999999993" customHeight="1" x14ac:dyDescent="0.2">
      <c r="B102" s="112" t="s">
        <v>55</v>
      </c>
      <c r="D102" s="40"/>
      <c r="E102" s="75" t="s">
        <v>95</v>
      </c>
      <c r="F102" s="75"/>
      <c r="G102" s="30" t="s">
        <v>48</v>
      </c>
      <c r="H102" s="30"/>
      <c r="I102" s="30"/>
      <c r="J102" s="30"/>
      <c r="K102" s="30" t="s">
        <v>602</v>
      </c>
      <c r="L102" s="30"/>
      <c r="M102" s="30"/>
      <c r="N102" s="30"/>
      <c r="P102" s="75" t="s">
        <v>603</v>
      </c>
      <c r="Q102" s="88"/>
      <c r="R102" s="29" t="s">
        <v>684</v>
      </c>
      <c r="S102" s="39">
        <f>IF(Suggested="Yes",AA102,AG102)</f>
        <v>5.4</v>
      </c>
      <c r="T102" s="37" t="s">
        <v>47</v>
      </c>
      <c r="U102" s="5" t="str">
        <f>+Instructions!$B$3</f>
        <v>G</v>
      </c>
      <c r="V102" s="52"/>
      <c r="W102" s="56">
        <f>+Instructions!$C$22</f>
        <v>0</v>
      </c>
      <c r="X102" s="17">
        <f t="shared" si="167"/>
        <v>5.4</v>
      </c>
      <c r="Y102" s="52"/>
      <c r="Z102" s="6" t="s">
        <v>789</v>
      </c>
      <c r="AA102" s="39">
        <v>5.4</v>
      </c>
      <c r="AB102" s="60">
        <f t="shared" si="166"/>
        <v>0</v>
      </c>
      <c r="AC102" s="17">
        <f t="shared" si="166"/>
        <v>5.4</v>
      </c>
      <c r="AD102" s="12">
        <f t="shared" si="168"/>
        <v>0</v>
      </c>
      <c r="AE102" s="120"/>
      <c r="AF102" s="127">
        <v>1</v>
      </c>
      <c r="AG102" s="38">
        <f t="shared" si="169"/>
        <v>5.4</v>
      </c>
      <c r="AH102" s="52"/>
      <c r="AJ102" s="17">
        <f t="shared" si="170"/>
        <v>5.4</v>
      </c>
      <c r="AK102" s="17">
        <f t="shared" si="171"/>
        <v>0</v>
      </c>
      <c r="AL102" s="17">
        <f t="shared" si="172"/>
        <v>0</v>
      </c>
      <c r="AM102" s="17" t="str">
        <f t="shared" si="173"/>
        <v/>
      </c>
      <c r="AO102" s="31" t="s">
        <v>59</v>
      </c>
    </row>
    <row r="103" spans="2:41" s="3" customFormat="1" ht="9.9499999999999993" customHeight="1" x14ac:dyDescent="0.2">
      <c r="B103" s="112" t="s">
        <v>55</v>
      </c>
      <c r="D103" s="40"/>
      <c r="E103" s="75" t="s">
        <v>132</v>
      </c>
      <c r="F103" s="75"/>
      <c r="G103" s="30" t="s">
        <v>48</v>
      </c>
      <c r="H103" s="30"/>
      <c r="I103" s="30"/>
      <c r="J103" s="30"/>
      <c r="K103" s="30"/>
      <c r="L103" s="30"/>
      <c r="M103" s="30"/>
      <c r="N103" s="30"/>
      <c r="P103" s="75" t="s">
        <v>133</v>
      </c>
      <c r="Q103" s="88" t="s">
        <v>14</v>
      </c>
      <c r="R103" s="29" t="s">
        <v>612</v>
      </c>
      <c r="S103" s="39">
        <f t="shared" si="165"/>
        <v>4.6500000000000004</v>
      </c>
      <c r="T103" s="37" t="s">
        <v>47</v>
      </c>
      <c r="U103" s="5" t="str">
        <f>+Instructions!$B$3</f>
        <v>G</v>
      </c>
      <c r="V103" s="52"/>
      <c r="W103" s="56">
        <f>+Instructions!$C$22</f>
        <v>0</v>
      </c>
      <c r="X103" s="17">
        <f>ROUND($AA103*(1-W103)+0.004999,2)</f>
        <v>4.6500000000000004</v>
      </c>
      <c r="Y103" s="52"/>
      <c r="Z103" s="6" t="s">
        <v>789</v>
      </c>
      <c r="AA103" s="39">
        <v>4.6500000000000004</v>
      </c>
      <c r="AB103" s="60">
        <f t="shared" si="166"/>
        <v>0</v>
      </c>
      <c r="AC103" s="17">
        <f t="shared" si="166"/>
        <v>4.6500000000000004</v>
      </c>
      <c r="AD103" s="12">
        <f>(AG103-AC103)/AG103</f>
        <v>0</v>
      </c>
      <c r="AE103" s="120"/>
      <c r="AF103" s="127">
        <v>1</v>
      </c>
      <c r="AG103" s="38">
        <f>SUM(AJ103:AL103)+AE103</f>
        <v>4.6500000000000004</v>
      </c>
      <c r="AH103" s="52"/>
      <c r="AJ103" s="17">
        <f>ROUND(AC103/(1-VLOOKUP(AF103,Group,2,FALSE)),2)</f>
        <v>4.6500000000000004</v>
      </c>
      <c r="AK103" s="17">
        <f>IF(VLOOKUP(AF103,Group,5,FALSE)="YES",VLOOKUP(ROUND(ROUND(AJ103,1)-AJ103,2),Round,2,FALSE)+VLOOKUP(AF103,Group,6,FALSE),0)</f>
        <v>0</v>
      </c>
      <c r="AL103" s="17">
        <f>IF(VLOOKUP(AF103,Group,7,FALSE)="",0,ROUND(AJ103-0.04999,1)-AJ103+AM103)</f>
        <v>0</v>
      </c>
      <c r="AM103" s="17" t="str">
        <f>IF(VLOOKUP(AF103,Group,7,FALSE)="","",VLOOKUP(AF103,Group,7,FALSE))</f>
        <v/>
      </c>
      <c r="AO103" s="31" t="s">
        <v>59</v>
      </c>
    </row>
    <row r="104" spans="2:41" s="3" customFormat="1" ht="9.9499999999999993" customHeight="1" x14ac:dyDescent="0.2">
      <c r="B104" s="112" t="s">
        <v>55</v>
      </c>
      <c r="D104" s="40"/>
      <c r="E104" s="75" t="s">
        <v>155</v>
      </c>
      <c r="F104" s="75"/>
      <c r="G104" s="30" t="s">
        <v>48</v>
      </c>
      <c r="H104" s="30"/>
      <c r="I104" s="30"/>
      <c r="J104" s="30"/>
      <c r="K104" s="30"/>
      <c r="L104" s="30"/>
      <c r="M104" s="30"/>
      <c r="N104" s="30"/>
      <c r="P104" s="75" t="s">
        <v>156</v>
      </c>
      <c r="Q104" s="88"/>
      <c r="R104" s="29" t="s">
        <v>785</v>
      </c>
      <c r="S104" s="39">
        <f t="shared" si="165"/>
        <v>4.6500000000000004</v>
      </c>
      <c r="T104" s="37" t="s">
        <v>47</v>
      </c>
      <c r="U104" s="5" t="str">
        <f>+Instructions!$B$3</f>
        <v>G</v>
      </c>
      <c r="V104" s="52"/>
      <c r="W104" s="56">
        <f>+Instructions!$C$22</f>
        <v>0</v>
      </c>
      <c r="X104" s="17">
        <f>ROUND($AA104*(1-W104)+0.004999,2)</f>
        <v>4.6500000000000004</v>
      </c>
      <c r="Y104" s="52"/>
      <c r="Z104" s="6" t="s">
        <v>789</v>
      </c>
      <c r="AA104" s="39">
        <v>4.6500000000000004</v>
      </c>
      <c r="AB104" s="60">
        <f t="shared" si="166"/>
        <v>0</v>
      </c>
      <c r="AC104" s="17">
        <f t="shared" si="166"/>
        <v>4.6500000000000004</v>
      </c>
      <c r="AD104" s="12">
        <f>(AG104-AC104)/AG104</f>
        <v>0</v>
      </c>
      <c r="AE104" s="120"/>
      <c r="AF104" s="127">
        <v>1</v>
      </c>
      <c r="AG104" s="38">
        <f>SUM(AJ104:AL104)+AE104</f>
        <v>4.6500000000000004</v>
      </c>
      <c r="AH104" s="52"/>
      <c r="AJ104" s="17">
        <f>ROUND(AC104/(1-VLOOKUP(AF104,Group,2,FALSE)),2)</f>
        <v>4.6500000000000004</v>
      </c>
      <c r="AK104" s="17">
        <f>IF(VLOOKUP(AF104,Group,5,FALSE)="YES",VLOOKUP(ROUND(ROUND(AJ104,1)-AJ104,2),Round,2,FALSE)+VLOOKUP(AF104,Group,6,FALSE),0)</f>
        <v>0</v>
      </c>
      <c r="AL104" s="17">
        <f>IF(VLOOKUP(AF104,Group,7,FALSE)="",0,ROUND(AJ104-0.04999,1)-AJ104+AM104)</f>
        <v>0</v>
      </c>
      <c r="AM104" s="17" t="str">
        <f>IF(VLOOKUP(AF104,Group,7,FALSE)="","",VLOOKUP(AF104,Group,7,FALSE))</f>
        <v/>
      </c>
      <c r="AO104" s="31" t="s">
        <v>59</v>
      </c>
    </row>
    <row r="105" spans="2:41" s="3" customFormat="1" ht="1.5" customHeight="1" x14ac:dyDescent="0.2">
      <c r="P105" s="75"/>
      <c r="Q105" s="88"/>
      <c r="R105" s="6"/>
      <c r="S105" s="39"/>
      <c r="T105" s="6"/>
      <c r="U105" s="5"/>
      <c r="V105" s="52"/>
      <c r="W105" s="56"/>
      <c r="X105" s="15"/>
      <c r="Y105" s="52"/>
      <c r="Z105" s="39"/>
      <c r="AA105" s="39"/>
      <c r="AB105" s="55"/>
      <c r="AC105" s="17"/>
      <c r="AD105" s="15"/>
      <c r="AE105" s="65"/>
      <c r="AF105" s="123"/>
      <c r="AG105" s="39"/>
      <c r="AH105" s="52"/>
      <c r="AJ105" s="17"/>
      <c r="AK105" s="17"/>
      <c r="AL105" s="17"/>
      <c r="AM105" s="17"/>
      <c r="AO105" s="31" t="s">
        <v>59</v>
      </c>
    </row>
    <row r="106" spans="2:41" s="3" customFormat="1" ht="9.6" customHeight="1" x14ac:dyDescent="0.2">
      <c r="C106" s="35"/>
      <c r="D106" s="40" t="s">
        <v>131</v>
      </c>
      <c r="E106" s="172" t="s">
        <v>427</v>
      </c>
      <c r="P106" s="4"/>
      <c r="Q106" s="6"/>
      <c r="S106" s="21"/>
      <c r="T106" s="68"/>
      <c r="U106" s="5"/>
      <c r="V106" s="52"/>
      <c r="W106" s="70"/>
      <c r="X106" s="70"/>
      <c r="Y106" s="52"/>
      <c r="Z106" s="39"/>
      <c r="AA106" s="17"/>
      <c r="AB106" s="15"/>
      <c r="AC106" s="15"/>
      <c r="AD106" s="15"/>
      <c r="AE106" s="15"/>
      <c r="AF106" s="65"/>
      <c r="AG106" s="17"/>
      <c r="AH106" s="52"/>
      <c r="AO106" s="31" t="s">
        <v>59</v>
      </c>
    </row>
    <row r="107" spans="2:41" s="3" customFormat="1" ht="9.6" customHeight="1" x14ac:dyDescent="0.2">
      <c r="C107" s="216"/>
      <c r="E107" s="172" t="s">
        <v>618</v>
      </c>
      <c r="I107" s="172"/>
      <c r="J107" s="172" t="s">
        <v>614</v>
      </c>
      <c r="K107" s="172"/>
      <c r="M107" s="172"/>
      <c r="P107" s="4"/>
      <c r="Q107" s="6"/>
      <c r="S107" s="21"/>
      <c r="T107" s="68"/>
      <c r="U107" s="5"/>
      <c r="V107" s="52"/>
      <c r="W107" s="70"/>
      <c r="X107" s="70"/>
      <c r="Y107" s="52"/>
      <c r="Z107" s="39"/>
      <c r="AA107" s="17"/>
      <c r="AB107" s="15"/>
      <c r="AC107" s="15"/>
      <c r="AD107" s="15"/>
      <c r="AE107" s="15"/>
      <c r="AF107" s="65"/>
      <c r="AG107" s="17"/>
      <c r="AH107" s="52"/>
      <c r="AO107" s="31" t="s">
        <v>59</v>
      </c>
    </row>
    <row r="108" spans="2:41" s="3" customFormat="1" ht="9.6" customHeight="1" x14ac:dyDescent="0.2">
      <c r="C108" s="216"/>
      <c r="E108" s="172" t="s">
        <v>613</v>
      </c>
      <c r="I108" s="172"/>
      <c r="J108" s="172"/>
      <c r="M108" s="172"/>
      <c r="P108" s="170"/>
      <c r="Q108" s="6"/>
      <c r="S108" s="21"/>
      <c r="T108" s="68"/>
      <c r="U108" s="5"/>
      <c r="V108" s="52"/>
      <c r="W108" s="70"/>
      <c r="X108" s="70"/>
      <c r="Y108" s="52"/>
      <c r="Z108" s="39"/>
      <c r="AA108" s="17"/>
      <c r="AB108" s="15"/>
      <c r="AC108" s="15"/>
      <c r="AD108" s="15"/>
      <c r="AE108" s="15"/>
      <c r="AF108" s="65"/>
      <c r="AG108" s="17"/>
      <c r="AH108" s="52"/>
      <c r="AO108" s="31" t="s">
        <v>59</v>
      </c>
    </row>
    <row r="109" spans="2:41" s="3" customFormat="1" ht="9.6" customHeight="1" x14ac:dyDescent="0.2">
      <c r="C109" s="216"/>
      <c r="E109" s="172" t="s">
        <v>615</v>
      </c>
      <c r="I109" s="172"/>
      <c r="J109" s="172"/>
      <c r="M109" s="172"/>
      <c r="P109" s="170"/>
      <c r="Q109" s="6"/>
      <c r="S109" s="21"/>
      <c r="T109" s="68"/>
      <c r="U109" s="5"/>
      <c r="V109" s="52"/>
      <c r="W109" s="70"/>
      <c r="X109" s="70"/>
      <c r="Y109" s="52"/>
      <c r="Z109" s="39"/>
      <c r="AA109" s="17"/>
      <c r="AB109" s="15"/>
      <c r="AC109" s="15"/>
      <c r="AD109" s="15"/>
      <c r="AE109" s="15"/>
      <c r="AF109" s="65"/>
      <c r="AG109" s="17"/>
      <c r="AH109" s="52"/>
      <c r="AO109" s="31" t="s">
        <v>59</v>
      </c>
    </row>
    <row r="110" spans="2:41" s="3" customFormat="1" ht="9.6" customHeight="1" x14ac:dyDescent="0.2">
      <c r="C110" s="216"/>
      <c r="E110" s="172" t="s">
        <v>786</v>
      </c>
      <c r="I110" s="172"/>
      <c r="K110" s="172"/>
      <c r="M110" s="172"/>
      <c r="P110" s="4"/>
      <c r="S110" s="21"/>
      <c r="T110" s="68"/>
      <c r="U110" s="5"/>
      <c r="V110" s="52"/>
      <c r="W110" s="70"/>
      <c r="X110" s="70"/>
      <c r="Y110" s="52"/>
      <c r="Z110" s="39"/>
      <c r="AA110" s="17"/>
      <c r="AB110" s="15"/>
      <c r="AC110" s="15"/>
      <c r="AD110" s="15"/>
      <c r="AE110" s="15"/>
      <c r="AF110" s="65"/>
      <c r="AG110" s="17"/>
      <c r="AH110" s="52"/>
      <c r="AO110" s="31" t="s">
        <v>59</v>
      </c>
    </row>
    <row r="111" spans="2:41" s="3" customFormat="1" ht="9.6" customHeight="1" x14ac:dyDescent="0.2">
      <c r="C111" s="216"/>
      <c r="E111" s="172" t="s">
        <v>616</v>
      </c>
      <c r="I111" s="172"/>
      <c r="J111" s="172"/>
      <c r="M111" s="172"/>
      <c r="P111" s="170"/>
      <c r="Q111" s="6"/>
      <c r="S111" s="21"/>
      <c r="T111" s="68"/>
      <c r="U111" s="5"/>
      <c r="V111" s="52"/>
      <c r="W111" s="70"/>
      <c r="X111" s="70"/>
      <c r="Y111" s="52"/>
      <c r="Z111" s="39"/>
      <c r="AA111" s="17"/>
      <c r="AB111" s="15"/>
      <c r="AC111" s="15"/>
      <c r="AD111" s="15"/>
      <c r="AE111" s="15"/>
      <c r="AF111" s="65"/>
      <c r="AG111" s="17"/>
      <c r="AH111" s="52"/>
      <c r="AO111" s="31" t="s">
        <v>59</v>
      </c>
    </row>
    <row r="112" spans="2:41" s="3" customFormat="1" ht="9.6" customHeight="1" x14ac:dyDescent="0.2">
      <c r="C112" s="216"/>
      <c r="E112" s="218" t="s">
        <v>617</v>
      </c>
      <c r="I112" s="172"/>
      <c r="K112" s="172"/>
      <c r="M112" s="172"/>
      <c r="P112" s="4"/>
      <c r="S112" s="21"/>
      <c r="T112" s="68"/>
      <c r="U112" s="5"/>
      <c r="V112" s="52"/>
      <c r="W112" s="70"/>
      <c r="X112" s="70"/>
      <c r="Y112" s="52"/>
      <c r="Z112" s="39"/>
      <c r="AA112" s="17"/>
      <c r="AB112" s="15"/>
      <c r="AC112" s="15"/>
      <c r="AD112" s="15"/>
      <c r="AE112" s="15"/>
      <c r="AF112" s="65"/>
      <c r="AG112" s="17"/>
      <c r="AH112" s="52"/>
      <c r="AO112" s="31" t="s">
        <v>59</v>
      </c>
    </row>
    <row r="113" spans="2:41" s="3" customFormat="1" ht="9.6" customHeight="1" x14ac:dyDescent="0.2">
      <c r="C113" s="216"/>
      <c r="E113" s="223" t="s">
        <v>784</v>
      </c>
      <c r="I113" s="172"/>
      <c r="K113" s="172"/>
      <c r="M113" s="172"/>
      <c r="P113" s="4"/>
      <c r="S113" s="21"/>
      <c r="T113" s="68"/>
      <c r="U113" s="5"/>
      <c r="V113" s="52"/>
      <c r="W113" s="70"/>
      <c r="X113" s="70"/>
      <c r="Y113" s="52"/>
      <c r="Z113" s="39"/>
      <c r="AA113" s="17"/>
      <c r="AB113" s="15"/>
      <c r="AC113" s="15"/>
      <c r="AD113" s="15"/>
      <c r="AE113" s="15"/>
      <c r="AF113" s="65"/>
      <c r="AG113" s="17"/>
      <c r="AH113" s="52"/>
      <c r="AO113" s="31" t="s">
        <v>59</v>
      </c>
    </row>
    <row r="114" spans="2:41" s="3" customFormat="1" ht="3.95" customHeight="1" x14ac:dyDescent="0.2">
      <c r="P114" s="75"/>
      <c r="Q114" s="88"/>
      <c r="R114" s="6"/>
      <c r="S114" s="39"/>
      <c r="T114" s="6"/>
      <c r="U114" s="5"/>
      <c r="V114" s="52"/>
      <c r="W114" s="56"/>
      <c r="X114" s="15"/>
      <c r="Y114" s="52"/>
      <c r="Z114" s="39"/>
      <c r="AA114" s="39"/>
      <c r="AB114" s="55"/>
      <c r="AC114" s="17"/>
      <c r="AD114" s="15"/>
      <c r="AE114" s="65"/>
      <c r="AF114" s="123"/>
      <c r="AG114" s="39"/>
      <c r="AH114" s="52"/>
      <c r="AJ114" s="17"/>
      <c r="AK114" s="17"/>
      <c r="AL114" s="17"/>
      <c r="AM114" s="17"/>
      <c r="AO114" s="31" t="s">
        <v>59</v>
      </c>
    </row>
    <row r="115" spans="2:41" s="3" customFormat="1" ht="9.9499999999999993" customHeight="1" x14ac:dyDescent="0.2">
      <c r="C115" s="74" t="s">
        <v>735</v>
      </c>
      <c r="P115" s="4"/>
      <c r="Q115" s="6"/>
      <c r="R115" s="80" t="s">
        <v>229</v>
      </c>
      <c r="S115" s="187" t="s">
        <v>317</v>
      </c>
      <c r="T115" s="188"/>
      <c r="U115" s="5"/>
      <c r="V115" s="52"/>
      <c r="W115" s="70"/>
      <c r="X115" s="70"/>
      <c r="Y115" s="52"/>
      <c r="Z115" s="39"/>
      <c r="AA115" s="17"/>
      <c r="AB115" s="15"/>
      <c r="AC115" s="15"/>
      <c r="AD115" s="15"/>
      <c r="AE115" s="15"/>
      <c r="AF115" s="65"/>
      <c r="AG115" s="17"/>
      <c r="AH115" s="52"/>
      <c r="AO115" s="31" t="s">
        <v>59</v>
      </c>
    </row>
    <row r="116" spans="2:41" s="3" customFormat="1" ht="2.4500000000000002" customHeight="1" x14ac:dyDescent="0.2">
      <c r="P116" s="75"/>
      <c r="Q116" s="88"/>
      <c r="R116" s="6"/>
      <c r="S116" s="39"/>
      <c r="T116" s="6"/>
      <c r="U116" s="5"/>
      <c r="V116" s="52"/>
      <c r="W116" s="56"/>
      <c r="X116" s="15"/>
      <c r="Y116" s="52"/>
      <c r="Z116" s="39"/>
      <c r="AA116" s="39"/>
      <c r="AB116" s="55"/>
      <c r="AC116" s="17"/>
      <c r="AD116" s="15"/>
      <c r="AE116" s="65"/>
      <c r="AF116" s="123"/>
      <c r="AG116" s="39"/>
      <c r="AH116" s="52"/>
      <c r="AJ116" s="17"/>
      <c r="AK116" s="17"/>
      <c r="AL116" s="17"/>
      <c r="AM116" s="17"/>
      <c r="AO116" s="31" t="s">
        <v>59</v>
      </c>
    </row>
    <row r="117" spans="2:41" s="3" customFormat="1" ht="9.9499999999999993" customHeight="1" x14ac:dyDescent="0.2">
      <c r="C117" s="35"/>
      <c r="D117" s="40" t="s">
        <v>10</v>
      </c>
      <c r="E117" s="164" t="s">
        <v>688</v>
      </c>
      <c r="F117" s="220"/>
      <c r="G117" s="219"/>
      <c r="H117" s="221"/>
      <c r="I117" s="219"/>
      <c r="J117" s="219"/>
      <c r="K117" s="221"/>
      <c r="L117" s="219"/>
      <c r="M117" s="221"/>
      <c r="N117" s="219"/>
      <c r="O117" s="215"/>
      <c r="P117" s="215"/>
      <c r="Q117" s="30"/>
      <c r="R117" s="30"/>
      <c r="S117" s="30"/>
      <c r="T117" s="30"/>
      <c r="U117" s="5"/>
      <c r="V117" s="52"/>
      <c r="W117" s="70"/>
      <c r="X117" s="70"/>
      <c r="Y117" s="52"/>
      <c r="Z117" s="39"/>
      <c r="AA117" s="39"/>
      <c r="AB117" s="55"/>
      <c r="AC117" s="17"/>
      <c r="AD117" s="15"/>
      <c r="AE117" s="65"/>
      <c r="AF117" s="123"/>
      <c r="AG117" s="17"/>
      <c r="AH117" s="52"/>
      <c r="AJ117" s="17"/>
      <c r="AK117" s="17"/>
      <c r="AL117" s="17"/>
      <c r="AM117" s="17"/>
      <c r="AO117" s="31" t="s">
        <v>59</v>
      </c>
    </row>
    <row r="118" spans="2:41" s="3" customFormat="1" ht="0.95" customHeight="1" x14ac:dyDescent="0.2">
      <c r="P118" s="75"/>
      <c r="Q118" s="88"/>
      <c r="R118" s="6"/>
      <c r="S118" s="39"/>
      <c r="T118" s="6"/>
      <c r="U118" s="5"/>
      <c r="V118" s="52"/>
      <c r="W118" s="56"/>
      <c r="X118" s="15"/>
      <c r="Y118" s="52"/>
      <c r="Z118" s="39"/>
      <c r="AA118" s="39"/>
      <c r="AB118" s="55"/>
      <c r="AC118" s="17"/>
      <c r="AD118" s="15"/>
      <c r="AE118" s="65"/>
      <c r="AF118" s="123"/>
      <c r="AG118" s="39"/>
      <c r="AH118" s="52"/>
      <c r="AJ118" s="17"/>
      <c r="AK118" s="17"/>
      <c r="AL118" s="17"/>
      <c r="AM118" s="17"/>
      <c r="AO118" s="31" t="s">
        <v>59</v>
      </c>
    </row>
    <row r="119" spans="2:41" s="3" customFormat="1" ht="9.9499999999999993" customHeight="1" x14ac:dyDescent="0.2">
      <c r="B119" s="113" t="s">
        <v>88</v>
      </c>
      <c r="D119" s="40"/>
      <c r="E119" s="75" t="s">
        <v>443</v>
      </c>
      <c r="F119" s="75"/>
      <c r="G119" s="30" t="s">
        <v>92</v>
      </c>
      <c r="H119" s="30"/>
      <c r="J119" s="30" t="s">
        <v>414</v>
      </c>
      <c r="K119" s="30"/>
      <c r="L119" s="172" t="s">
        <v>100</v>
      </c>
      <c r="M119" s="30"/>
      <c r="N119" s="30"/>
      <c r="P119" s="75" t="s">
        <v>415</v>
      </c>
      <c r="Q119" s="88"/>
      <c r="R119" s="29"/>
      <c r="S119" s="39">
        <f>IF(Suggested="Yes",AA119,AG119)</f>
        <v>12.05</v>
      </c>
      <c r="T119" s="37" t="s">
        <v>46</v>
      </c>
      <c r="U119" s="5" t="str">
        <f>+Instructions!$B$3</f>
        <v>G</v>
      </c>
      <c r="V119" s="52"/>
      <c r="W119" s="56">
        <f>+Instructions!$C$22</f>
        <v>0</v>
      </c>
      <c r="X119" s="39">
        <f>ROUND($AA119*(1-W119)+0.004999,2)</f>
        <v>12.05</v>
      </c>
      <c r="Y119" s="52"/>
      <c r="Z119" s="6" t="s">
        <v>789</v>
      </c>
      <c r="AA119" s="39">
        <v>12.05</v>
      </c>
      <c r="AB119" s="60">
        <f>+W119</f>
        <v>0</v>
      </c>
      <c r="AC119" s="39">
        <f>+X119</f>
        <v>12.05</v>
      </c>
      <c r="AD119" s="60">
        <f>(AG119-AC119)/AG119</f>
        <v>0</v>
      </c>
      <c r="AE119" s="120"/>
      <c r="AF119" s="129">
        <v>2</v>
      </c>
      <c r="AG119" s="44">
        <f>SUM(AJ119:AL119)+AE119</f>
        <v>12.05</v>
      </c>
      <c r="AH119" s="52"/>
      <c r="AJ119" s="17">
        <f>ROUND(AC119/(1-VLOOKUP(AF119,Group,2,FALSE)),2)</f>
        <v>12.05</v>
      </c>
      <c r="AK119" s="17">
        <f>IF(VLOOKUP(AF119,Group,5,FALSE)="YES",VLOOKUP(ROUND(ROUND(AJ119,1)-AJ119,2),Round,2,FALSE)+VLOOKUP(AF119,Group,6,FALSE),0)</f>
        <v>0</v>
      </c>
      <c r="AL119" s="17">
        <f>IF(VLOOKUP(AF119,Group,7,FALSE)="",0,ROUND(AJ119-0.04999,1)-AJ119+AM119)</f>
        <v>0</v>
      </c>
      <c r="AM119" s="17" t="str">
        <f>IF(VLOOKUP(AF119,Group,7,FALSE)="","",VLOOKUP(AF119,Group,7,FALSE))</f>
        <v/>
      </c>
      <c r="AO119" s="31" t="s">
        <v>59</v>
      </c>
    </row>
    <row r="120" spans="2:41" s="3" customFormat="1" ht="2.4500000000000002" customHeight="1" x14ac:dyDescent="0.2">
      <c r="P120" s="75"/>
      <c r="Q120" s="88"/>
      <c r="R120" s="6"/>
      <c r="S120" s="39"/>
      <c r="T120" s="6"/>
      <c r="U120" s="5"/>
      <c r="V120" s="52"/>
      <c r="W120" s="56"/>
      <c r="X120" s="15"/>
      <c r="Y120" s="52"/>
      <c r="Z120" s="39"/>
      <c r="AA120" s="39"/>
      <c r="AB120" s="55"/>
      <c r="AC120" s="17"/>
      <c r="AD120" s="15"/>
      <c r="AE120" s="65"/>
      <c r="AF120" s="123"/>
      <c r="AG120" s="39"/>
      <c r="AH120" s="52"/>
      <c r="AJ120" s="17"/>
      <c r="AK120" s="17"/>
      <c r="AL120" s="17"/>
      <c r="AM120" s="17"/>
      <c r="AO120" s="31" t="s">
        <v>59</v>
      </c>
    </row>
    <row r="121" spans="2:41" s="3" customFormat="1" ht="9.9499999999999993" customHeight="1" x14ac:dyDescent="0.2">
      <c r="C121" s="35"/>
      <c r="D121" s="40" t="s">
        <v>10</v>
      </c>
      <c r="E121" s="164" t="s">
        <v>689</v>
      </c>
      <c r="F121" s="220"/>
      <c r="G121" s="219"/>
      <c r="H121" s="221"/>
      <c r="I121" s="219"/>
      <c r="J121" s="219"/>
      <c r="K121" s="221"/>
      <c r="L121" s="219"/>
      <c r="M121" s="221"/>
      <c r="N121" s="219"/>
      <c r="O121" s="215"/>
      <c r="P121" s="215"/>
      <c r="Q121" s="30"/>
      <c r="R121" s="30"/>
      <c r="S121" s="30"/>
      <c r="T121" s="30"/>
      <c r="U121" s="5"/>
      <c r="V121" s="52"/>
      <c r="W121" s="70"/>
      <c r="X121" s="70"/>
      <c r="Y121" s="52"/>
      <c r="Z121" s="39"/>
      <c r="AA121" s="39"/>
      <c r="AB121" s="55"/>
      <c r="AC121" s="17"/>
      <c r="AD121" s="15"/>
      <c r="AE121" s="65"/>
      <c r="AF121" s="123"/>
      <c r="AG121" s="17"/>
      <c r="AH121" s="52"/>
      <c r="AJ121" s="17"/>
      <c r="AK121" s="17"/>
      <c r="AL121" s="17"/>
      <c r="AM121" s="17"/>
      <c r="AO121" s="31" t="s">
        <v>59</v>
      </c>
    </row>
    <row r="122" spans="2:41" s="3" customFormat="1" ht="0.95" customHeight="1" x14ac:dyDescent="0.2">
      <c r="P122" s="75"/>
      <c r="Q122" s="88"/>
      <c r="R122" s="6"/>
      <c r="S122" s="39"/>
      <c r="T122" s="6"/>
      <c r="U122" s="5"/>
      <c r="V122" s="52"/>
      <c r="W122" s="56"/>
      <c r="X122" s="15"/>
      <c r="Y122" s="52"/>
      <c r="Z122" s="39"/>
      <c r="AA122" s="39"/>
      <c r="AB122" s="55"/>
      <c r="AC122" s="17"/>
      <c r="AD122" s="15"/>
      <c r="AE122" s="65"/>
      <c r="AF122" s="123"/>
      <c r="AG122" s="39"/>
      <c r="AH122" s="52"/>
      <c r="AJ122" s="17"/>
      <c r="AK122" s="17"/>
      <c r="AL122" s="17"/>
      <c r="AM122" s="17"/>
      <c r="AO122" s="31" t="s">
        <v>59</v>
      </c>
    </row>
    <row r="123" spans="2:41" s="3" customFormat="1" ht="9.9499999999999993" customHeight="1" x14ac:dyDescent="0.2">
      <c r="B123" s="113" t="s">
        <v>88</v>
      </c>
      <c r="D123" s="40"/>
      <c r="E123" s="75" t="s">
        <v>444</v>
      </c>
      <c r="F123" s="75"/>
      <c r="G123" s="30" t="s">
        <v>92</v>
      </c>
      <c r="H123" s="30"/>
      <c r="J123" s="30" t="s">
        <v>158</v>
      </c>
      <c r="K123" s="30"/>
      <c r="L123" s="172" t="s">
        <v>100</v>
      </c>
      <c r="M123" s="30"/>
      <c r="N123" s="30"/>
      <c r="P123" s="75" t="s">
        <v>203</v>
      </c>
      <c r="Q123" s="88"/>
      <c r="R123" s="29"/>
      <c r="S123" s="39">
        <f>IF(Suggested="Yes",AA123,AG123)</f>
        <v>10.7</v>
      </c>
      <c r="T123" s="37" t="s">
        <v>46</v>
      </c>
      <c r="U123" s="5" t="str">
        <f>+Instructions!$B$3</f>
        <v>G</v>
      </c>
      <c r="V123" s="52"/>
      <c r="W123" s="56">
        <f>+Instructions!$C$22</f>
        <v>0</v>
      </c>
      <c r="X123" s="39">
        <f>ROUND($AA123*(1-W123)+0.004999,2)</f>
        <v>10.7</v>
      </c>
      <c r="Y123" s="52"/>
      <c r="Z123" s="6" t="s">
        <v>789</v>
      </c>
      <c r="AA123" s="39">
        <v>10.7</v>
      </c>
      <c r="AB123" s="60">
        <f>+W123</f>
        <v>0</v>
      </c>
      <c r="AC123" s="39">
        <f>+X123</f>
        <v>10.7</v>
      </c>
      <c r="AD123" s="60">
        <f>(AG123-AC123)/AG123</f>
        <v>0</v>
      </c>
      <c r="AE123" s="120"/>
      <c r="AF123" s="129">
        <v>2</v>
      </c>
      <c r="AG123" s="44">
        <f>SUM(AJ123:AL123)+AE123</f>
        <v>10.7</v>
      </c>
      <c r="AH123" s="52"/>
      <c r="AJ123" s="17">
        <f>ROUND(AC123/(1-VLOOKUP(AF123,Group,2,FALSE)),2)</f>
        <v>10.7</v>
      </c>
      <c r="AK123" s="17">
        <f>IF(VLOOKUP(AF123,Group,5,FALSE)="YES",VLOOKUP(ROUND(ROUND(AJ123,1)-AJ123,2),Round,2,FALSE)+VLOOKUP(AF123,Group,6,FALSE),0)</f>
        <v>0</v>
      </c>
      <c r="AL123" s="17">
        <f>IF(VLOOKUP(AF123,Group,7,FALSE)="",0,ROUND(AJ123-0.04999,1)-AJ123+AM123)</f>
        <v>0</v>
      </c>
      <c r="AM123" s="17" t="str">
        <f>IF(VLOOKUP(AF123,Group,7,FALSE)="","",VLOOKUP(AF123,Group,7,FALSE))</f>
        <v/>
      </c>
      <c r="AO123" s="31" t="s">
        <v>59</v>
      </c>
    </row>
    <row r="124" spans="2:41" s="3" customFormat="1" ht="3.95" customHeight="1" x14ac:dyDescent="0.2">
      <c r="P124" s="75"/>
      <c r="Q124" s="88"/>
      <c r="R124" s="6"/>
      <c r="S124" s="39"/>
      <c r="T124" s="6"/>
      <c r="U124" s="5"/>
      <c r="V124" s="52"/>
      <c r="W124" s="56"/>
      <c r="X124" s="15"/>
      <c r="Y124" s="52"/>
      <c r="Z124" s="39"/>
      <c r="AA124" s="39"/>
      <c r="AB124" s="55"/>
      <c r="AC124" s="17"/>
      <c r="AD124" s="15"/>
      <c r="AE124" s="65"/>
      <c r="AF124" s="123"/>
      <c r="AG124" s="39"/>
      <c r="AH124" s="52"/>
      <c r="AJ124" s="17"/>
      <c r="AK124" s="17"/>
      <c r="AL124" s="17"/>
      <c r="AM124" s="17"/>
      <c r="AO124" s="31" t="s">
        <v>59</v>
      </c>
    </row>
    <row r="125" spans="2:41" s="3" customFormat="1" ht="9.9499999999999993" customHeight="1" x14ac:dyDescent="0.2">
      <c r="C125" s="74" t="s">
        <v>345</v>
      </c>
      <c r="P125" s="4"/>
      <c r="Q125" s="6"/>
      <c r="R125" s="80" t="s">
        <v>229</v>
      </c>
      <c r="S125" s="187" t="s">
        <v>346</v>
      </c>
      <c r="T125" s="188"/>
      <c r="U125" s="5"/>
      <c r="V125" s="52"/>
      <c r="W125" s="70"/>
      <c r="X125" s="70"/>
      <c r="Y125" s="52"/>
      <c r="Z125" s="39"/>
      <c r="AA125" s="17"/>
      <c r="AB125" s="15"/>
      <c r="AC125" s="15"/>
      <c r="AD125" s="15"/>
      <c r="AE125" s="15"/>
      <c r="AF125" s="65"/>
      <c r="AG125" s="17"/>
      <c r="AH125" s="52"/>
      <c r="AO125" s="31" t="s">
        <v>59</v>
      </c>
    </row>
    <row r="126" spans="2:41" s="3" customFormat="1" ht="2.4500000000000002" customHeight="1" x14ac:dyDescent="0.2">
      <c r="P126" s="75"/>
      <c r="Q126" s="88"/>
      <c r="R126" s="6"/>
      <c r="S126" s="39"/>
      <c r="T126" s="6"/>
      <c r="U126" s="5"/>
      <c r="V126" s="52"/>
      <c r="W126" s="56"/>
      <c r="X126" s="15"/>
      <c r="Y126" s="52"/>
      <c r="Z126" s="39"/>
      <c r="AA126" s="39"/>
      <c r="AB126" s="55"/>
      <c r="AC126" s="17"/>
      <c r="AD126" s="15"/>
      <c r="AE126" s="65"/>
      <c r="AF126" s="123"/>
      <c r="AG126" s="39"/>
      <c r="AH126" s="52"/>
      <c r="AJ126" s="17"/>
      <c r="AK126" s="17"/>
      <c r="AL126" s="17"/>
      <c r="AM126" s="17"/>
      <c r="AO126" s="31" t="s">
        <v>59</v>
      </c>
    </row>
    <row r="127" spans="2:41" s="3" customFormat="1" ht="9.9499999999999993" customHeight="1" x14ac:dyDescent="0.2">
      <c r="C127" s="35"/>
      <c r="D127" s="40" t="s">
        <v>10</v>
      </c>
      <c r="E127" s="140" t="s">
        <v>349</v>
      </c>
      <c r="F127" s="140"/>
      <c r="G127" s="140"/>
      <c r="H127" s="140"/>
      <c r="I127" s="140"/>
      <c r="J127" s="140"/>
      <c r="K127" s="140"/>
      <c r="L127" s="140"/>
      <c r="M127" s="140"/>
      <c r="N127" s="140"/>
      <c r="O127" s="30"/>
      <c r="P127" s="30"/>
      <c r="Q127" s="30"/>
      <c r="R127" s="30"/>
      <c r="S127" s="30"/>
      <c r="T127" s="30"/>
      <c r="U127" s="5"/>
      <c r="V127" s="52"/>
      <c r="W127" s="70"/>
      <c r="X127" s="70"/>
      <c r="Y127" s="52"/>
      <c r="Z127" s="39"/>
      <c r="AA127" s="39"/>
      <c r="AB127" s="55"/>
      <c r="AC127" s="17"/>
      <c r="AD127" s="15"/>
      <c r="AE127" s="65"/>
      <c r="AF127" s="123"/>
      <c r="AG127" s="17"/>
      <c r="AH127" s="52"/>
      <c r="AJ127" s="17"/>
      <c r="AK127" s="17"/>
      <c r="AL127" s="17"/>
      <c r="AM127" s="17"/>
      <c r="AO127" s="31" t="s">
        <v>59</v>
      </c>
    </row>
    <row r="128" spans="2:41" s="3" customFormat="1" ht="0.95" customHeight="1" x14ac:dyDescent="0.2">
      <c r="P128" s="75"/>
      <c r="Q128" s="88"/>
      <c r="R128" s="6"/>
      <c r="S128" s="39"/>
      <c r="T128" s="6"/>
      <c r="U128" s="5"/>
      <c r="V128" s="52"/>
      <c r="W128" s="56"/>
      <c r="X128" s="15"/>
      <c r="Y128" s="52"/>
      <c r="Z128" s="39"/>
      <c r="AA128" s="39"/>
      <c r="AB128" s="55"/>
      <c r="AC128" s="17"/>
      <c r="AD128" s="15"/>
      <c r="AE128" s="65"/>
      <c r="AF128" s="123"/>
      <c r="AG128" s="39"/>
      <c r="AH128" s="52"/>
      <c r="AJ128" s="17"/>
      <c r="AK128" s="17"/>
      <c r="AL128" s="17"/>
      <c r="AM128" s="17"/>
      <c r="AO128" s="31" t="s">
        <v>59</v>
      </c>
    </row>
    <row r="129" spans="2:41" s="3" customFormat="1" ht="9.9499999999999993" customHeight="1" x14ac:dyDescent="0.2">
      <c r="B129" s="112" t="s">
        <v>55</v>
      </c>
      <c r="C129" s="179" t="s">
        <v>330</v>
      </c>
      <c r="D129" s="40"/>
      <c r="E129" s="75" t="s">
        <v>350</v>
      </c>
      <c r="F129" s="75"/>
      <c r="G129" s="30" t="s">
        <v>48</v>
      </c>
      <c r="H129" s="30"/>
      <c r="I129" s="30"/>
      <c r="J129" s="30"/>
      <c r="K129" s="30" t="s">
        <v>276</v>
      </c>
      <c r="L129" s="30"/>
      <c r="M129" s="30"/>
      <c r="N129" s="30"/>
      <c r="P129" s="75" t="s">
        <v>351</v>
      </c>
      <c r="Q129" s="88"/>
      <c r="R129" s="29"/>
      <c r="S129" s="39">
        <f>IF(Suggested="Yes",AA129,AG129)</f>
        <v>26.85</v>
      </c>
      <c r="T129" s="37" t="s">
        <v>47</v>
      </c>
      <c r="U129" s="5" t="str">
        <f>+Instructions!$B$3</f>
        <v>G</v>
      </c>
      <c r="V129" s="52"/>
      <c r="W129" s="56">
        <f>+Instructions!$C$22</f>
        <v>0</v>
      </c>
      <c r="X129" s="17">
        <f>ROUND($AA129*(1-W129)+0.004999,2)</f>
        <v>26.85</v>
      </c>
      <c r="Y129" s="52"/>
      <c r="Z129" s="6" t="s">
        <v>789</v>
      </c>
      <c r="AA129" s="39">
        <v>26.85</v>
      </c>
      <c r="AB129" s="60">
        <f>+W129</f>
        <v>0</v>
      </c>
      <c r="AC129" s="17">
        <f>+X129</f>
        <v>26.85</v>
      </c>
      <c r="AD129" s="12">
        <f>(AG129-AC129)/AG129</f>
        <v>0</v>
      </c>
      <c r="AE129" s="120"/>
      <c r="AF129" s="127">
        <v>1</v>
      </c>
      <c r="AG129" s="38">
        <f>SUM(AJ129:AL129)+AE129</f>
        <v>26.85</v>
      </c>
      <c r="AH129" s="52"/>
      <c r="AJ129" s="17">
        <f>ROUND(AC129/(1-VLOOKUP(AF129,Group,2,FALSE)),2)</f>
        <v>26.85</v>
      </c>
      <c r="AK129" s="17">
        <f>IF(VLOOKUP(AF129,Group,5,FALSE)="YES",VLOOKUP(ROUND(ROUND(AJ129,1)-AJ129,2),Round,2,FALSE)+VLOOKUP(AF129,Group,6,FALSE),0)</f>
        <v>0</v>
      </c>
      <c r="AL129" s="17">
        <f>IF(VLOOKUP(AF129,Group,7,FALSE)="",0,ROUND(AJ129-0.04999,1)-AJ129+AM129)</f>
        <v>0</v>
      </c>
      <c r="AM129" s="17" t="str">
        <f>IF(VLOOKUP(AF129,Group,7,FALSE)="","",VLOOKUP(AF129,Group,7,FALSE))</f>
        <v/>
      </c>
      <c r="AO129" s="31" t="s">
        <v>59</v>
      </c>
    </row>
    <row r="130" spans="2:41" s="3" customFormat="1" ht="2.4500000000000002" customHeight="1" x14ac:dyDescent="0.2">
      <c r="P130" s="75"/>
      <c r="Q130" s="88"/>
      <c r="R130" s="6"/>
      <c r="S130" s="39"/>
      <c r="T130" s="6"/>
      <c r="U130" s="5"/>
      <c r="V130" s="52"/>
      <c r="W130" s="56"/>
      <c r="X130" s="15"/>
      <c r="Y130" s="52"/>
      <c r="Z130" s="39"/>
      <c r="AA130" s="39"/>
      <c r="AB130" s="55"/>
      <c r="AC130" s="17"/>
      <c r="AD130" s="15"/>
      <c r="AE130" s="65"/>
      <c r="AF130" s="123"/>
      <c r="AG130" s="39"/>
      <c r="AH130" s="52"/>
      <c r="AJ130" s="17"/>
      <c r="AK130" s="17"/>
      <c r="AL130" s="17"/>
      <c r="AM130" s="17"/>
      <c r="AO130" s="31" t="s">
        <v>59</v>
      </c>
    </row>
    <row r="131" spans="2:41" s="3" customFormat="1" ht="9.9499999999999993" customHeight="1" x14ac:dyDescent="0.2">
      <c r="C131" s="35"/>
      <c r="D131" s="40" t="s">
        <v>10</v>
      </c>
      <c r="E131" s="140" t="s">
        <v>352</v>
      </c>
      <c r="F131" s="140"/>
      <c r="G131" s="140"/>
      <c r="H131" s="140"/>
      <c r="I131" s="140"/>
      <c r="J131" s="140"/>
      <c r="K131" s="140"/>
      <c r="L131" s="140"/>
      <c r="M131" s="140"/>
      <c r="N131" s="140"/>
      <c r="O131" s="30"/>
      <c r="P131" s="30"/>
      <c r="Q131" s="30"/>
      <c r="R131" s="30"/>
      <c r="S131" s="30"/>
      <c r="T131" s="30"/>
      <c r="U131" s="5"/>
      <c r="V131" s="52"/>
      <c r="W131" s="70"/>
      <c r="X131" s="70"/>
      <c r="Y131" s="52"/>
      <c r="Z131" s="39"/>
      <c r="AA131" s="39"/>
      <c r="AB131" s="55"/>
      <c r="AC131" s="17"/>
      <c r="AD131" s="15"/>
      <c r="AE131" s="65"/>
      <c r="AF131" s="123"/>
      <c r="AG131" s="17"/>
      <c r="AH131" s="52"/>
      <c r="AJ131" s="17"/>
      <c r="AK131" s="17"/>
      <c r="AL131" s="17"/>
      <c r="AM131" s="17"/>
      <c r="AO131" s="31" t="s">
        <v>59</v>
      </c>
    </row>
    <row r="132" spans="2:41" s="3" customFormat="1" ht="0.95" customHeight="1" x14ac:dyDescent="0.2">
      <c r="P132" s="75"/>
      <c r="Q132" s="88"/>
      <c r="R132" s="6"/>
      <c r="S132" s="39"/>
      <c r="T132" s="6"/>
      <c r="U132" s="5"/>
      <c r="V132" s="52"/>
      <c r="W132" s="56"/>
      <c r="X132" s="15"/>
      <c r="Y132" s="52"/>
      <c r="Z132" s="39"/>
      <c r="AA132" s="39"/>
      <c r="AB132" s="55"/>
      <c r="AC132" s="17"/>
      <c r="AD132" s="15"/>
      <c r="AE132" s="65"/>
      <c r="AF132" s="123"/>
      <c r="AG132" s="39"/>
      <c r="AH132" s="52"/>
      <c r="AJ132" s="17"/>
      <c r="AK132" s="17"/>
      <c r="AL132" s="17"/>
      <c r="AM132" s="17"/>
      <c r="AO132" s="31" t="s">
        <v>59</v>
      </c>
    </row>
    <row r="133" spans="2:41" s="3" customFormat="1" ht="9.9499999999999993" customHeight="1" x14ac:dyDescent="0.2">
      <c r="B133" s="113" t="s">
        <v>88</v>
      </c>
      <c r="C133" s="179"/>
      <c r="D133" s="40"/>
      <c r="E133" s="75" t="s">
        <v>350</v>
      </c>
      <c r="F133" s="75"/>
      <c r="G133" s="30" t="s">
        <v>353</v>
      </c>
      <c r="H133" s="30"/>
      <c r="I133" s="30"/>
      <c r="J133" s="30"/>
      <c r="K133" s="30" t="s">
        <v>276</v>
      </c>
      <c r="L133" s="30"/>
      <c r="M133" s="30"/>
      <c r="N133" s="30"/>
      <c r="P133" s="75" t="s">
        <v>351</v>
      </c>
      <c r="Q133" s="88"/>
      <c r="R133" s="29"/>
      <c r="S133" s="39">
        <f>IF(Suggested="Yes",AA133,AG133)</f>
        <v>27.8</v>
      </c>
      <c r="T133" s="37" t="s">
        <v>47</v>
      </c>
      <c r="U133" s="5" t="str">
        <f>+Instructions!$B$3</f>
        <v>G</v>
      </c>
      <c r="V133" s="52"/>
      <c r="W133" s="56">
        <f>+Instructions!$C$22</f>
        <v>0</v>
      </c>
      <c r="X133" s="39">
        <f>ROUND($AA133*(1-W133)+0.004999,2)</f>
        <v>27.8</v>
      </c>
      <c r="Y133" s="52"/>
      <c r="Z133" s="6" t="s">
        <v>789</v>
      </c>
      <c r="AA133" s="39">
        <v>27.8</v>
      </c>
      <c r="AB133" s="60">
        <f>+W133</f>
        <v>0</v>
      </c>
      <c r="AC133" s="39">
        <f>+X133</f>
        <v>27.8</v>
      </c>
      <c r="AD133" s="60">
        <f>(AG133-AC133)/AG133</f>
        <v>0</v>
      </c>
      <c r="AE133" s="120"/>
      <c r="AF133" s="129">
        <v>2</v>
      </c>
      <c r="AG133" s="44">
        <f>SUM(AJ133:AL133)+AE133</f>
        <v>27.8</v>
      </c>
      <c r="AH133" s="52"/>
      <c r="AJ133" s="17">
        <f>ROUND(AC133/(1-VLOOKUP(AF133,Group,2,FALSE)),2)</f>
        <v>27.8</v>
      </c>
      <c r="AK133" s="17">
        <f>IF(VLOOKUP(AF133,Group,5,FALSE)="YES",VLOOKUP(ROUND(ROUND(AJ133,1)-AJ133,2),Round,2,FALSE)+VLOOKUP(AF133,Group,6,FALSE),0)</f>
        <v>0</v>
      </c>
      <c r="AL133" s="17">
        <f>IF(VLOOKUP(AF133,Group,7,FALSE)="",0,ROUND(AJ133-0.04999,1)-AJ133+AM133)</f>
        <v>0</v>
      </c>
      <c r="AM133" s="17" t="str">
        <f>IF(VLOOKUP(AF133,Group,7,FALSE)="","",VLOOKUP(AF133,Group,7,FALSE))</f>
        <v/>
      </c>
      <c r="AO133" s="31" t="s">
        <v>59</v>
      </c>
    </row>
    <row r="134" spans="2:41" s="3" customFormat="1" ht="2.85" customHeight="1" x14ac:dyDescent="0.2">
      <c r="P134" s="75"/>
      <c r="Q134" s="88"/>
      <c r="R134" s="6"/>
      <c r="S134" s="39"/>
      <c r="T134" s="6"/>
      <c r="U134" s="5"/>
      <c r="V134" s="52"/>
      <c r="W134" s="56"/>
      <c r="X134" s="15"/>
      <c r="Y134" s="52"/>
      <c r="Z134" s="39"/>
      <c r="AA134" s="39"/>
      <c r="AB134" s="55"/>
      <c r="AC134" s="17"/>
      <c r="AD134" s="15"/>
      <c r="AE134" s="65"/>
      <c r="AF134" s="123"/>
      <c r="AG134" s="39"/>
      <c r="AH134" s="52"/>
      <c r="AJ134" s="17"/>
      <c r="AK134" s="17"/>
      <c r="AL134" s="17"/>
      <c r="AM134" s="17"/>
      <c r="AO134" s="31" t="s">
        <v>59</v>
      </c>
    </row>
    <row r="135" spans="2:41" s="3" customFormat="1" ht="9.9499999999999993" customHeight="1" x14ac:dyDescent="0.2">
      <c r="C135" s="35"/>
      <c r="D135" s="40" t="s">
        <v>10</v>
      </c>
      <c r="E135" s="140" t="s">
        <v>356</v>
      </c>
      <c r="F135" s="140"/>
      <c r="G135" s="140"/>
      <c r="H135" s="140"/>
      <c r="I135" s="140"/>
      <c r="J135" s="140"/>
      <c r="K135" s="140"/>
      <c r="L135" s="140"/>
      <c r="M135" s="140"/>
      <c r="N135" s="140"/>
      <c r="O135" s="30"/>
      <c r="P135" s="30"/>
      <c r="Q135" s="30"/>
      <c r="R135" s="30"/>
      <c r="S135" s="30"/>
      <c r="T135" s="30"/>
      <c r="U135" s="5"/>
      <c r="V135" s="52"/>
      <c r="W135" s="70"/>
      <c r="X135" s="70"/>
      <c r="Y135" s="52"/>
      <c r="Z135" s="39"/>
      <c r="AA135" s="39"/>
      <c r="AB135" s="55"/>
      <c r="AC135" s="17"/>
      <c r="AD135" s="15"/>
      <c r="AE135" s="65"/>
      <c r="AF135" s="123"/>
      <c r="AG135" s="17"/>
      <c r="AH135" s="52"/>
      <c r="AJ135" s="17"/>
      <c r="AK135" s="17"/>
      <c r="AL135" s="17"/>
      <c r="AM135" s="17"/>
      <c r="AO135" s="31" t="s">
        <v>59</v>
      </c>
    </row>
    <row r="136" spans="2:41" s="3" customFormat="1" ht="0.95" customHeight="1" x14ac:dyDescent="0.2">
      <c r="P136" s="75"/>
      <c r="Q136" s="88"/>
      <c r="R136" s="6"/>
      <c r="S136" s="39"/>
      <c r="T136" s="6"/>
      <c r="U136" s="5"/>
      <c r="V136" s="52"/>
      <c r="W136" s="56"/>
      <c r="X136" s="15"/>
      <c r="Y136" s="52"/>
      <c r="Z136" s="39"/>
      <c r="AA136" s="39"/>
      <c r="AB136" s="55"/>
      <c r="AC136" s="17"/>
      <c r="AD136" s="15"/>
      <c r="AE136" s="65"/>
      <c r="AF136" s="123"/>
      <c r="AG136" s="39"/>
      <c r="AH136" s="52"/>
      <c r="AJ136" s="17"/>
      <c r="AK136" s="17"/>
      <c r="AL136" s="17"/>
      <c r="AM136" s="17"/>
      <c r="AO136" s="31" t="s">
        <v>59</v>
      </c>
    </row>
    <row r="137" spans="2:41" s="3" customFormat="1" ht="9.9499999999999993" customHeight="1" x14ac:dyDescent="0.2">
      <c r="B137" s="112" t="s">
        <v>55</v>
      </c>
      <c r="C137" s="179" t="s">
        <v>329</v>
      </c>
      <c r="D137" s="40"/>
      <c r="E137" s="75" t="s">
        <v>354</v>
      </c>
      <c r="F137" s="75"/>
      <c r="G137" s="30" t="s">
        <v>48</v>
      </c>
      <c r="H137" s="30"/>
      <c r="I137" s="30"/>
      <c r="J137" s="30"/>
      <c r="K137" s="30" t="s">
        <v>277</v>
      </c>
      <c r="L137" s="30"/>
      <c r="M137" s="30"/>
      <c r="N137" s="30"/>
      <c r="P137" s="75" t="s">
        <v>355</v>
      </c>
      <c r="Q137" s="88"/>
      <c r="R137" s="29" t="s">
        <v>52</v>
      </c>
      <c r="S137" s="39">
        <f>IF(Suggested="Yes",AA137,AG137)</f>
        <v>48</v>
      </c>
      <c r="T137" s="37" t="s">
        <v>47</v>
      </c>
      <c r="U137" s="5" t="str">
        <f>+Instructions!$B$3</f>
        <v>G</v>
      </c>
      <c r="V137" s="52"/>
      <c r="W137" s="56">
        <f>+Instructions!$C$22</f>
        <v>0</v>
      </c>
      <c r="X137" s="17">
        <f>ROUND($AA137*(1-W137)+0.004999,2)</f>
        <v>48</v>
      </c>
      <c r="Y137" s="52"/>
      <c r="Z137" s="6" t="s">
        <v>789</v>
      </c>
      <c r="AA137" s="39">
        <v>48</v>
      </c>
      <c r="AB137" s="60">
        <f>+W137</f>
        <v>0</v>
      </c>
      <c r="AC137" s="17">
        <f>+X137</f>
        <v>48</v>
      </c>
      <c r="AD137" s="12">
        <f>(AG137-AC137)/AG137</f>
        <v>0</v>
      </c>
      <c r="AE137" s="120"/>
      <c r="AF137" s="127">
        <v>1</v>
      </c>
      <c r="AG137" s="38">
        <f>SUM(AJ137:AL137)+AE137</f>
        <v>48</v>
      </c>
      <c r="AH137" s="52"/>
      <c r="AJ137" s="17">
        <f>ROUND(AC137/(1-VLOOKUP(AF137,Group,2,FALSE)),2)</f>
        <v>48</v>
      </c>
      <c r="AK137" s="17">
        <f>IF(VLOOKUP(AF137,Group,5,FALSE)="YES",VLOOKUP(ROUND(ROUND(AJ137,1)-AJ137,2),Round,2,FALSE)+VLOOKUP(AF137,Group,6,FALSE),0)</f>
        <v>0</v>
      </c>
      <c r="AL137" s="17">
        <f>IF(VLOOKUP(AF137,Group,7,FALSE)="",0,ROUND(AJ137-0.04999,1)-AJ137+AM137)</f>
        <v>0</v>
      </c>
      <c r="AM137" s="17" t="str">
        <f>IF(VLOOKUP(AF137,Group,7,FALSE)="","",VLOOKUP(AF137,Group,7,FALSE))</f>
        <v/>
      </c>
      <c r="AO137" s="31" t="s">
        <v>59</v>
      </c>
    </row>
    <row r="138" spans="2:41" s="3" customFormat="1" ht="2.4500000000000002" customHeight="1" x14ac:dyDescent="0.2">
      <c r="P138" s="75"/>
      <c r="Q138" s="88"/>
      <c r="R138" s="6"/>
      <c r="S138" s="39"/>
      <c r="T138" s="6"/>
      <c r="U138" s="5"/>
      <c r="V138" s="52"/>
      <c r="W138" s="56"/>
      <c r="X138" s="15"/>
      <c r="Y138" s="52"/>
      <c r="Z138" s="39"/>
      <c r="AA138" s="39"/>
      <c r="AB138" s="55"/>
      <c r="AC138" s="17"/>
      <c r="AD138" s="15"/>
      <c r="AE138" s="65"/>
      <c r="AF138" s="123"/>
      <c r="AG138" s="39"/>
      <c r="AH138" s="52"/>
      <c r="AJ138" s="17"/>
      <c r="AK138" s="17"/>
      <c r="AL138" s="17"/>
      <c r="AM138" s="17"/>
      <c r="AO138" s="31" t="s">
        <v>59</v>
      </c>
    </row>
    <row r="139" spans="2:41" s="3" customFormat="1" ht="9.9499999999999993" customHeight="1" x14ac:dyDescent="0.2">
      <c r="C139" s="35"/>
      <c r="D139" s="40" t="s">
        <v>10</v>
      </c>
      <c r="E139" s="140" t="s">
        <v>357</v>
      </c>
      <c r="F139" s="140"/>
      <c r="G139" s="140"/>
      <c r="H139" s="140"/>
      <c r="I139" s="140"/>
      <c r="J139" s="140"/>
      <c r="K139" s="140"/>
      <c r="L139" s="140"/>
      <c r="M139" s="140"/>
      <c r="N139" s="140"/>
      <c r="O139" s="30"/>
      <c r="P139" s="30"/>
      <c r="Q139" s="30"/>
      <c r="R139" s="30"/>
      <c r="S139" s="30"/>
      <c r="T139" s="30"/>
      <c r="U139" s="5"/>
      <c r="V139" s="52"/>
      <c r="W139" s="70"/>
      <c r="X139" s="70"/>
      <c r="Y139" s="52"/>
      <c r="Z139" s="39"/>
      <c r="AA139" s="39"/>
      <c r="AB139" s="55"/>
      <c r="AC139" s="17"/>
      <c r="AD139" s="15"/>
      <c r="AE139" s="65"/>
      <c r="AF139" s="123"/>
      <c r="AG139" s="17"/>
      <c r="AH139" s="52"/>
      <c r="AJ139" s="17"/>
      <c r="AK139" s="17"/>
      <c r="AL139" s="17"/>
      <c r="AM139" s="17"/>
      <c r="AO139" s="31" t="s">
        <v>59</v>
      </c>
    </row>
    <row r="140" spans="2:41" s="3" customFormat="1" ht="0.95" customHeight="1" x14ac:dyDescent="0.2">
      <c r="P140" s="75"/>
      <c r="Q140" s="88"/>
      <c r="R140" s="6"/>
      <c r="S140" s="39"/>
      <c r="T140" s="6"/>
      <c r="U140" s="5"/>
      <c r="V140" s="52"/>
      <c r="W140" s="56"/>
      <c r="X140" s="15"/>
      <c r="Y140" s="52"/>
      <c r="Z140" s="39"/>
      <c r="AA140" s="39"/>
      <c r="AB140" s="55"/>
      <c r="AC140" s="17"/>
      <c r="AD140" s="15"/>
      <c r="AE140" s="65"/>
      <c r="AF140" s="123"/>
      <c r="AG140" s="39"/>
      <c r="AH140" s="52"/>
      <c r="AJ140" s="17"/>
      <c r="AK140" s="17"/>
      <c r="AL140" s="17"/>
      <c r="AM140" s="17"/>
      <c r="AO140" s="31" t="s">
        <v>59</v>
      </c>
    </row>
    <row r="141" spans="2:41" s="3" customFormat="1" ht="9.9499999999999993" customHeight="1" x14ac:dyDescent="0.2">
      <c r="B141" s="112" t="s">
        <v>55</v>
      </c>
      <c r="C141" s="179"/>
      <c r="D141" s="40"/>
      <c r="E141" s="75" t="s">
        <v>354</v>
      </c>
      <c r="F141" s="75"/>
      <c r="G141" s="30" t="s">
        <v>48</v>
      </c>
      <c r="H141" s="30"/>
      <c r="I141" s="30"/>
      <c r="J141" s="30"/>
      <c r="K141" s="30" t="s">
        <v>277</v>
      </c>
      <c r="L141" s="30"/>
      <c r="M141" s="30"/>
      <c r="N141" s="30"/>
      <c r="P141" s="75" t="s">
        <v>355</v>
      </c>
      <c r="Q141" s="88"/>
      <c r="R141" s="29" t="s">
        <v>52</v>
      </c>
      <c r="S141" s="39">
        <f>IF(Suggested="Yes",AA141,AG141)</f>
        <v>54.9</v>
      </c>
      <c r="T141" s="37" t="s">
        <v>47</v>
      </c>
      <c r="U141" s="5" t="str">
        <f>+Instructions!$B$3</f>
        <v>G</v>
      </c>
      <c r="V141" s="52"/>
      <c r="W141" s="56">
        <f>+Instructions!$C$22</f>
        <v>0</v>
      </c>
      <c r="X141" s="17">
        <f>ROUND($AA141*(1-W141)+0.004999,2)</f>
        <v>54.9</v>
      </c>
      <c r="Y141" s="52"/>
      <c r="Z141" s="6" t="s">
        <v>789</v>
      </c>
      <c r="AA141" s="39">
        <v>54.9</v>
      </c>
      <c r="AB141" s="60">
        <f>+W141</f>
        <v>0</v>
      </c>
      <c r="AC141" s="17">
        <f>+X141</f>
        <v>54.9</v>
      </c>
      <c r="AD141" s="12">
        <f>(AG141-AC141)/AG141</f>
        <v>0</v>
      </c>
      <c r="AE141" s="120"/>
      <c r="AF141" s="127">
        <v>1</v>
      </c>
      <c r="AG141" s="38">
        <f>SUM(AJ141:AL141)+AE141</f>
        <v>54.9</v>
      </c>
      <c r="AH141" s="52"/>
      <c r="AJ141" s="17">
        <f>ROUND(AC141/(1-VLOOKUP(AF141,Group,2,FALSE)),2)</f>
        <v>54.9</v>
      </c>
      <c r="AK141" s="17">
        <f>IF(VLOOKUP(AF141,Group,5,FALSE)="YES",VLOOKUP(ROUND(ROUND(AJ141,1)-AJ141,2),Round,2,FALSE)+VLOOKUP(AF141,Group,6,FALSE),0)</f>
        <v>0</v>
      </c>
      <c r="AL141" s="17">
        <f>IF(VLOOKUP(AF141,Group,7,FALSE)="",0,ROUND(AJ141-0.04999,1)-AJ141+AM141)</f>
        <v>0</v>
      </c>
      <c r="AM141" s="17" t="str">
        <f>IF(VLOOKUP(AF141,Group,7,FALSE)="","",VLOOKUP(AF141,Group,7,FALSE))</f>
        <v/>
      </c>
      <c r="AO141" s="31" t="s">
        <v>59</v>
      </c>
    </row>
    <row r="142" spans="2:41" s="3" customFormat="1" ht="0.95" customHeight="1" x14ac:dyDescent="0.2">
      <c r="P142" s="75"/>
      <c r="Q142" s="88"/>
      <c r="R142" s="6"/>
      <c r="S142" s="39"/>
      <c r="T142" s="6"/>
      <c r="U142" s="5"/>
      <c r="V142" s="52"/>
      <c r="W142" s="56"/>
      <c r="X142" s="15"/>
      <c r="Y142" s="52"/>
      <c r="Z142" s="39"/>
      <c r="AA142" s="39"/>
      <c r="AB142" s="55"/>
      <c r="AC142" s="17"/>
      <c r="AD142" s="15"/>
      <c r="AE142" s="65"/>
      <c r="AF142" s="123"/>
      <c r="AG142" s="39"/>
      <c r="AH142" s="52"/>
      <c r="AJ142" s="17"/>
      <c r="AK142" s="17"/>
      <c r="AL142" s="17"/>
      <c r="AM142" s="17"/>
      <c r="AO142" s="31" t="s">
        <v>59</v>
      </c>
    </row>
    <row r="143" spans="2:41" s="3" customFormat="1" ht="9.6" customHeight="1" x14ac:dyDescent="0.2">
      <c r="C143" s="35"/>
      <c r="D143" s="40" t="s">
        <v>131</v>
      </c>
      <c r="E143" s="172" t="s">
        <v>447</v>
      </c>
      <c r="I143" s="172"/>
      <c r="J143" s="172"/>
      <c r="M143" s="172"/>
      <c r="P143" s="4"/>
      <c r="Q143" s="6"/>
      <c r="S143" s="21"/>
      <c r="T143" s="68"/>
      <c r="U143" s="5"/>
      <c r="V143" s="52"/>
      <c r="W143" s="70"/>
      <c r="X143" s="70"/>
      <c r="Y143" s="52"/>
      <c r="Z143" s="39"/>
      <c r="AA143" s="17"/>
      <c r="AB143" s="15"/>
      <c r="AC143" s="15"/>
      <c r="AD143" s="15"/>
      <c r="AE143" s="15"/>
      <c r="AF143" s="65"/>
      <c r="AG143" s="17"/>
      <c r="AH143" s="52"/>
      <c r="AO143" s="31" t="s">
        <v>59</v>
      </c>
    </row>
    <row r="144" spans="2:41" s="3" customFormat="1" ht="9.6" customHeight="1" x14ac:dyDescent="0.2">
      <c r="C144" s="35"/>
      <c r="D144" s="40"/>
      <c r="E144" s="172" t="s">
        <v>445</v>
      </c>
      <c r="I144" s="172"/>
      <c r="J144" s="172"/>
      <c r="M144" s="172"/>
      <c r="P144" s="4"/>
      <c r="Q144" s="6"/>
      <c r="S144" s="21"/>
      <c r="T144" s="68"/>
      <c r="U144" s="5"/>
      <c r="V144" s="52"/>
      <c r="W144" s="70"/>
      <c r="X144" s="70"/>
      <c r="Y144" s="52"/>
      <c r="Z144" s="39"/>
      <c r="AA144" s="17"/>
      <c r="AB144" s="15"/>
      <c r="AC144" s="15"/>
      <c r="AD144" s="15"/>
      <c r="AE144" s="15"/>
      <c r="AF144" s="65"/>
      <c r="AG144" s="17"/>
      <c r="AH144" s="52"/>
      <c r="AO144" s="31" t="s">
        <v>59</v>
      </c>
    </row>
    <row r="145" spans="2:41" s="3" customFormat="1" ht="9.6" customHeight="1" x14ac:dyDescent="0.2">
      <c r="C145" s="35"/>
      <c r="D145" s="40"/>
      <c r="E145" s="172" t="s">
        <v>446</v>
      </c>
      <c r="I145" s="172"/>
      <c r="J145" s="172"/>
      <c r="M145" s="172"/>
      <c r="P145" s="4"/>
      <c r="Q145" s="6"/>
      <c r="S145" s="21"/>
      <c r="T145" s="68"/>
      <c r="U145" s="5"/>
      <c r="V145" s="52"/>
      <c r="W145" s="70"/>
      <c r="X145" s="70"/>
      <c r="Y145" s="52"/>
      <c r="Z145" s="39"/>
      <c r="AA145" s="17"/>
      <c r="AB145" s="15"/>
      <c r="AC145" s="15"/>
      <c r="AD145" s="15"/>
      <c r="AE145" s="15"/>
      <c r="AF145" s="65"/>
      <c r="AG145" s="17"/>
      <c r="AH145" s="52"/>
      <c r="AO145" s="31" t="s">
        <v>59</v>
      </c>
    </row>
    <row r="146" spans="2:41" s="3" customFormat="1" ht="3.95" customHeight="1" x14ac:dyDescent="0.2">
      <c r="P146" s="75"/>
      <c r="Q146" s="88"/>
      <c r="R146" s="6"/>
      <c r="S146" s="39"/>
      <c r="T146" s="6"/>
      <c r="U146" s="5"/>
      <c r="V146" s="52"/>
      <c r="W146" s="56"/>
      <c r="X146" s="15"/>
      <c r="Y146" s="52"/>
      <c r="Z146" s="39"/>
      <c r="AA146" s="39"/>
      <c r="AB146" s="55"/>
      <c r="AC146" s="17"/>
      <c r="AD146" s="15"/>
      <c r="AE146" s="65"/>
      <c r="AF146" s="123"/>
      <c r="AG146" s="39"/>
      <c r="AH146" s="52"/>
      <c r="AJ146" s="17"/>
      <c r="AK146" s="17"/>
      <c r="AL146" s="17"/>
      <c r="AM146" s="17"/>
      <c r="AO146" s="31" t="s">
        <v>59</v>
      </c>
    </row>
    <row r="147" spans="2:41" s="3" customFormat="1" ht="9.9499999999999993" customHeight="1" x14ac:dyDescent="0.2">
      <c r="C147" s="74" t="s">
        <v>734</v>
      </c>
      <c r="K147" s="3" t="s">
        <v>86</v>
      </c>
      <c r="L147" s="3" t="s">
        <v>86</v>
      </c>
      <c r="M147" s="3" t="s">
        <v>86</v>
      </c>
      <c r="P147" s="4"/>
      <c r="Q147" s="6"/>
      <c r="R147" s="80" t="s">
        <v>229</v>
      </c>
      <c r="S147" s="187" t="s">
        <v>290</v>
      </c>
      <c r="T147" s="188"/>
      <c r="U147" s="5"/>
      <c r="V147" s="52"/>
      <c r="W147" s="70"/>
      <c r="X147" s="70"/>
      <c r="Y147" s="52"/>
      <c r="Z147" s="39"/>
      <c r="AA147" s="17"/>
      <c r="AB147" s="15"/>
      <c r="AC147" s="15"/>
      <c r="AD147" s="15"/>
      <c r="AE147" s="15"/>
      <c r="AF147" s="65"/>
      <c r="AG147" s="17"/>
      <c r="AH147" s="52"/>
      <c r="AO147" s="31" t="s">
        <v>59</v>
      </c>
    </row>
    <row r="148" spans="2:41" s="3" customFormat="1" ht="2.85" customHeight="1" x14ac:dyDescent="0.2">
      <c r="P148" s="75"/>
      <c r="Q148" s="88"/>
      <c r="R148" s="6"/>
      <c r="S148" s="39"/>
      <c r="T148" s="6"/>
      <c r="U148" s="5"/>
      <c r="V148" s="52"/>
      <c r="W148" s="56"/>
      <c r="X148" s="15"/>
      <c r="Y148" s="52"/>
      <c r="Z148" s="39"/>
      <c r="AA148" s="39"/>
      <c r="AB148" s="55"/>
      <c r="AC148" s="17"/>
      <c r="AD148" s="15"/>
      <c r="AE148" s="65"/>
      <c r="AF148" s="123"/>
      <c r="AG148" s="39"/>
      <c r="AH148" s="52"/>
      <c r="AJ148" s="17"/>
      <c r="AK148" s="17"/>
      <c r="AL148" s="17"/>
      <c r="AM148" s="17"/>
      <c r="AO148" s="31" t="s">
        <v>59</v>
      </c>
    </row>
    <row r="149" spans="2:41" s="3" customFormat="1" ht="9.9499999999999993" customHeight="1" x14ac:dyDescent="0.2">
      <c r="C149" s="35"/>
      <c r="D149" s="40" t="s">
        <v>10</v>
      </c>
      <c r="E149" s="140" t="s">
        <v>291</v>
      </c>
      <c r="F149" s="140"/>
      <c r="G149" s="140"/>
      <c r="H149" s="140"/>
      <c r="I149" s="140"/>
      <c r="J149" s="140"/>
      <c r="K149" s="140"/>
      <c r="L149" s="140"/>
      <c r="M149" s="140"/>
      <c r="N149" s="140"/>
      <c r="O149" s="30"/>
      <c r="P149" s="30"/>
      <c r="Q149" s="30"/>
      <c r="R149" s="30"/>
      <c r="S149" s="30"/>
      <c r="T149" s="30"/>
      <c r="U149" s="5"/>
      <c r="V149" s="52"/>
      <c r="W149" s="70"/>
      <c r="X149" s="70"/>
      <c r="Y149" s="52"/>
      <c r="Z149" s="39"/>
      <c r="AA149" s="39"/>
      <c r="AB149" s="55"/>
      <c r="AC149" s="17"/>
      <c r="AD149" s="15"/>
      <c r="AE149" s="65"/>
      <c r="AF149" s="123"/>
      <c r="AG149" s="17"/>
      <c r="AH149" s="52"/>
      <c r="AJ149" s="17"/>
      <c r="AK149" s="17"/>
      <c r="AL149" s="17"/>
      <c r="AM149" s="17"/>
      <c r="AO149" s="31" t="s">
        <v>59</v>
      </c>
    </row>
    <row r="150" spans="2:41" s="3" customFormat="1" ht="0.95" customHeight="1" x14ac:dyDescent="0.2">
      <c r="P150" s="75"/>
      <c r="Q150" s="88"/>
      <c r="R150" s="6"/>
      <c r="S150" s="39"/>
      <c r="T150" s="6"/>
      <c r="U150" s="5"/>
      <c r="V150" s="52"/>
      <c r="W150" s="56"/>
      <c r="X150" s="15"/>
      <c r="Y150" s="52"/>
      <c r="Z150" s="39"/>
      <c r="AA150" s="39"/>
      <c r="AB150" s="55"/>
      <c r="AC150" s="17"/>
      <c r="AD150" s="15"/>
      <c r="AE150" s="65"/>
      <c r="AF150" s="123"/>
      <c r="AG150" s="39"/>
      <c r="AH150" s="52"/>
      <c r="AJ150" s="17"/>
      <c r="AK150" s="17"/>
      <c r="AL150" s="17"/>
      <c r="AM150" s="17"/>
      <c r="AO150" s="31" t="s">
        <v>59</v>
      </c>
    </row>
    <row r="151" spans="2:41" s="3" customFormat="1" ht="9.9499999999999993" customHeight="1" x14ac:dyDescent="0.2">
      <c r="B151" s="113" t="s">
        <v>88</v>
      </c>
      <c r="D151" s="40"/>
      <c r="E151" s="75" t="s">
        <v>288</v>
      </c>
      <c r="F151" s="75"/>
      <c r="G151" s="30" t="s">
        <v>92</v>
      </c>
      <c r="H151" s="30"/>
      <c r="I151" s="30" t="s">
        <v>269</v>
      </c>
      <c r="K151" s="30"/>
      <c r="L151" s="172" t="s">
        <v>100</v>
      </c>
      <c r="M151" s="30"/>
      <c r="N151" s="30"/>
      <c r="P151" s="75" t="s">
        <v>270</v>
      </c>
      <c r="Q151" s="88"/>
      <c r="R151" s="29"/>
      <c r="S151" s="39">
        <f>IF(Suggested="Yes",AA151,AG151)</f>
        <v>36.65</v>
      </c>
      <c r="T151" s="37" t="s">
        <v>46</v>
      </c>
      <c r="U151" s="5" t="str">
        <f>+Instructions!$B$3</f>
        <v>G</v>
      </c>
      <c r="V151" s="52"/>
      <c r="W151" s="56">
        <f>+Instructions!$C$22</f>
        <v>0</v>
      </c>
      <c r="X151" s="39">
        <f>ROUND($AA151*(1-W151)+0.004999,2)</f>
        <v>36.65</v>
      </c>
      <c r="Y151" s="52"/>
      <c r="Z151" s="6" t="s">
        <v>789</v>
      </c>
      <c r="AA151" s="39">
        <v>36.65</v>
      </c>
      <c r="AB151" s="60">
        <f>+W151</f>
        <v>0</v>
      </c>
      <c r="AC151" s="39">
        <f>+X151</f>
        <v>36.65</v>
      </c>
      <c r="AD151" s="60">
        <f>(AG151-AC151)/AG151</f>
        <v>0</v>
      </c>
      <c r="AE151" s="120"/>
      <c r="AF151" s="129">
        <v>2</v>
      </c>
      <c r="AG151" s="44">
        <f>SUM(AJ151:AL151)+AE151</f>
        <v>36.65</v>
      </c>
      <c r="AH151" s="52"/>
      <c r="AJ151" s="17">
        <f>ROUND(AC151/(1-VLOOKUP(AF151,Group,2,FALSE)),2)</f>
        <v>36.65</v>
      </c>
      <c r="AK151" s="17">
        <f>IF(VLOOKUP(AF151,Group,5,FALSE)="YES",VLOOKUP(ROUND(ROUND(AJ151,1)-AJ151,2),Round,2,FALSE)+VLOOKUP(AF151,Group,6,FALSE),0)</f>
        <v>0</v>
      </c>
      <c r="AL151" s="17">
        <f>IF(VLOOKUP(AF151,Group,7,FALSE)="",0,ROUND(AJ151-0.04999,1)-AJ151+AM151)</f>
        <v>0</v>
      </c>
      <c r="AM151" s="17" t="str">
        <f>IF(VLOOKUP(AF151,Group,7,FALSE)="","",VLOOKUP(AF151,Group,7,FALSE))</f>
        <v/>
      </c>
      <c r="AO151" s="31" t="s">
        <v>59</v>
      </c>
    </row>
    <row r="152" spans="2:41" s="3" customFormat="1" ht="3.95" customHeight="1" x14ac:dyDescent="0.2">
      <c r="P152" s="75"/>
      <c r="Q152" s="88"/>
      <c r="R152" s="6"/>
      <c r="S152" s="39"/>
      <c r="T152" s="6"/>
      <c r="U152" s="5"/>
      <c r="V152" s="52"/>
      <c r="W152" s="56"/>
      <c r="X152" s="15"/>
      <c r="Y152" s="52"/>
      <c r="Z152" s="39"/>
      <c r="AA152" s="39"/>
      <c r="AB152" s="55"/>
      <c r="AC152" s="17"/>
      <c r="AD152" s="15"/>
      <c r="AE152" s="65"/>
      <c r="AF152" s="123"/>
      <c r="AG152" s="39"/>
      <c r="AH152" s="52"/>
      <c r="AJ152" s="17"/>
      <c r="AK152" s="17"/>
      <c r="AL152" s="17"/>
      <c r="AM152" s="17"/>
      <c r="AO152" s="31" t="s">
        <v>59</v>
      </c>
    </row>
    <row r="153" spans="2:41" s="3" customFormat="1" ht="9.9499999999999993" customHeight="1" x14ac:dyDescent="0.2">
      <c r="C153" s="74" t="s">
        <v>699</v>
      </c>
      <c r="K153" s="3" t="s">
        <v>86</v>
      </c>
      <c r="P153" s="4"/>
      <c r="Q153" s="6"/>
      <c r="R153" s="80" t="s">
        <v>229</v>
      </c>
      <c r="S153" s="187" t="s">
        <v>700</v>
      </c>
      <c r="T153" s="188"/>
      <c r="U153" s="5"/>
      <c r="V153" s="52"/>
      <c r="W153" s="70"/>
      <c r="X153" s="70"/>
      <c r="Y153" s="52"/>
      <c r="Z153" s="39"/>
      <c r="AA153" s="17"/>
      <c r="AB153" s="15"/>
      <c r="AC153" s="15"/>
      <c r="AD153" s="15"/>
      <c r="AE153" s="15"/>
      <c r="AF153" s="65"/>
      <c r="AG153" s="17"/>
      <c r="AH153" s="52"/>
      <c r="AO153" s="31" t="s">
        <v>59</v>
      </c>
    </row>
    <row r="154" spans="2:41" s="3" customFormat="1" ht="2.4500000000000002" customHeight="1" x14ac:dyDescent="0.2">
      <c r="P154" s="75"/>
      <c r="Q154" s="88"/>
      <c r="R154" s="6"/>
      <c r="S154" s="39"/>
      <c r="T154" s="6"/>
      <c r="U154" s="5"/>
      <c r="V154" s="52"/>
      <c r="W154" s="56"/>
      <c r="X154" s="15"/>
      <c r="Y154" s="52"/>
      <c r="Z154" s="39"/>
      <c r="AA154" s="39"/>
      <c r="AB154" s="55"/>
      <c r="AC154" s="17"/>
      <c r="AD154" s="15"/>
      <c r="AE154" s="65"/>
      <c r="AF154" s="123"/>
      <c r="AG154" s="39"/>
      <c r="AH154" s="52"/>
      <c r="AJ154" s="17"/>
      <c r="AK154" s="17"/>
      <c r="AL154" s="17"/>
      <c r="AM154" s="17"/>
      <c r="AO154" s="31" t="s">
        <v>59</v>
      </c>
    </row>
    <row r="155" spans="2:41" s="3" customFormat="1" ht="9.9499999999999993" customHeight="1" x14ac:dyDescent="0.2">
      <c r="C155" s="35"/>
      <c r="D155" s="40" t="s">
        <v>10</v>
      </c>
      <c r="E155" s="140" t="s">
        <v>763</v>
      </c>
      <c r="F155" s="140"/>
      <c r="G155" s="140" t="s">
        <v>765</v>
      </c>
      <c r="H155" s="140"/>
      <c r="I155" s="140"/>
      <c r="J155" s="140" t="s">
        <v>767</v>
      </c>
      <c r="K155" s="140"/>
      <c r="L155" s="140"/>
      <c r="M155" s="140"/>
      <c r="N155" s="140"/>
      <c r="O155" s="30"/>
      <c r="P155" s="30"/>
      <c r="Q155" s="30"/>
      <c r="R155" s="30"/>
      <c r="S155" s="30"/>
      <c r="T155" s="30"/>
      <c r="U155" s="5"/>
      <c r="V155" s="52"/>
      <c r="W155" s="70"/>
      <c r="X155" s="70"/>
      <c r="Y155" s="52"/>
      <c r="Z155" s="39"/>
      <c r="AA155" s="39"/>
      <c r="AB155" s="55"/>
      <c r="AC155" s="17"/>
      <c r="AD155" s="15"/>
      <c r="AE155" s="65"/>
      <c r="AF155" s="123"/>
      <c r="AG155" s="17"/>
      <c r="AH155" s="52"/>
      <c r="AJ155" s="17"/>
      <c r="AK155" s="17"/>
      <c r="AL155" s="17"/>
      <c r="AM155" s="17"/>
      <c r="AO155" s="31" t="s">
        <v>59</v>
      </c>
    </row>
    <row r="156" spans="2:41" s="3" customFormat="1" ht="9.9499999999999993" customHeight="1" x14ac:dyDescent="0.2">
      <c r="C156" s="35"/>
      <c r="D156" s="40"/>
      <c r="E156" s="140" t="s">
        <v>764</v>
      </c>
      <c r="F156" s="140"/>
      <c r="G156" s="140" t="s">
        <v>766</v>
      </c>
      <c r="H156" s="140"/>
      <c r="I156" s="140"/>
      <c r="J156" s="140" t="s">
        <v>768</v>
      </c>
      <c r="K156" s="140"/>
      <c r="L156" s="140"/>
      <c r="M156" s="140"/>
      <c r="N156" s="140"/>
      <c r="O156" s="30"/>
      <c r="P156" s="30"/>
      <c r="Q156" s="30"/>
      <c r="R156" s="30"/>
      <c r="S156" s="30"/>
      <c r="T156" s="30"/>
      <c r="U156" s="5"/>
      <c r="V156" s="52"/>
      <c r="W156" s="70"/>
      <c r="X156" s="70"/>
      <c r="Y156" s="52"/>
      <c r="Z156" s="39"/>
      <c r="AA156" s="39"/>
      <c r="AB156" s="55"/>
      <c r="AC156" s="17"/>
      <c r="AD156" s="15"/>
      <c r="AE156" s="65"/>
      <c r="AF156" s="123"/>
      <c r="AG156" s="17"/>
      <c r="AH156" s="52"/>
      <c r="AJ156" s="17"/>
      <c r="AK156" s="17"/>
      <c r="AL156" s="17"/>
      <c r="AM156" s="17"/>
      <c r="AO156" s="31" t="s">
        <v>59</v>
      </c>
    </row>
    <row r="157" spans="2:41" s="3" customFormat="1" ht="1.5" customHeight="1" x14ac:dyDescent="0.2">
      <c r="P157" s="75"/>
      <c r="Q157" s="88"/>
      <c r="R157" s="6"/>
      <c r="S157" s="39"/>
      <c r="T157" s="6"/>
      <c r="U157" s="5"/>
      <c r="V157" s="52"/>
      <c r="W157" s="56"/>
      <c r="X157" s="15"/>
      <c r="Y157" s="52"/>
      <c r="Z157" s="39"/>
      <c r="AA157" s="39"/>
      <c r="AB157" s="55"/>
      <c r="AC157" s="17"/>
      <c r="AD157" s="15"/>
      <c r="AE157" s="65"/>
      <c r="AF157" s="123"/>
      <c r="AG157" s="39"/>
      <c r="AH157" s="52"/>
      <c r="AJ157" s="17"/>
      <c r="AK157" s="17"/>
      <c r="AL157" s="17"/>
      <c r="AM157" s="17"/>
      <c r="AO157" s="31" t="s">
        <v>59</v>
      </c>
    </row>
    <row r="158" spans="2:41" s="3" customFormat="1" ht="9.9499999999999993" customHeight="1" x14ac:dyDescent="0.2">
      <c r="B158" s="112" t="s">
        <v>55</v>
      </c>
      <c r="D158" s="40"/>
      <c r="E158" s="75" t="s">
        <v>476</v>
      </c>
      <c r="F158" s="75"/>
      <c r="G158" s="30" t="s">
        <v>48</v>
      </c>
      <c r="H158" s="30"/>
      <c r="I158" s="30"/>
      <c r="J158" s="30" t="s">
        <v>702</v>
      </c>
      <c r="K158" s="30"/>
      <c r="L158" s="30"/>
      <c r="M158" s="30"/>
      <c r="N158" s="30"/>
      <c r="P158" s="75" t="s">
        <v>701</v>
      </c>
      <c r="Q158" s="88"/>
      <c r="R158" s="29"/>
      <c r="S158" s="39">
        <f>IF(Suggested="Yes",AA158,AG158)</f>
        <v>7</v>
      </c>
      <c r="T158" s="37" t="s">
        <v>47</v>
      </c>
      <c r="U158" s="5" t="str">
        <f>+Instructions!$B$3</f>
        <v>G</v>
      </c>
      <c r="V158" s="52"/>
      <c r="W158" s="56">
        <f>+Instructions!$C$22</f>
        <v>0</v>
      </c>
      <c r="X158" s="17">
        <f t="shared" ref="X158" si="174">ROUND($AA158*(1-W158)+0.004999,2)</f>
        <v>7</v>
      </c>
      <c r="Y158" s="52"/>
      <c r="Z158" s="6" t="s">
        <v>789</v>
      </c>
      <c r="AA158" s="39">
        <v>7</v>
      </c>
      <c r="AB158" s="60">
        <f t="shared" ref="AB158" si="175">+W158</f>
        <v>0</v>
      </c>
      <c r="AC158" s="17">
        <f t="shared" ref="AC158" si="176">+X158</f>
        <v>7</v>
      </c>
      <c r="AD158" s="12">
        <f t="shared" ref="AD158" si="177">(AG158-AC158)/AG158</f>
        <v>0</v>
      </c>
      <c r="AE158" s="120"/>
      <c r="AF158" s="127">
        <v>1</v>
      </c>
      <c r="AG158" s="38">
        <f t="shared" ref="AG158" si="178">SUM(AJ158:AL158)+AE158</f>
        <v>7</v>
      </c>
      <c r="AH158" s="52"/>
      <c r="AJ158" s="17">
        <f t="shared" ref="AJ158" si="179">ROUND(AC158/(1-VLOOKUP(AF158,Group,2,FALSE)),2)</f>
        <v>7</v>
      </c>
      <c r="AK158" s="17">
        <f t="shared" ref="AK158" si="180">IF(VLOOKUP(AF158,Group,5,FALSE)="YES",VLOOKUP(ROUND(ROUND(AJ158,1)-AJ158,2),Round,2,FALSE)+VLOOKUP(AF158,Group,6,FALSE),0)</f>
        <v>0</v>
      </c>
      <c r="AL158" s="17">
        <f t="shared" ref="AL158" si="181">IF(VLOOKUP(AF158,Group,7,FALSE)="",0,ROUND(AJ158-0.04999,1)-AJ158+AM158)</f>
        <v>0</v>
      </c>
      <c r="AM158" s="17" t="str">
        <f t="shared" ref="AM158" si="182">IF(VLOOKUP(AF158,Group,7,FALSE)="","",VLOOKUP(AF158,Group,7,FALSE))</f>
        <v/>
      </c>
      <c r="AO158" s="31" t="s">
        <v>59</v>
      </c>
    </row>
    <row r="159" spans="2:41" s="3" customFormat="1" ht="3.95" customHeight="1" x14ac:dyDescent="0.2">
      <c r="P159" s="75"/>
      <c r="Q159" s="88"/>
      <c r="R159" s="6"/>
      <c r="S159" s="39"/>
      <c r="T159" s="6"/>
      <c r="U159" s="5"/>
      <c r="V159" s="52"/>
      <c r="W159" s="56"/>
      <c r="X159" s="15"/>
      <c r="Y159" s="52"/>
      <c r="Z159" s="39"/>
      <c r="AA159" s="39"/>
      <c r="AB159" s="55"/>
      <c r="AC159" s="17"/>
      <c r="AD159" s="15"/>
      <c r="AE159" s="65"/>
      <c r="AF159" s="123"/>
      <c r="AG159" s="39"/>
      <c r="AH159" s="52"/>
      <c r="AJ159" s="17"/>
      <c r="AK159" s="17"/>
      <c r="AL159" s="17"/>
      <c r="AM159" s="17"/>
      <c r="AO159" s="31" t="s">
        <v>59</v>
      </c>
    </row>
    <row r="160" spans="2:41" s="3" customFormat="1" ht="9.9499999999999993" customHeight="1" x14ac:dyDescent="0.2">
      <c r="C160" s="74" t="s">
        <v>485</v>
      </c>
      <c r="K160" s="3" t="s">
        <v>86</v>
      </c>
      <c r="P160" s="4"/>
      <c r="Q160" s="6"/>
      <c r="R160" s="80" t="s">
        <v>229</v>
      </c>
      <c r="S160" s="187" t="s">
        <v>478</v>
      </c>
      <c r="T160" s="188"/>
      <c r="U160" s="5"/>
      <c r="V160" s="52"/>
      <c r="W160" s="70"/>
      <c r="X160" s="70"/>
      <c r="Y160" s="52"/>
      <c r="Z160" s="39"/>
      <c r="AA160" s="17"/>
      <c r="AB160" s="15"/>
      <c r="AC160" s="15"/>
      <c r="AD160" s="15"/>
      <c r="AE160" s="15"/>
      <c r="AF160" s="65"/>
      <c r="AG160" s="17"/>
      <c r="AH160" s="52"/>
      <c r="AO160" s="31" t="s">
        <v>59</v>
      </c>
    </row>
    <row r="161" spans="2:41" s="3" customFormat="1" ht="2.4500000000000002" customHeight="1" x14ac:dyDescent="0.2">
      <c r="P161" s="75"/>
      <c r="Q161" s="88"/>
      <c r="R161" s="6"/>
      <c r="S161" s="39"/>
      <c r="T161" s="6"/>
      <c r="U161" s="5"/>
      <c r="V161" s="52"/>
      <c r="W161" s="56"/>
      <c r="X161" s="15"/>
      <c r="Y161" s="52"/>
      <c r="Z161" s="39"/>
      <c r="AA161" s="39"/>
      <c r="AB161" s="55"/>
      <c r="AC161" s="17"/>
      <c r="AD161" s="15"/>
      <c r="AE161" s="65"/>
      <c r="AF161" s="123"/>
      <c r="AG161" s="39"/>
      <c r="AH161" s="52"/>
      <c r="AJ161" s="17"/>
      <c r="AK161" s="17"/>
      <c r="AL161" s="17"/>
      <c r="AM161" s="17"/>
      <c r="AO161" s="31" t="s">
        <v>59</v>
      </c>
    </row>
    <row r="162" spans="2:41" s="3" customFormat="1" ht="9.9499999999999993" customHeight="1" x14ac:dyDescent="0.2">
      <c r="C162" s="35"/>
      <c r="D162" s="40" t="s">
        <v>10</v>
      </c>
      <c r="E162" s="140" t="s">
        <v>486</v>
      </c>
      <c r="F162" s="140"/>
      <c r="G162" s="140"/>
      <c r="H162" s="140"/>
      <c r="I162" s="140"/>
      <c r="J162" s="140"/>
      <c r="K162" s="140"/>
      <c r="L162" s="140"/>
      <c r="M162" s="140"/>
      <c r="N162" s="140"/>
      <c r="O162" s="30"/>
      <c r="P162" s="30"/>
      <c r="Q162" s="30"/>
      <c r="R162" s="30"/>
      <c r="S162" s="30"/>
      <c r="T162" s="30"/>
      <c r="U162" s="5"/>
      <c r="V162" s="52"/>
      <c r="W162" s="70"/>
      <c r="X162" s="70"/>
      <c r="Y162" s="52"/>
      <c r="Z162" s="39"/>
      <c r="AA162" s="39"/>
      <c r="AB162" s="55"/>
      <c r="AC162" s="17"/>
      <c r="AD162" s="15"/>
      <c r="AE162" s="65"/>
      <c r="AF162" s="123"/>
      <c r="AG162" s="17"/>
      <c r="AH162" s="52"/>
      <c r="AJ162" s="17"/>
      <c r="AK162" s="17"/>
      <c r="AL162" s="17"/>
      <c r="AM162" s="17"/>
      <c r="AO162" s="31" t="s">
        <v>59</v>
      </c>
    </row>
    <row r="163" spans="2:41" s="3" customFormat="1" ht="0.95" customHeight="1" x14ac:dyDescent="0.2">
      <c r="P163" s="75"/>
      <c r="Q163" s="88"/>
      <c r="R163" s="6"/>
      <c r="S163" s="39"/>
      <c r="T163" s="6"/>
      <c r="U163" s="5"/>
      <c r="V163" s="52"/>
      <c r="W163" s="56"/>
      <c r="X163" s="15"/>
      <c r="Y163" s="52"/>
      <c r="Z163" s="39"/>
      <c r="AA163" s="39"/>
      <c r="AB163" s="55"/>
      <c r="AC163" s="17"/>
      <c r="AD163" s="15"/>
      <c r="AE163" s="65"/>
      <c r="AF163" s="123"/>
      <c r="AG163" s="39"/>
      <c r="AH163" s="52"/>
      <c r="AJ163" s="17"/>
      <c r="AK163" s="17"/>
      <c r="AL163" s="17"/>
      <c r="AM163" s="17"/>
      <c r="AO163" s="31" t="s">
        <v>59</v>
      </c>
    </row>
    <row r="164" spans="2:41" s="3" customFormat="1" ht="9.9499999999999993" customHeight="1" x14ac:dyDescent="0.2">
      <c r="B164" s="112" t="s">
        <v>55</v>
      </c>
      <c r="D164" s="40"/>
      <c r="E164" s="75" t="s">
        <v>93</v>
      </c>
      <c r="F164" s="75"/>
      <c r="G164" s="30" t="s">
        <v>48</v>
      </c>
      <c r="H164" s="30"/>
      <c r="I164" s="30"/>
      <c r="J164" s="30" t="s">
        <v>483</v>
      </c>
      <c r="K164" s="30"/>
      <c r="L164" s="30"/>
      <c r="M164" s="30" t="s">
        <v>86</v>
      </c>
      <c r="N164" s="30"/>
      <c r="P164" s="75" t="s">
        <v>480</v>
      </c>
      <c r="Q164" s="88"/>
      <c r="R164" s="29" t="s">
        <v>52</v>
      </c>
      <c r="S164" s="39">
        <f>IF(Suggested="Yes",AA164,AG164)</f>
        <v>6</v>
      </c>
      <c r="T164" s="37" t="s">
        <v>47</v>
      </c>
      <c r="U164" s="5" t="str">
        <f>+Instructions!$B$3</f>
        <v>G</v>
      </c>
      <c r="V164" s="52"/>
      <c r="W164" s="56">
        <f>+Instructions!$C$22</f>
        <v>0</v>
      </c>
      <c r="X164" s="17">
        <f t="shared" ref="X164" si="183">ROUND($AA164*(1-W164)+0.004999,2)</f>
        <v>6</v>
      </c>
      <c r="Y164" s="52"/>
      <c r="Z164" s="6" t="s">
        <v>789</v>
      </c>
      <c r="AA164" s="39">
        <v>6</v>
      </c>
      <c r="AB164" s="60">
        <f t="shared" ref="AB164" si="184">+W164</f>
        <v>0</v>
      </c>
      <c r="AC164" s="17">
        <f t="shared" ref="AC164" si="185">+X164</f>
        <v>6</v>
      </c>
      <c r="AD164" s="12">
        <f t="shared" ref="AD164" si="186">(AG164-AC164)/AG164</f>
        <v>0</v>
      </c>
      <c r="AE164" s="120"/>
      <c r="AF164" s="127">
        <v>1</v>
      </c>
      <c r="AG164" s="38">
        <f t="shared" ref="AG164" si="187">SUM(AJ164:AL164)+AE164</f>
        <v>6</v>
      </c>
      <c r="AH164" s="52"/>
      <c r="AJ164" s="17">
        <f t="shared" ref="AJ164" si="188">ROUND(AC164/(1-VLOOKUP(AF164,Group,2,FALSE)),2)</f>
        <v>6</v>
      </c>
      <c r="AK164" s="17">
        <f t="shared" ref="AK164" si="189">IF(VLOOKUP(AF164,Group,5,FALSE)="YES",VLOOKUP(ROUND(ROUND(AJ164,1)-AJ164,2),Round,2,FALSE)+VLOOKUP(AF164,Group,6,FALSE),0)</f>
        <v>0</v>
      </c>
      <c r="AL164" s="17">
        <f t="shared" ref="AL164" si="190">IF(VLOOKUP(AF164,Group,7,FALSE)="",0,ROUND(AJ164-0.04999,1)-AJ164+AM164)</f>
        <v>0</v>
      </c>
      <c r="AM164" s="17" t="str">
        <f t="shared" ref="AM164" si="191">IF(VLOOKUP(AF164,Group,7,FALSE)="","",VLOOKUP(AF164,Group,7,FALSE))</f>
        <v/>
      </c>
      <c r="AO164" s="31" t="s">
        <v>59</v>
      </c>
    </row>
    <row r="165" spans="2:41" s="3" customFormat="1" ht="9.9499999999999993" customHeight="1" x14ac:dyDescent="0.2">
      <c r="B165" s="112" t="s">
        <v>55</v>
      </c>
      <c r="D165" s="40"/>
      <c r="E165" s="75" t="s">
        <v>476</v>
      </c>
      <c r="F165" s="75"/>
      <c r="G165" s="30" t="s">
        <v>48</v>
      </c>
      <c r="H165" s="30"/>
      <c r="I165" s="30"/>
      <c r="J165" s="30" t="s">
        <v>483</v>
      </c>
      <c r="K165" s="30"/>
      <c r="L165" s="30"/>
      <c r="M165" s="30"/>
      <c r="N165" s="30"/>
      <c r="P165" s="75" t="s">
        <v>333</v>
      </c>
      <c r="Q165" s="88"/>
      <c r="R165" s="29"/>
      <c r="S165" s="39">
        <f>IF(Suggested="Yes",AA165,AG165)</f>
        <v>7.2</v>
      </c>
      <c r="T165" s="37" t="s">
        <v>47</v>
      </c>
      <c r="U165" s="5" t="str">
        <f>+Instructions!$B$3</f>
        <v>G</v>
      </c>
      <c r="V165" s="52"/>
      <c r="W165" s="56">
        <f>+Instructions!$C$22</f>
        <v>0</v>
      </c>
      <c r="X165" s="17">
        <f t="shared" ref="X165" si="192">ROUND($AA165*(1-W165)+0.004999,2)</f>
        <v>7.2</v>
      </c>
      <c r="Y165" s="52"/>
      <c r="Z165" s="6" t="s">
        <v>789</v>
      </c>
      <c r="AA165" s="39">
        <v>7.2</v>
      </c>
      <c r="AB165" s="60">
        <f t="shared" ref="AB165" si="193">+W165</f>
        <v>0</v>
      </c>
      <c r="AC165" s="17">
        <f t="shared" ref="AC165" si="194">+X165</f>
        <v>7.2</v>
      </c>
      <c r="AD165" s="12">
        <f t="shared" ref="AD165" si="195">(AG165-AC165)/AG165</f>
        <v>0</v>
      </c>
      <c r="AE165" s="120"/>
      <c r="AF165" s="127">
        <v>1</v>
      </c>
      <c r="AG165" s="38">
        <f t="shared" ref="AG165" si="196">SUM(AJ165:AL165)+AE165</f>
        <v>7.2</v>
      </c>
      <c r="AH165" s="52"/>
      <c r="AJ165" s="17">
        <f t="shared" ref="AJ165" si="197">ROUND(AC165/(1-VLOOKUP(AF165,Group,2,FALSE)),2)</f>
        <v>7.2</v>
      </c>
      <c r="AK165" s="17">
        <f t="shared" ref="AK165" si="198">IF(VLOOKUP(AF165,Group,5,FALSE)="YES",VLOOKUP(ROUND(ROUND(AJ165,1)-AJ165,2),Round,2,FALSE)+VLOOKUP(AF165,Group,6,FALSE),0)</f>
        <v>0</v>
      </c>
      <c r="AL165" s="17">
        <f t="shared" ref="AL165" si="199">IF(VLOOKUP(AF165,Group,7,FALSE)="",0,ROUND(AJ165-0.04999,1)-AJ165+AM165)</f>
        <v>0</v>
      </c>
      <c r="AM165" s="17" t="str">
        <f t="shared" ref="AM165" si="200">IF(VLOOKUP(AF165,Group,7,FALSE)="","",VLOOKUP(AF165,Group,7,FALSE))</f>
        <v/>
      </c>
      <c r="AO165" s="31" t="s">
        <v>59</v>
      </c>
    </row>
    <row r="166" spans="2:41" s="3" customFormat="1" ht="0.95" customHeight="1" x14ac:dyDescent="0.2">
      <c r="P166" s="75"/>
      <c r="Q166" s="88"/>
      <c r="R166" s="6"/>
      <c r="S166" s="39"/>
      <c r="T166" s="6"/>
      <c r="U166" s="5"/>
      <c r="V166" s="52"/>
      <c r="W166" s="56"/>
      <c r="X166" s="15"/>
      <c r="Y166" s="52"/>
      <c r="Z166" s="39"/>
      <c r="AA166" s="39"/>
      <c r="AB166" s="55"/>
      <c r="AC166" s="17"/>
      <c r="AD166" s="15"/>
      <c r="AE166" s="65"/>
      <c r="AF166" s="123"/>
      <c r="AG166" s="39"/>
      <c r="AH166" s="52"/>
      <c r="AJ166" s="17"/>
      <c r="AK166" s="17"/>
      <c r="AL166" s="17"/>
      <c r="AM166" s="17"/>
      <c r="AO166" s="31" t="s">
        <v>59</v>
      </c>
    </row>
    <row r="167" spans="2:41" s="3" customFormat="1" ht="9.9499999999999993" customHeight="1" x14ac:dyDescent="0.2">
      <c r="B167" s="112" t="s">
        <v>55</v>
      </c>
      <c r="D167" s="40"/>
      <c r="E167" s="75" t="s">
        <v>476</v>
      </c>
      <c r="F167" s="75"/>
      <c r="G167" s="30" t="s">
        <v>48</v>
      </c>
      <c r="H167" s="30"/>
      <c r="I167" s="30"/>
      <c r="J167" s="30" t="s">
        <v>484</v>
      </c>
      <c r="K167" s="30"/>
      <c r="L167" s="30"/>
      <c r="M167" s="30"/>
      <c r="N167" s="30"/>
      <c r="P167" s="75" t="s">
        <v>333</v>
      </c>
      <c r="Q167" s="88"/>
      <c r="R167" s="29"/>
      <c r="S167" s="39">
        <f>IF(Suggested="Yes",AA167,AG167)</f>
        <v>8.85</v>
      </c>
      <c r="T167" s="37" t="s">
        <v>47</v>
      </c>
      <c r="U167" s="5" t="str">
        <f>+Instructions!$B$3</f>
        <v>G</v>
      </c>
      <c r="V167" s="52"/>
      <c r="W167" s="56">
        <f>+Instructions!$C$22</f>
        <v>0</v>
      </c>
      <c r="X167" s="17">
        <f t="shared" ref="X167" si="201">ROUND($AA167*(1-W167)+0.004999,2)</f>
        <v>8.85</v>
      </c>
      <c r="Y167" s="52"/>
      <c r="Z167" s="6" t="s">
        <v>789</v>
      </c>
      <c r="AA167" s="39">
        <v>8.85</v>
      </c>
      <c r="AB167" s="60">
        <f t="shared" ref="AB167" si="202">+W167</f>
        <v>0</v>
      </c>
      <c r="AC167" s="17">
        <f t="shared" ref="AC167" si="203">+X167</f>
        <v>8.85</v>
      </c>
      <c r="AD167" s="12">
        <f t="shared" ref="AD167" si="204">(AG167-AC167)/AG167</f>
        <v>0</v>
      </c>
      <c r="AE167" s="120"/>
      <c r="AF167" s="127">
        <v>1</v>
      </c>
      <c r="AG167" s="38">
        <f t="shared" ref="AG167" si="205">SUM(AJ167:AL167)+AE167</f>
        <v>8.85</v>
      </c>
      <c r="AH167" s="52"/>
      <c r="AJ167" s="17">
        <f t="shared" ref="AJ167" si="206">ROUND(AC167/(1-VLOOKUP(AF167,Group,2,FALSE)),2)</f>
        <v>8.85</v>
      </c>
      <c r="AK167" s="17">
        <f t="shared" ref="AK167" si="207">IF(VLOOKUP(AF167,Group,5,FALSE)="YES",VLOOKUP(ROUND(ROUND(AJ167,1)-AJ167,2),Round,2,FALSE)+VLOOKUP(AF167,Group,6,FALSE),0)</f>
        <v>0</v>
      </c>
      <c r="AL167" s="17">
        <f t="shared" ref="AL167" si="208">IF(VLOOKUP(AF167,Group,7,FALSE)="",0,ROUND(AJ167-0.04999,1)-AJ167+AM167)</f>
        <v>0</v>
      </c>
      <c r="AM167" s="17" t="str">
        <f t="shared" ref="AM167" si="209">IF(VLOOKUP(AF167,Group,7,FALSE)="","",VLOOKUP(AF167,Group,7,FALSE))</f>
        <v/>
      </c>
      <c r="AO167" s="31" t="s">
        <v>59</v>
      </c>
    </row>
    <row r="168" spans="2:41" s="3" customFormat="1" ht="0.95" customHeight="1" x14ac:dyDescent="0.2">
      <c r="P168" s="75"/>
      <c r="Q168" s="88"/>
      <c r="R168" s="6"/>
      <c r="S168" s="39"/>
      <c r="T168" s="6"/>
      <c r="U168" s="5"/>
      <c r="V168" s="52"/>
      <c r="W168" s="56"/>
      <c r="X168" s="15"/>
      <c r="Y168" s="52"/>
      <c r="Z168" s="39"/>
      <c r="AA168" s="39"/>
      <c r="AB168" s="55"/>
      <c r="AC168" s="17"/>
      <c r="AD168" s="15"/>
      <c r="AE168" s="65"/>
      <c r="AF168" s="123"/>
      <c r="AG168" s="39"/>
      <c r="AH168" s="52"/>
      <c r="AJ168" s="17"/>
      <c r="AK168" s="17"/>
      <c r="AL168" s="17"/>
      <c r="AM168" s="17"/>
      <c r="AO168" s="31" t="s">
        <v>59</v>
      </c>
    </row>
    <row r="169" spans="2:41" s="3" customFormat="1" ht="9.6" customHeight="1" x14ac:dyDescent="0.2">
      <c r="C169" s="35"/>
      <c r="D169" s="40" t="s">
        <v>131</v>
      </c>
      <c r="E169" s="172" t="s">
        <v>590</v>
      </c>
      <c r="I169" s="172"/>
      <c r="J169" s="172"/>
      <c r="M169" s="172"/>
      <c r="P169" s="170"/>
      <c r="Q169" s="6"/>
      <c r="S169" s="21"/>
      <c r="T169" s="68"/>
      <c r="U169" s="5"/>
      <c r="V169" s="52"/>
      <c r="W169" s="70"/>
      <c r="X169" s="70"/>
      <c r="Y169" s="52"/>
      <c r="Z169" s="39"/>
      <c r="AA169" s="17"/>
      <c r="AB169" s="15"/>
      <c r="AC169" s="15"/>
      <c r="AD169" s="15"/>
      <c r="AE169" s="15"/>
      <c r="AF169" s="65"/>
      <c r="AG169" s="17"/>
      <c r="AH169" s="52"/>
      <c r="AO169" s="31" t="s">
        <v>59</v>
      </c>
    </row>
    <row r="170" spans="2:41" s="3" customFormat="1" ht="9.6" customHeight="1" x14ac:dyDescent="0.2">
      <c r="C170" s="35"/>
      <c r="E170" s="172" t="s">
        <v>450</v>
      </c>
      <c r="I170" s="172"/>
      <c r="J170" s="172"/>
      <c r="M170" s="172"/>
      <c r="P170" s="170"/>
      <c r="Q170" s="6"/>
      <c r="S170" s="21"/>
      <c r="T170" s="68"/>
      <c r="U170" s="5"/>
      <c r="V170" s="52"/>
      <c r="W170" s="70"/>
      <c r="X170" s="70"/>
      <c r="Y170" s="52"/>
      <c r="Z170" s="39"/>
      <c r="AA170" s="17"/>
      <c r="AB170" s="15"/>
      <c r="AC170" s="15"/>
      <c r="AD170" s="15"/>
      <c r="AE170" s="15"/>
      <c r="AF170" s="65"/>
      <c r="AG170" s="17"/>
      <c r="AH170" s="52"/>
      <c r="AO170" s="31" t="s">
        <v>59</v>
      </c>
    </row>
    <row r="171" spans="2:41" s="3" customFormat="1" ht="3.95" customHeight="1" x14ac:dyDescent="0.2">
      <c r="P171" s="75"/>
      <c r="Q171" s="88"/>
      <c r="R171" s="6"/>
      <c r="S171" s="39"/>
      <c r="T171" s="6"/>
      <c r="U171" s="5"/>
      <c r="V171" s="52"/>
      <c r="W171" s="56"/>
      <c r="X171" s="15"/>
      <c r="Y171" s="52"/>
      <c r="Z171" s="39"/>
      <c r="AA171" s="39"/>
      <c r="AB171" s="55"/>
      <c r="AC171" s="17"/>
      <c r="AD171" s="15"/>
      <c r="AE171" s="65"/>
      <c r="AF171" s="123"/>
      <c r="AG171" s="39"/>
      <c r="AH171" s="52"/>
      <c r="AJ171" s="17"/>
      <c r="AK171" s="17"/>
      <c r="AL171" s="17"/>
      <c r="AM171" s="17"/>
      <c r="AO171" s="31" t="s">
        <v>59</v>
      </c>
    </row>
    <row r="172" spans="2:41" s="3" customFormat="1" ht="9.9499999999999993" customHeight="1" x14ac:dyDescent="0.2">
      <c r="C172" s="74" t="s">
        <v>733</v>
      </c>
      <c r="M172" s="3" t="s">
        <v>86</v>
      </c>
      <c r="P172" s="4"/>
      <c r="Q172" s="6"/>
      <c r="R172" s="80" t="s">
        <v>229</v>
      </c>
      <c r="S172" s="187" t="s">
        <v>358</v>
      </c>
      <c r="T172" s="188"/>
      <c r="U172" s="5"/>
      <c r="V172" s="52"/>
      <c r="W172" s="70"/>
      <c r="X172" s="70"/>
      <c r="Y172" s="52"/>
      <c r="Z172" s="39"/>
      <c r="AA172" s="17"/>
      <c r="AB172" s="15"/>
      <c r="AC172" s="15"/>
      <c r="AD172" s="15"/>
      <c r="AE172" s="15"/>
      <c r="AF172" s="65"/>
      <c r="AG172" s="17"/>
      <c r="AH172" s="52"/>
      <c r="AO172" s="31" t="s">
        <v>59</v>
      </c>
    </row>
    <row r="173" spans="2:41" s="3" customFormat="1" ht="2.85" customHeight="1" x14ac:dyDescent="0.2">
      <c r="P173" s="75"/>
      <c r="Q173" s="88"/>
      <c r="R173" s="6"/>
      <c r="S173" s="39"/>
      <c r="T173" s="6"/>
      <c r="U173" s="5"/>
      <c r="V173" s="52"/>
      <c r="W173" s="56"/>
      <c r="X173" s="15"/>
      <c r="Y173" s="52"/>
      <c r="Z173" s="39"/>
      <c r="AA173" s="39"/>
      <c r="AB173" s="55"/>
      <c r="AC173" s="17"/>
      <c r="AD173" s="15"/>
      <c r="AE173" s="65"/>
      <c r="AF173" s="123"/>
      <c r="AG173" s="39"/>
      <c r="AH173" s="52"/>
      <c r="AJ173" s="17"/>
      <c r="AK173" s="17"/>
      <c r="AL173" s="17"/>
      <c r="AM173" s="17"/>
      <c r="AO173" s="31" t="s">
        <v>59</v>
      </c>
    </row>
    <row r="174" spans="2:41" s="3" customFormat="1" ht="9.9499999999999993" customHeight="1" x14ac:dyDescent="0.2">
      <c r="C174" s="35"/>
      <c r="D174" s="40" t="s">
        <v>10</v>
      </c>
      <c r="E174" s="140" t="s">
        <v>361</v>
      </c>
      <c r="F174" s="140"/>
      <c r="G174" s="140"/>
      <c r="H174" s="140"/>
      <c r="I174" s="140"/>
      <c r="J174" s="140"/>
      <c r="K174" s="140"/>
      <c r="L174" s="140"/>
      <c r="M174" s="140"/>
      <c r="N174" s="140"/>
      <c r="O174" s="30"/>
      <c r="P174" s="30"/>
      <c r="Q174" s="30"/>
      <c r="R174" s="30"/>
      <c r="S174" s="30"/>
      <c r="T174" s="30"/>
      <c r="U174" s="5"/>
      <c r="V174" s="52"/>
      <c r="W174" s="70"/>
      <c r="X174" s="70"/>
      <c r="Y174" s="52"/>
      <c r="Z174" s="39"/>
      <c r="AA174" s="39"/>
      <c r="AB174" s="55"/>
      <c r="AC174" s="17"/>
      <c r="AD174" s="15"/>
      <c r="AE174" s="65"/>
      <c r="AF174" s="123"/>
      <c r="AG174" s="17"/>
      <c r="AH174" s="52"/>
      <c r="AJ174" s="17"/>
      <c r="AK174" s="17"/>
      <c r="AL174" s="17"/>
      <c r="AM174" s="17"/>
      <c r="AO174" s="31" t="s">
        <v>59</v>
      </c>
    </row>
    <row r="175" spans="2:41" s="3" customFormat="1" ht="0.95" customHeight="1" x14ac:dyDescent="0.2">
      <c r="P175" s="75"/>
      <c r="Q175" s="88"/>
      <c r="R175" s="6"/>
      <c r="S175" s="39"/>
      <c r="T175" s="6"/>
      <c r="U175" s="5"/>
      <c r="V175" s="52"/>
      <c r="W175" s="56"/>
      <c r="X175" s="15"/>
      <c r="Y175" s="52"/>
      <c r="Z175" s="39"/>
      <c r="AA175" s="39"/>
      <c r="AB175" s="55"/>
      <c r="AC175" s="17"/>
      <c r="AD175" s="15"/>
      <c r="AE175" s="65"/>
      <c r="AF175" s="123"/>
      <c r="AG175" s="39"/>
      <c r="AH175" s="52"/>
      <c r="AJ175" s="17"/>
      <c r="AK175" s="17"/>
      <c r="AL175" s="17"/>
      <c r="AM175" s="17"/>
      <c r="AO175" s="31" t="s">
        <v>59</v>
      </c>
    </row>
    <row r="176" spans="2:41" s="3" customFormat="1" ht="9.9499999999999993" customHeight="1" x14ac:dyDescent="0.2">
      <c r="B176" s="113" t="s">
        <v>88</v>
      </c>
      <c r="D176" s="40"/>
      <c r="E176" s="75" t="s">
        <v>364</v>
      </c>
      <c r="F176" s="75"/>
      <c r="G176" s="30" t="s">
        <v>92</v>
      </c>
      <c r="H176" s="30"/>
      <c r="I176" s="30" t="s">
        <v>363</v>
      </c>
      <c r="K176" s="30"/>
      <c r="L176" s="30" t="s">
        <v>276</v>
      </c>
      <c r="M176" s="172"/>
      <c r="N176" s="196" t="s">
        <v>100</v>
      </c>
      <c r="P176" s="75" t="s">
        <v>199</v>
      </c>
      <c r="Q176" s="88"/>
      <c r="R176" s="29"/>
      <c r="S176" s="39">
        <f>IF(Suggested="Yes",AA176,AG176)</f>
        <v>14.75</v>
      </c>
      <c r="T176" s="37" t="s">
        <v>46</v>
      </c>
      <c r="U176" s="5" t="str">
        <f>+Instructions!$B$3</f>
        <v>G</v>
      </c>
      <c r="V176" s="52"/>
      <c r="W176" s="56">
        <f>+Instructions!$C$22</f>
        <v>0</v>
      </c>
      <c r="X176" s="39">
        <f>ROUND($AA176*(1-W176)+0.004999,2)</f>
        <v>14.75</v>
      </c>
      <c r="Y176" s="52"/>
      <c r="Z176" s="6" t="s">
        <v>789</v>
      </c>
      <c r="AA176" s="39">
        <v>14.75</v>
      </c>
      <c r="AB176" s="60">
        <f>+W176</f>
        <v>0</v>
      </c>
      <c r="AC176" s="39">
        <f>+X176</f>
        <v>14.75</v>
      </c>
      <c r="AD176" s="60">
        <f>(AG176-AC176)/AG176</f>
        <v>0</v>
      </c>
      <c r="AE176" s="120"/>
      <c r="AF176" s="129">
        <v>2</v>
      </c>
      <c r="AG176" s="44">
        <f>SUM(AJ176:AL176)+AE176</f>
        <v>14.75</v>
      </c>
      <c r="AH176" s="52"/>
      <c r="AJ176" s="17">
        <f>ROUND(AC176/(1-VLOOKUP(AF176,Group,2,FALSE)),2)</f>
        <v>14.75</v>
      </c>
      <c r="AK176" s="17">
        <f>IF(VLOOKUP(AF176,Group,5,FALSE)="YES",VLOOKUP(ROUND(ROUND(AJ176,1)-AJ176,2),Round,2,FALSE)+VLOOKUP(AF176,Group,6,FALSE),0)</f>
        <v>0</v>
      </c>
      <c r="AL176" s="17">
        <f>IF(VLOOKUP(AF176,Group,7,FALSE)="",0,ROUND(AJ176-0.04999,1)-AJ176+AM176)</f>
        <v>0</v>
      </c>
      <c r="AM176" s="17" t="str">
        <f>IF(VLOOKUP(AF176,Group,7,FALSE)="","",VLOOKUP(AF176,Group,7,FALSE))</f>
        <v/>
      </c>
      <c r="AO176" s="31" t="s">
        <v>59</v>
      </c>
    </row>
    <row r="177" spans="2:41" s="3" customFormat="1" ht="9.9499999999999993" customHeight="1" x14ac:dyDescent="0.2">
      <c r="B177" s="113" t="s">
        <v>88</v>
      </c>
      <c r="D177" s="40"/>
      <c r="E177" s="75" t="s">
        <v>362</v>
      </c>
      <c r="F177" s="75"/>
      <c r="G177" s="30" t="s">
        <v>92</v>
      </c>
      <c r="H177" s="30"/>
      <c r="I177" s="30" t="s">
        <v>158</v>
      </c>
      <c r="K177" s="30"/>
      <c r="L177" s="30" t="s">
        <v>276</v>
      </c>
      <c r="M177" s="172"/>
      <c r="N177" s="196" t="s">
        <v>100</v>
      </c>
      <c r="P177" s="75" t="s">
        <v>203</v>
      </c>
      <c r="Q177" s="88"/>
      <c r="R177" s="29"/>
      <c r="S177" s="39">
        <f>IF(Suggested="Yes",AA177,AG177)</f>
        <v>14.85</v>
      </c>
      <c r="T177" s="37" t="s">
        <v>46</v>
      </c>
      <c r="U177" s="5" t="str">
        <f>+Instructions!$B$3</f>
        <v>G</v>
      </c>
      <c r="V177" s="52"/>
      <c r="W177" s="56">
        <f>+Instructions!$C$22</f>
        <v>0</v>
      </c>
      <c r="X177" s="39">
        <f>ROUND($AA177*(1-W177)+0.004999,2)</f>
        <v>14.85</v>
      </c>
      <c r="Y177" s="52"/>
      <c r="Z177" s="6" t="s">
        <v>789</v>
      </c>
      <c r="AA177" s="39">
        <v>14.85</v>
      </c>
      <c r="AB177" s="60">
        <f>+W177</f>
        <v>0</v>
      </c>
      <c r="AC177" s="39">
        <f>+X177</f>
        <v>14.85</v>
      </c>
      <c r="AD177" s="60">
        <f>(AG177-AC177)/AG177</f>
        <v>0</v>
      </c>
      <c r="AE177" s="120"/>
      <c r="AF177" s="129">
        <v>2</v>
      </c>
      <c r="AG177" s="44">
        <f>SUM(AJ177:AL177)+AE177</f>
        <v>14.85</v>
      </c>
      <c r="AH177" s="52"/>
      <c r="AJ177" s="17">
        <f>ROUND(AC177/(1-VLOOKUP(AF177,Group,2,FALSE)),2)</f>
        <v>14.85</v>
      </c>
      <c r="AK177" s="17">
        <f>IF(VLOOKUP(AF177,Group,5,FALSE)="YES",VLOOKUP(ROUND(ROUND(AJ177,1)-AJ177,2),Round,2,FALSE)+VLOOKUP(AF177,Group,6,FALSE),0)</f>
        <v>0</v>
      </c>
      <c r="AL177" s="17">
        <f>IF(VLOOKUP(AF177,Group,7,FALSE)="",0,ROUND(AJ177-0.04999,1)-AJ177+AM177)</f>
        <v>0</v>
      </c>
      <c r="AM177" s="17" t="str">
        <f>IF(VLOOKUP(AF177,Group,7,FALSE)="","",VLOOKUP(AF177,Group,7,FALSE))</f>
        <v/>
      </c>
      <c r="AO177" s="31" t="s">
        <v>59</v>
      </c>
    </row>
    <row r="178" spans="2:41" s="3" customFormat="1" ht="3.95" customHeight="1" x14ac:dyDescent="0.2">
      <c r="P178" s="75"/>
      <c r="Q178" s="88"/>
      <c r="R178" s="6"/>
      <c r="S178" s="39"/>
      <c r="T178" s="6"/>
      <c r="U178" s="5"/>
      <c r="V178" s="52"/>
      <c r="W178" s="56"/>
      <c r="X178" s="15"/>
      <c r="Y178" s="52"/>
      <c r="Z178" s="39"/>
      <c r="AA178" s="39"/>
      <c r="AB178" s="55"/>
      <c r="AC178" s="17"/>
      <c r="AD178" s="15"/>
      <c r="AE178" s="65"/>
      <c r="AF178" s="123"/>
      <c r="AG178" s="39"/>
      <c r="AH178" s="52"/>
      <c r="AJ178" s="17"/>
      <c r="AK178" s="17"/>
      <c r="AL178" s="17"/>
      <c r="AM178" s="17"/>
      <c r="AO178" s="31" t="s">
        <v>59</v>
      </c>
    </row>
    <row r="179" spans="2:41" s="3" customFormat="1" ht="9.9499999999999993" customHeight="1" x14ac:dyDescent="0.2">
      <c r="C179" s="74" t="s">
        <v>732</v>
      </c>
      <c r="P179" s="4"/>
      <c r="Q179" s="6"/>
      <c r="R179" s="80" t="s">
        <v>229</v>
      </c>
      <c r="S179" s="187" t="s">
        <v>231</v>
      </c>
      <c r="T179" s="188"/>
      <c r="U179" s="5"/>
      <c r="V179" s="52"/>
      <c r="W179" s="70"/>
      <c r="X179" s="70"/>
      <c r="Y179" s="52"/>
      <c r="Z179" s="39"/>
      <c r="AA179" s="17"/>
      <c r="AB179" s="15"/>
      <c r="AC179" s="15"/>
      <c r="AD179" s="15"/>
      <c r="AE179" s="15"/>
      <c r="AF179" s="65"/>
      <c r="AG179" s="17"/>
      <c r="AH179" s="52"/>
      <c r="AO179" s="31" t="s">
        <v>59</v>
      </c>
    </row>
    <row r="180" spans="2:41" s="3" customFormat="1" ht="2.85" customHeight="1" x14ac:dyDescent="0.2">
      <c r="P180" s="75"/>
      <c r="Q180" s="88"/>
      <c r="R180" s="6"/>
      <c r="S180" s="39"/>
      <c r="T180" s="6"/>
      <c r="U180" s="5"/>
      <c r="V180" s="52"/>
      <c r="W180" s="56"/>
      <c r="X180" s="15"/>
      <c r="Y180" s="52"/>
      <c r="Z180" s="39"/>
      <c r="AA180" s="39"/>
      <c r="AB180" s="55"/>
      <c r="AC180" s="17"/>
      <c r="AD180" s="15"/>
      <c r="AE180" s="65"/>
      <c r="AF180" s="123"/>
      <c r="AG180" s="39"/>
      <c r="AH180" s="52"/>
      <c r="AJ180" s="17"/>
      <c r="AK180" s="17"/>
      <c r="AL180" s="17"/>
      <c r="AM180" s="17"/>
      <c r="AO180" s="31" t="s">
        <v>59</v>
      </c>
    </row>
    <row r="181" spans="2:41" s="3" customFormat="1" ht="9.9499999999999993" customHeight="1" x14ac:dyDescent="0.2">
      <c r="C181" s="35"/>
      <c r="D181" s="40" t="s">
        <v>10</v>
      </c>
      <c r="E181" s="140" t="s">
        <v>292</v>
      </c>
      <c r="F181" s="140"/>
      <c r="G181" s="140"/>
      <c r="H181" s="140"/>
      <c r="I181" s="140"/>
      <c r="J181" s="140"/>
      <c r="K181" s="140"/>
      <c r="L181" s="140"/>
      <c r="M181" s="140"/>
      <c r="N181" s="140"/>
      <c r="O181" s="30"/>
      <c r="P181" s="30"/>
      <c r="Q181" s="30"/>
      <c r="R181" s="30"/>
      <c r="S181" s="30"/>
      <c r="T181" s="30"/>
      <c r="U181" s="5"/>
      <c r="V181" s="52"/>
      <c r="W181" s="70"/>
      <c r="X181" s="70"/>
      <c r="Y181" s="52"/>
      <c r="Z181" s="39"/>
      <c r="AA181" s="39"/>
      <c r="AB181" s="55"/>
      <c r="AC181" s="17"/>
      <c r="AD181" s="15"/>
      <c r="AE181" s="65"/>
      <c r="AF181" s="123"/>
      <c r="AG181" s="17"/>
      <c r="AH181" s="52"/>
      <c r="AJ181" s="17"/>
      <c r="AK181" s="17"/>
      <c r="AL181" s="17"/>
      <c r="AM181" s="17"/>
      <c r="AO181" s="31" t="s">
        <v>59</v>
      </c>
    </row>
    <row r="182" spans="2:41" s="3" customFormat="1" ht="0.95" customHeight="1" x14ac:dyDescent="0.2">
      <c r="P182" s="75"/>
      <c r="Q182" s="88"/>
      <c r="R182" s="6"/>
      <c r="S182" s="39"/>
      <c r="T182" s="6"/>
      <c r="U182" s="5"/>
      <c r="V182" s="52"/>
      <c r="W182" s="56"/>
      <c r="X182" s="15"/>
      <c r="Y182" s="52"/>
      <c r="Z182" s="39"/>
      <c r="AA182" s="39"/>
      <c r="AB182" s="55"/>
      <c r="AC182" s="17"/>
      <c r="AD182" s="15"/>
      <c r="AE182" s="65"/>
      <c r="AF182" s="123"/>
      <c r="AG182" s="39"/>
      <c r="AH182" s="52"/>
      <c r="AJ182" s="17"/>
      <c r="AK182" s="17"/>
      <c r="AL182" s="17"/>
      <c r="AM182" s="17"/>
      <c r="AO182" s="31" t="s">
        <v>59</v>
      </c>
    </row>
    <row r="183" spans="2:41" s="3" customFormat="1" ht="9.9499999999999993" customHeight="1" x14ac:dyDescent="0.2">
      <c r="B183" s="113" t="s">
        <v>88</v>
      </c>
      <c r="D183" s="40"/>
      <c r="E183" s="75" t="s">
        <v>91</v>
      </c>
      <c r="F183" s="75"/>
      <c r="G183" s="30" t="s">
        <v>92</v>
      </c>
      <c r="H183" s="30"/>
      <c r="I183" s="30"/>
      <c r="J183" s="30" t="s">
        <v>284</v>
      </c>
      <c r="K183" s="30"/>
      <c r="L183" s="30"/>
      <c r="M183" s="30"/>
      <c r="N183" s="30"/>
      <c r="P183" s="75" t="s">
        <v>150</v>
      </c>
      <c r="Q183" s="88"/>
      <c r="R183" s="29"/>
      <c r="S183" s="39">
        <f>IF(Suggested="Yes",AA183,AG183)</f>
        <v>13</v>
      </c>
      <c r="T183" s="37" t="s">
        <v>46</v>
      </c>
      <c r="U183" s="5" t="str">
        <f>+Instructions!$B$3</f>
        <v>G</v>
      </c>
      <c r="V183" s="52"/>
      <c r="W183" s="56">
        <f>+Instructions!$C$22</f>
        <v>0</v>
      </c>
      <c r="X183" s="39">
        <f>ROUND($AA183*(1-W183)+0.004999,2)</f>
        <v>13</v>
      </c>
      <c r="Y183" s="52"/>
      <c r="Z183" s="6" t="s">
        <v>789</v>
      </c>
      <c r="AA183" s="39">
        <v>13</v>
      </c>
      <c r="AB183" s="60">
        <f>+W183</f>
        <v>0</v>
      </c>
      <c r="AC183" s="39">
        <f>+X183</f>
        <v>13</v>
      </c>
      <c r="AD183" s="60">
        <f>(AG183-AC183)/AG183</f>
        <v>0</v>
      </c>
      <c r="AE183" s="120"/>
      <c r="AF183" s="129">
        <v>2</v>
      </c>
      <c r="AG183" s="44">
        <f>SUM(AJ183:AL183)+AE183</f>
        <v>13</v>
      </c>
      <c r="AH183" s="52"/>
      <c r="AJ183" s="17">
        <f>ROUND(AC183/(1-VLOOKUP(AF183,Group,2,FALSE)),2)</f>
        <v>13</v>
      </c>
      <c r="AK183" s="17">
        <f>IF(VLOOKUP(AF183,Group,5,FALSE)="YES",VLOOKUP(ROUND(ROUND(AJ183,1)-AJ183,2),Round,2,FALSE)+VLOOKUP(AF183,Group,6,FALSE),0)</f>
        <v>0</v>
      </c>
      <c r="AL183" s="17">
        <f>IF(VLOOKUP(AF183,Group,7,FALSE)="",0,ROUND(AJ183-0.04999,1)-AJ183+AM183)</f>
        <v>0</v>
      </c>
      <c r="AM183" s="17" t="str">
        <f>IF(VLOOKUP(AF183,Group,7,FALSE)="","",VLOOKUP(AF183,Group,7,FALSE))</f>
        <v/>
      </c>
      <c r="AO183" s="31" t="s">
        <v>59</v>
      </c>
    </row>
    <row r="184" spans="2:41" s="3" customFormat="1" ht="2.85" customHeight="1" x14ac:dyDescent="0.2">
      <c r="P184" s="75"/>
      <c r="Q184" s="88"/>
      <c r="R184" s="6"/>
      <c r="S184" s="39"/>
      <c r="T184" s="6"/>
      <c r="U184" s="5"/>
      <c r="V184" s="52"/>
      <c r="W184" s="56"/>
      <c r="X184" s="15"/>
      <c r="Y184" s="52"/>
      <c r="Z184" s="39"/>
      <c r="AA184" s="39"/>
      <c r="AB184" s="55"/>
      <c r="AC184" s="17"/>
      <c r="AD184" s="15"/>
      <c r="AE184" s="65"/>
      <c r="AF184" s="123"/>
      <c r="AG184" s="39"/>
      <c r="AH184" s="52"/>
      <c r="AJ184" s="17"/>
      <c r="AK184" s="17"/>
      <c r="AL184" s="17"/>
      <c r="AM184" s="17"/>
      <c r="AO184" s="31" t="s">
        <v>59</v>
      </c>
    </row>
    <row r="185" spans="2:41" s="3" customFormat="1" ht="9.9499999999999993" customHeight="1" x14ac:dyDescent="0.2">
      <c r="C185" s="35"/>
      <c r="D185" s="40" t="s">
        <v>10</v>
      </c>
      <c r="E185" s="140" t="s">
        <v>293</v>
      </c>
      <c r="F185" s="140"/>
      <c r="G185" s="140"/>
      <c r="H185" s="140"/>
      <c r="I185" s="140"/>
      <c r="J185" s="140"/>
      <c r="K185" s="140"/>
      <c r="L185" s="140"/>
      <c r="M185" s="140"/>
      <c r="N185" s="140"/>
      <c r="O185" s="30"/>
      <c r="P185" s="30"/>
      <c r="Q185" s="30"/>
      <c r="R185" s="30"/>
      <c r="S185" s="30"/>
      <c r="T185" s="30"/>
      <c r="U185" s="5"/>
      <c r="V185" s="52"/>
      <c r="W185" s="70"/>
      <c r="X185" s="70"/>
      <c r="Y185" s="52"/>
      <c r="Z185" s="39"/>
      <c r="AA185" s="39"/>
      <c r="AB185" s="55"/>
      <c r="AC185" s="17"/>
      <c r="AD185" s="15"/>
      <c r="AE185" s="65"/>
      <c r="AF185" s="123"/>
      <c r="AG185" s="17"/>
      <c r="AH185" s="52"/>
      <c r="AJ185" s="17"/>
      <c r="AK185" s="17"/>
      <c r="AL185" s="17"/>
      <c r="AM185" s="17"/>
      <c r="AO185" s="31" t="s">
        <v>59</v>
      </c>
    </row>
    <row r="186" spans="2:41" s="3" customFormat="1" ht="0.95" customHeight="1" x14ac:dyDescent="0.2">
      <c r="P186" s="75"/>
      <c r="Q186" s="88"/>
      <c r="R186" s="6"/>
      <c r="S186" s="39"/>
      <c r="T186" s="6"/>
      <c r="U186" s="5"/>
      <c r="V186" s="52"/>
      <c r="W186" s="56"/>
      <c r="X186" s="15"/>
      <c r="Y186" s="52"/>
      <c r="Z186" s="39"/>
      <c r="AA186" s="39"/>
      <c r="AB186" s="55"/>
      <c r="AC186" s="17"/>
      <c r="AD186" s="15"/>
      <c r="AE186" s="65"/>
      <c r="AF186" s="123"/>
      <c r="AG186" s="39"/>
      <c r="AH186" s="52"/>
      <c r="AJ186" s="17"/>
      <c r="AK186" s="17"/>
      <c r="AL186" s="17"/>
      <c r="AM186" s="17"/>
      <c r="AO186" s="31" t="s">
        <v>59</v>
      </c>
    </row>
    <row r="187" spans="2:41" s="3" customFormat="1" ht="9.9499999999999993" customHeight="1" x14ac:dyDescent="0.2">
      <c r="B187" s="113" t="s">
        <v>88</v>
      </c>
      <c r="D187" s="40"/>
      <c r="E187" s="75" t="s">
        <v>91</v>
      </c>
      <c r="F187" s="75"/>
      <c r="G187" s="30" t="s">
        <v>92</v>
      </c>
      <c r="H187" s="30"/>
      <c r="I187" s="30"/>
      <c r="J187" s="30" t="s">
        <v>284</v>
      </c>
      <c r="K187" s="30"/>
      <c r="L187" s="30"/>
      <c r="M187" s="30"/>
      <c r="N187" s="30"/>
      <c r="P187" s="75" t="s">
        <v>150</v>
      </c>
      <c r="Q187" s="88"/>
      <c r="R187" s="29"/>
      <c r="S187" s="39">
        <f>IF(Suggested="Yes",AA187,AG187)</f>
        <v>11.4</v>
      </c>
      <c r="T187" s="37" t="s">
        <v>46</v>
      </c>
      <c r="U187" s="5" t="str">
        <f>+Instructions!$B$3</f>
        <v>G</v>
      </c>
      <c r="V187" s="52"/>
      <c r="W187" s="56">
        <f>+Instructions!$C$22</f>
        <v>0</v>
      </c>
      <c r="X187" s="39">
        <f>ROUND($AA187*(1-W187)+0.004999,2)</f>
        <v>11.4</v>
      </c>
      <c r="Y187" s="52"/>
      <c r="Z187" s="6" t="s">
        <v>789</v>
      </c>
      <c r="AA187" s="39">
        <v>11.4</v>
      </c>
      <c r="AB187" s="60">
        <f>+W187</f>
        <v>0</v>
      </c>
      <c r="AC187" s="39">
        <f>+X187</f>
        <v>11.4</v>
      </c>
      <c r="AD187" s="60">
        <f>(AG187-AC187)/AG187</f>
        <v>0</v>
      </c>
      <c r="AE187" s="120"/>
      <c r="AF187" s="129">
        <v>2</v>
      </c>
      <c r="AG187" s="44">
        <f>SUM(AJ187:AL187)+AE187</f>
        <v>11.4</v>
      </c>
      <c r="AH187" s="52"/>
      <c r="AJ187" s="17">
        <f>ROUND(AC187/(1-VLOOKUP(AF187,Group,2,FALSE)),2)</f>
        <v>11.4</v>
      </c>
      <c r="AK187" s="17">
        <f>IF(VLOOKUP(AF187,Group,5,FALSE)="YES",VLOOKUP(ROUND(ROUND(AJ187,1)-AJ187,2),Round,2,FALSE)+VLOOKUP(AF187,Group,6,FALSE),0)</f>
        <v>0</v>
      </c>
      <c r="AL187" s="17">
        <f>IF(VLOOKUP(AF187,Group,7,FALSE)="",0,ROUND(AJ187-0.04999,1)-AJ187+AM187)</f>
        <v>0</v>
      </c>
      <c r="AM187" s="17" t="str">
        <f>IF(VLOOKUP(AF187,Group,7,FALSE)="","",VLOOKUP(AF187,Group,7,FALSE))</f>
        <v/>
      </c>
      <c r="AO187" s="31" t="s">
        <v>59</v>
      </c>
    </row>
    <row r="188" spans="2:41" s="3" customFormat="1" ht="3.95" customHeight="1" x14ac:dyDescent="0.2">
      <c r="P188" s="75"/>
      <c r="Q188" s="88"/>
      <c r="R188" s="6"/>
      <c r="S188" s="39"/>
      <c r="T188" s="6"/>
      <c r="U188" s="5"/>
      <c r="V188" s="52"/>
      <c r="W188" s="56"/>
      <c r="X188" s="15"/>
      <c r="Y188" s="52"/>
      <c r="Z188" s="39"/>
      <c r="AA188" s="39"/>
      <c r="AB188" s="55"/>
      <c r="AC188" s="17"/>
      <c r="AD188" s="15"/>
      <c r="AE188" s="65"/>
      <c r="AF188" s="123"/>
      <c r="AG188" s="39"/>
      <c r="AH188" s="52"/>
      <c r="AJ188" s="17"/>
      <c r="AK188" s="17"/>
      <c r="AL188" s="17"/>
      <c r="AM188" s="17"/>
      <c r="AO188" s="31" t="s">
        <v>59</v>
      </c>
    </row>
    <row r="189" spans="2:41" s="3" customFormat="1" ht="9.9499999999999993" customHeight="1" x14ac:dyDescent="0.2">
      <c r="C189" s="74" t="s">
        <v>624</v>
      </c>
      <c r="P189" s="4"/>
      <c r="Q189" s="6"/>
      <c r="R189" s="80" t="s">
        <v>229</v>
      </c>
      <c r="S189" s="187" t="s">
        <v>424</v>
      </c>
      <c r="T189" s="188"/>
      <c r="U189" s="5"/>
      <c r="V189" s="52"/>
      <c r="W189" s="70"/>
      <c r="X189" s="70"/>
      <c r="Y189" s="52"/>
      <c r="Z189" s="39"/>
      <c r="AA189" s="17"/>
      <c r="AB189" s="15"/>
      <c r="AC189" s="15"/>
      <c r="AD189" s="15"/>
      <c r="AE189" s="15"/>
      <c r="AF189" s="65"/>
      <c r="AG189" s="17"/>
      <c r="AH189" s="52"/>
      <c r="AO189" s="31" t="s">
        <v>59</v>
      </c>
    </row>
    <row r="190" spans="2:41" s="3" customFormat="1" ht="2.85" customHeight="1" x14ac:dyDescent="0.2">
      <c r="P190" s="75"/>
      <c r="Q190" s="88"/>
      <c r="R190" s="6"/>
      <c r="S190" s="39"/>
      <c r="T190" s="6"/>
      <c r="U190" s="5"/>
      <c r="V190" s="52"/>
      <c r="W190" s="56"/>
      <c r="X190" s="15"/>
      <c r="Y190" s="52"/>
      <c r="Z190" s="39"/>
      <c r="AA190" s="39"/>
      <c r="AB190" s="55"/>
      <c r="AC190" s="17"/>
      <c r="AD190" s="15"/>
      <c r="AE190" s="65"/>
      <c r="AF190" s="123"/>
      <c r="AG190" s="39"/>
      <c r="AH190" s="52"/>
      <c r="AJ190" s="17"/>
      <c r="AK190" s="17"/>
      <c r="AL190" s="17"/>
      <c r="AM190" s="17"/>
      <c r="AO190" s="31" t="s">
        <v>59</v>
      </c>
    </row>
    <row r="191" spans="2:41" s="3" customFormat="1" ht="9.9499999999999993" customHeight="1" x14ac:dyDescent="0.2">
      <c r="C191" s="35"/>
      <c r="D191" s="40" t="s">
        <v>99</v>
      </c>
      <c r="E191" s="140" t="s">
        <v>425</v>
      </c>
      <c r="F191" s="140"/>
      <c r="G191" s="140"/>
      <c r="H191" s="140"/>
      <c r="I191" s="140"/>
      <c r="J191" s="140"/>
      <c r="K191" s="140"/>
      <c r="L191" s="140"/>
      <c r="M191" s="140"/>
      <c r="N191" s="140"/>
      <c r="O191" s="30"/>
      <c r="P191" s="30"/>
      <c r="Q191" s="30"/>
      <c r="R191" s="30"/>
      <c r="S191" s="30"/>
      <c r="T191" s="30"/>
      <c r="U191" s="5"/>
      <c r="V191" s="52"/>
      <c r="W191" s="70"/>
      <c r="X191" s="70"/>
      <c r="Y191" s="52"/>
      <c r="Z191" s="39"/>
      <c r="AA191" s="39"/>
      <c r="AB191" s="55"/>
      <c r="AC191" s="17"/>
      <c r="AD191" s="15"/>
      <c r="AE191" s="65"/>
      <c r="AF191" s="123"/>
      <c r="AG191" s="17"/>
      <c r="AH191" s="52"/>
      <c r="AJ191" s="17"/>
      <c r="AK191" s="17"/>
      <c r="AL191" s="17"/>
      <c r="AM191" s="17"/>
      <c r="AO191" s="31" t="s">
        <v>59</v>
      </c>
    </row>
    <row r="192" spans="2:41" s="3" customFormat="1" ht="0.95" customHeight="1" x14ac:dyDescent="0.2">
      <c r="P192" s="75"/>
      <c r="Q192" s="88"/>
      <c r="R192" s="6"/>
      <c r="S192" s="39"/>
      <c r="T192" s="6"/>
      <c r="U192" s="5"/>
      <c r="V192" s="52"/>
      <c r="W192" s="56"/>
      <c r="X192" s="15"/>
      <c r="Y192" s="52"/>
      <c r="Z192" s="39"/>
      <c r="AA192" s="39"/>
      <c r="AB192" s="55"/>
      <c r="AC192" s="17"/>
      <c r="AD192" s="15"/>
      <c r="AE192" s="65"/>
      <c r="AF192" s="123"/>
      <c r="AG192" s="39"/>
      <c r="AH192" s="52"/>
      <c r="AJ192" s="17"/>
      <c r="AK192" s="17"/>
      <c r="AL192" s="17"/>
      <c r="AM192" s="17"/>
      <c r="AO192" s="31" t="s">
        <v>59</v>
      </c>
    </row>
    <row r="193" spans="2:41" s="3" customFormat="1" ht="9.9499999999999993" customHeight="1" x14ac:dyDescent="0.2">
      <c r="B193" s="113" t="s">
        <v>88</v>
      </c>
      <c r="D193" s="40"/>
      <c r="E193" s="75" t="s">
        <v>236</v>
      </c>
      <c r="F193" s="75"/>
      <c r="G193" s="30" t="s">
        <v>428</v>
      </c>
      <c r="H193" s="30"/>
      <c r="I193" s="30"/>
      <c r="J193" s="30"/>
      <c r="K193" s="30"/>
      <c r="L193" s="30"/>
      <c r="M193" s="30"/>
      <c r="N193" s="30"/>
      <c r="P193" s="75"/>
      <c r="Q193" s="88"/>
      <c r="R193" s="29" t="s">
        <v>52</v>
      </c>
      <c r="S193" s="39">
        <f>IF(Suggested="Yes",AA193,AG193)</f>
        <v>7.2</v>
      </c>
      <c r="T193" s="37" t="s">
        <v>46</v>
      </c>
      <c r="U193" s="5" t="str">
        <f>+Instructions!$B$3</f>
        <v>G</v>
      </c>
      <c r="V193" s="52"/>
      <c r="W193" s="56">
        <f>+Instructions!$C$22</f>
        <v>0</v>
      </c>
      <c r="X193" s="39">
        <f>ROUND($AA193*(1-W193)+0.004999,2)</f>
        <v>7.2</v>
      </c>
      <c r="Y193" s="52"/>
      <c r="Z193" s="6" t="s">
        <v>789</v>
      </c>
      <c r="AA193" s="39">
        <v>7.2</v>
      </c>
      <c r="AB193" s="60">
        <f>+W193</f>
        <v>0</v>
      </c>
      <c r="AC193" s="39">
        <f>+X193</f>
        <v>7.2</v>
      </c>
      <c r="AD193" s="60">
        <f>(AG193-AC193)/AG193</f>
        <v>0</v>
      </c>
      <c r="AE193" s="120"/>
      <c r="AF193" s="129">
        <v>2</v>
      </c>
      <c r="AG193" s="44">
        <f>SUM(AJ193:AL193)+AE193</f>
        <v>7.2</v>
      </c>
      <c r="AH193" s="52"/>
      <c r="AJ193" s="17">
        <f>ROUND(AC193/(1-VLOOKUP(AF193,Group,2,FALSE)),2)</f>
        <v>7.2</v>
      </c>
      <c r="AK193" s="17">
        <f>IF(VLOOKUP(AF193,Group,5,FALSE)="YES",VLOOKUP(ROUND(ROUND(AJ193,1)-AJ193,2),Round,2,FALSE)+VLOOKUP(AF193,Group,6,FALSE),0)</f>
        <v>0</v>
      </c>
      <c r="AL193" s="17">
        <f>IF(VLOOKUP(AF193,Group,7,FALSE)="",0,ROUND(AJ193-0.04999,1)-AJ193+AM193)</f>
        <v>0</v>
      </c>
      <c r="AM193" s="17" t="str">
        <f>IF(VLOOKUP(AF193,Group,7,FALSE)="","",VLOOKUP(AF193,Group,7,FALSE))</f>
        <v/>
      </c>
      <c r="AO193" s="31" t="s">
        <v>59</v>
      </c>
    </row>
    <row r="194" spans="2:41" s="3" customFormat="1" ht="0.95" customHeight="1" x14ac:dyDescent="0.2">
      <c r="P194" s="75"/>
      <c r="Q194" s="88"/>
      <c r="R194" s="6"/>
      <c r="S194" s="39"/>
      <c r="T194" s="6"/>
      <c r="U194" s="5"/>
      <c r="V194" s="52"/>
      <c r="W194" s="56"/>
      <c r="X194" s="15"/>
      <c r="Y194" s="52"/>
      <c r="Z194" s="39"/>
      <c r="AA194" s="39"/>
      <c r="AB194" s="55"/>
      <c r="AC194" s="17"/>
      <c r="AD194" s="15"/>
      <c r="AE194" s="65"/>
      <c r="AF194" s="123"/>
      <c r="AG194" s="39"/>
      <c r="AH194" s="52"/>
      <c r="AJ194" s="17"/>
      <c r="AK194" s="17"/>
      <c r="AL194" s="17"/>
      <c r="AM194" s="17"/>
      <c r="AO194" s="31" t="s">
        <v>59</v>
      </c>
    </row>
    <row r="195" spans="2:41" s="3" customFormat="1" ht="9.75" customHeight="1" x14ac:dyDescent="0.2">
      <c r="C195" s="35"/>
      <c r="D195" s="40" t="s">
        <v>101</v>
      </c>
      <c r="E195" s="172" t="s">
        <v>426</v>
      </c>
      <c r="P195" s="4"/>
      <c r="Q195" s="6"/>
      <c r="S195" s="21"/>
      <c r="T195" s="68"/>
      <c r="U195" s="5"/>
      <c r="V195" s="52"/>
      <c r="W195" s="70"/>
      <c r="X195" s="70"/>
      <c r="Y195" s="52"/>
      <c r="Z195" s="39"/>
      <c r="AA195" s="17"/>
      <c r="AB195" s="15"/>
      <c r="AC195" s="15"/>
      <c r="AD195" s="15"/>
      <c r="AE195" s="15"/>
      <c r="AF195" s="65"/>
      <c r="AG195" s="17"/>
      <c r="AH195" s="52"/>
      <c r="AO195" s="31" t="s">
        <v>59</v>
      </c>
    </row>
    <row r="196" spans="2:41" s="3" customFormat="1" ht="3.95" customHeight="1" x14ac:dyDescent="0.2">
      <c r="P196" s="75"/>
      <c r="Q196" s="88"/>
      <c r="R196" s="6"/>
      <c r="S196" s="39"/>
      <c r="T196" s="6"/>
      <c r="U196" s="5"/>
      <c r="V196" s="52"/>
      <c r="W196" s="56"/>
      <c r="X196" s="15"/>
      <c r="Y196" s="52"/>
      <c r="Z196" s="39"/>
      <c r="AA196" s="39"/>
      <c r="AB196" s="55"/>
      <c r="AC196" s="17"/>
      <c r="AD196" s="15"/>
      <c r="AE196" s="65"/>
      <c r="AF196" s="123"/>
      <c r="AG196" s="39"/>
      <c r="AH196" s="52"/>
      <c r="AJ196" s="17"/>
      <c r="AK196" s="17"/>
      <c r="AL196" s="17"/>
      <c r="AM196" s="17"/>
      <c r="AO196" s="31" t="s">
        <v>59</v>
      </c>
    </row>
    <row r="197" spans="2:41" s="3" customFormat="1" ht="9.9499999999999993" customHeight="1" x14ac:dyDescent="0.2">
      <c r="C197" s="74" t="s">
        <v>368</v>
      </c>
      <c r="J197" s="3" t="s">
        <v>86</v>
      </c>
      <c r="K197" s="3" t="s">
        <v>86</v>
      </c>
      <c r="P197" s="4"/>
      <c r="Q197" s="6"/>
      <c r="R197" s="80" t="s">
        <v>229</v>
      </c>
      <c r="S197" s="187" t="s">
        <v>369</v>
      </c>
      <c r="T197" s="188"/>
      <c r="U197" s="5"/>
      <c r="V197" s="52"/>
      <c r="W197" s="70"/>
      <c r="X197" s="70"/>
      <c r="Y197" s="52"/>
      <c r="Z197" s="39"/>
      <c r="AA197" s="17"/>
      <c r="AB197" s="15"/>
      <c r="AC197" s="15"/>
      <c r="AD197" s="15"/>
      <c r="AE197" s="15"/>
      <c r="AF197" s="65"/>
      <c r="AG197" s="17"/>
      <c r="AH197" s="52"/>
      <c r="AO197" s="31" t="s">
        <v>59</v>
      </c>
    </row>
    <row r="198" spans="2:41" s="3" customFormat="1" ht="2.85" customHeight="1" x14ac:dyDescent="0.2">
      <c r="P198" s="75"/>
      <c r="Q198" s="88"/>
      <c r="R198" s="6"/>
      <c r="S198" s="39"/>
      <c r="T198" s="6"/>
      <c r="U198" s="5"/>
      <c r="V198" s="52"/>
      <c r="W198" s="56"/>
      <c r="X198" s="15"/>
      <c r="Y198" s="52"/>
      <c r="Z198" s="39"/>
      <c r="AA198" s="39"/>
      <c r="AB198" s="55"/>
      <c r="AC198" s="17"/>
      <c r="AD198" s="15"/>
      <c r="AE198" s="65"/>
      <c r="AF198" s="123"/>
      <c r="AG198" s="39"/>
      <c r="AH198" s="52"/>
      <c r="AJ198" s="17"/>
      <c r="AK198" s="17"/>
      <c r="AL198" s="17"/>
      <c r="AM198" s="17"/>
      <c r="AO198" s="31" t="s">
        <v>59</v>
      </c>
    </row>
    <row r="199" spans="2:41" s="3" customFormat="1" ht="9.9499999999999993" customHeight="1" x14ac:dyDescent="0.2">
      <c r="C199" s="35"/>
      <c r="D199" s="40" t="s">
        <v>10</v>
      </c>
      <c r="E199" s="140" t="s">
        <v>626</v>
      </c>
      <c r="F199" s="140"/>
      <c r="G199" s="140"/>
      <c r="H199" s="140"/>
      <c r="I199" s="140"/>
      <c r="J199" s="140"/>
      <c r="K199" s="140"/>
      <c r="L199" s="140"/>
      <c r="M199" s="140"/>
      <c r="N199" s="140" t="s">
        <v>488</v>
      </c>
      <c r="O199" s="30"/>
      <c r="P199" s="30"/>
      <c r="Q199" s="30"/>
      <c r="R199" s="30"/>
      <c r="S199" s="30"/>
      <c r="T199" s="30"/>
      <c r="U199" s="5"/>
      <c r="V199" s="52"/>
      <c r="W199" s="70"/>
      <c r="X199" s="70"/>
      <c r="Y199" s="52"/>
      <c r="Z199" s="39"/>
      <c r="AA199" s="39"/>
      <c r="AB199" s="55"/>
      <c r="AC199" s="17"/>
      <c r="AD199" s="15"/>
      <c r="AE199" s="65"/>
      <c r="AF199" s="123"/>
      <c r="AG199" s="17"/>
      <c r="AH199" s="52"/>
      <c r="AJ199" s="17"/>
      <c r="AK199" s="17"/>
      <c r="AL199" s="17"/>
      <c r="AM199" s="17"/>
      <c r="AO199" s="31" t="s">
        <v>59</v>
      </c>
    </row>
    <row r="200" spans="2:41" s="3" customFormat="1" ht="1.5" customHeight="1" x14ac:dyDescent="0.2">
      <c r="P200" s="75"/>
      <c r="Q200" s="88"/>
      <c r="R200" s="6"/>
      <c r="S200" s="39"/>
      <c r="T200" s="6"/>
      <c r="U200" s="5"/>
      <c r="V200" s="52"/>
      <c r="W200" s="56"/>
      <c r="X200" s="15"/>
      <c r="Y200" s="52"/>
      <c r="Z200" s="39"/>
      <c r="AA200" s="39"/>
      <c r="AB200" s="55"/>
      <c r="AC200" s="17"/>
      <c r="AD200" s="15"/>
      <c r="AE200" s="65"/>
      <c r="AF200" s="123"/>
      <c r="AG200" s="39"/>
      <c r="AH200" s="52"/>
      <c r="AJ200" s="17"/>
      <c r="AK200" s="17"/>
      <c r="AL200" s="17"/>
      <c r="AM200" s="17"/>
      <c r="AO200" s="31" t="s">
        <v>59</v>
      </c>
    </row>
    <row r="201" spans="2:41" s="3" customFormat="1" ht="9.9499999999999993" customHeight="1" x14ac:dyDescent="0.2">
      <c r="B201" s="112" t="s">
        <v>55</v>
      </c>
      <c r="D201" s="40"/>
      <c r="E201" s="75" t="s">
        <v>95</v>
      </c>
      <c r="F201" s="75"/>
      <c r="G201" s="30" t="s">
        <v>48</v>
      </c>
      <c r="H201" s="30"/>
      <c r="I201" s="30"/>
      <c r="J201" s="30" t="s">
        <v>365</v>
      </c>
      <c r="K201" s="30"/>
      <c r="L201" s="30"/>
      <c r="M201" s="30"/>
      <c r="N201" s="30"/>
      <c r="P201" s="75" t="s">
        <v>311</v>
      </c>
      <c r="Q201" s="88"/>
      <c r="R201" s="29"/>
      <c r="S201" s="39">
        <f>IF(Suggested="Yes",AA201,AG201)</f>
        <v>13.8</v>
      </c>
      <c r="T201" s="37" t="s">
        <v>47</v>
      </c>
      <c r="U201" s="5" t="str">
        <f>+Instructions!$B$3</f>
        <v>G</v>
      </c>
      <c r="V201" s="52"/>
      <c r="W201" s="56">
        <f>+Instructions!$C$22</f>
        <v>0</v>
      </c>
      <c r="X201" s="17">
        <f>ROUND($AA201*(1-W201)+0.004999,2)</f>
        <v>13.8</v>
      </c>
      <c r="Y201" s="52"/>
      <c r="Z201" s="6" t="s">
        <v>789</v>
      </c>
      <c r="AA201" s="39">
        <v>13.8</v>
      </c>
      <c r="AB201" s="60">
        <f>+W201</f>
        <v>0</v>
      </c>
      <c r="AC201" s="17">
        <f>+X201</f>
        <v>13.8</v>
      </c>
      <c r="AD201" s="12">
        <f>(AG201-AC201)/AG201</f>
        <v>0</v>
      </c>
      <c r="AE201" s="120"/>
      <c r="AF201" s="127">
        <v>1</v>
      </c>
      <c r="AG201" s="38">
        <f>SUM(AJ201:AL201)+AE201</f>
        <v>13.8</v>
      </c>
      <c r="AH201" s="52"/>
      <c r="AJ201" s="17">
        <f>ROUND(AC201/(1-VLOOKUP(AF201,Group,2,FALSE)),2)</f>
        <v>13.8</v>
      </c>
      <c r="AK201" s="17">
        <f>IF(VLOOKUP(AF201,Group,5,FALSE)="YES",VLOOKUP(ROUND(ROUND(AJ201,1)-AJ201,2),Round,2,FALSE)+VLOOKUP(AF201,Group,6,FALSE),0)</f>
        <v>0</v>
      </c>
      <c r="AL201" s="17">
        <f>IF(VLOOKUP(AF201,Group,7,FALSE)="",0,ROUND(AJ201-0.04999,1)-AJ201+AM201)</f>
        <v>0</v>
      </c>
      <c r="AM201" s="17" t="str">
        <f>IF(VLOOKUP(AF201,Group,7,FALSE)="","",VLOOKUP(AF201,Group,7,FALSE))</f>
        <v/>
      </c>
      <c r="AO201" s="31" t="s">
        <v>59</v>
      </c>
    </row>
    <row r="202" spans="2:41" s="3" customFormat="1" ht="9.9499999999999993" customHeight="1" x14ac:dyDescent="0.2">
      <c r="B202" s="112" t="s">
        <v>55</v>
      </c>
      <c r="D202" s="40"/>
      <c r="E202" s="75" t="s">
        <v>372</v>
      </c>
      <c r="F202" s="75"/>
      <c r="G202" s="30" t="s">
        <v>48</v>
      </c>
      <c r="H202" s="30"/>
      <c r="I202" s="30"/>
      <c r="J202" s="30" t="s">
        <v>365</v>
      </c>
      <c r="K202" s="30"/>
      <c r="L202" s="30"/>
      <c r="M202" s="30"/>
      <c r="N202" s="30"/>
      <c r="P202" s="75" t="s">
        <v>413</v>
      </c>
      <c r="Q202" s="88"/>
      <c r="R202" s="29"/>
      <c r="S202" s="39">
        <f>IF(Suggested="Yes",AA202,AG202)</f>
        <v>19.649999999999999</v>
      </c>
      <c r="T202" s="37" t="s">
        <v>47</v>
      </c>
      <c r="U202" s="5" t="str">
        <f>+Instructions!$B$3</f>
        <v>G</v>
      </c>
      <c r="V202" s="52"/>
      <c r="W202" s="56">
        <f>+Instructions!$C$22</f>
        <v>0</v>
      </c>
      <c r="X202" s="17">
        <f>ROUND($AA202*(1-W202)+0.004999,2)</f>
        <v>19.649999999999999</v>
      </c>
      <c r="Y202" s="52"/>
      <c r="Z202" s="6" t="s">
        <v>789</v>
      </c>
      <c r="AA202" s="39">
        <v>19.649999999999999</v>
      </c>
      <c r="AB202" s="60">
        <f>+W202</f>
        <v>0</v>
      </c>
      <c r="AC202" s="17">
        <f>+X202</f>
        <v>19.649999999999999</v>
      </c>
      <c r="AD202" s="12">
        <f>(AG202-AC202)/AG202</f>
        <v>0</v>
      </c>
      <c r="AE202" s="120"/>
      <c r="AF202" s="127">
        <v>1</v>
      </c>
      <c r="AG202" s="38">
        <f>SUM(AJ202:AL202)+AE202</f>
        <v>19.649999999999999</v>
      </c>
      <c r="AH202" s="52"/>
      <c r="AJ202" s="17">
        <f>ROUND(AC202/(1-VLOOKUP(AF202,Group,2,FALSE)),2)</f>
        <v>19.649999999999999</v>
      </c>
      <c r="AK202" s="17">
        <f>IF(VLOOKUP(AF202,Group,5,FALSE)="YES",VLOOKUP(ROUND(ROUND(AJ202,1)-AJ202,2),Round,2,FALSE)+VLOOKUP(AF202,Group,6,FALSE),0)</f>
        <v>0</v>
      </c>
      <c r="AL202" s="17">
        <f>IF(VLOOKUP(AF202,Group,7,FALSE)="",0,ROUND(AJ202-0.04999,1)-AJ202+AM202)</f>
        <v>0</v>
      </c>
      <c r="AM202" s="17" t="str">
        <f>IF(VLOOKUP(AF202,Group,7,FALSE)="","",VLOOKUP(AF202,Group,7,FALSE))</f>
        <v/>
      </c>
      <c r="AO202" s="31" t="s">
        <v>59</v>
      </c>
    </row>
    <row r="203" spans="2:41" s="3" customFormat="1" ht="1.5" customHeight="1" x14ac:dyDescent="0.2">
      <c r="P203" s="75"/>
      <c r="Q203" s="88"/>
      <c r="R203" s="6"/>
      <c r="S203" s="39"/>
      <c r="T203" s="6"/>
      <c r="U203" s="5"/>
      <c r="V203" s="52"/>
      <c r="W203" s="56"/>
      <c r="X203" s="15"/>
      <c r="Y203" s="52"/>
      <c r="Z203" s="39"/>
      <c r="AA203" s="39"/>
      <c r="AB203" s="55"/>
      <c r="AC203" s="17"/>
      <c r="AD203" s="15"/>
      <c r="AE203" s="65"/>
      <c r="AF203" s="123"/>
      <c r="AG203" s="39"/>
      <c r="AH203" s="52"/>
      <c r="AJ203" s="17"/>
      <c r="AK203" s="17"/>
      <c r="AL203" s="17"/>
      <c r="AM203" s="17"/>
      <c r="AO203" s="31" t="s">
        <v>59</v>
      </c>
    </row>
    <row r="204" spans="2:41" s="3" customFormat="1" ht="9.9499999999999993" customHeight="1" x14ac:dyDescent="0.2">
      <c r="B204" s="113" t="s">
        <v>88</v>
      </c>
      <c r="D204" s="40"/>
      <c r="E204" s="75" t="s">
        <v>236</v>
      </c>
      <c r="F204" s="75"/>
      <c r="G204" s="30" t="s">
        <v>313</v>
      </c>
      <c r="H204" s="30"/>
      <c r="I204" s="30"/>
      <c r="J204" s="30" t="s">
        <v>365</v>
      </c>
      <c r="K204" s="30"/>
      <c r="L204" s="30"/>
      <c r="M204" s="30"/>
      <c r="N204" s="30"/>
      <c r="P204" s="75"/>
      <c r="Q204" s="88"/>
      <c r="R204" s="29"/>
      <c r="S204" s="39">
        <f>IF(Suggested="Yes",AA204,AG204)</f>
        <v>16.7</v>
      </c>
      <c r="T204" s="37" t="s">
        <v>46</v>
      </c>
      <c r="U204" s="5" t="str">
        <f>+Instructions!$B$3</f>
        <v>G</v>
      </c>
      <c r="V204" s="52"/>
      <c r="W204" s="56">
        <f>+Instructions!$C$22</f>
        <v>0</v>
      </c>
      <c r="X204" s="39">
        <f>ROUND($AA204*(1-W204)+0.004999,2)</f>
        <v>16.7</v>
      </c>
      <c r="Y204" s="52"/>
      <c r="Z204" s="6" t="s">
        <v>789</v>
      </c>
      <c r="AA204" s="39">
        <v>16.7</v>
      </c>
      <c r="AB204" s="60">
        <f>+W204</f>
        <v>0</v>
      </c>
      <c r="AC204" s="39">
        <f>+X204</f>
        <v>16.7</v>
      </c>
      <c r="AD204" s="60">
        <f>(AG204-AC204)/AG204</f>
        <v>0</v>
      </c>
      <c r="AE204" s="120"/>
      <c r="AF204" s="129">
        <v>2</v>
      </c>
      <c r="AG204" s="44">
        <f>SUM(AJ204:AL204)+AE204</f>
        <v>16.7</v>
      </c>
      <c r="AH204" s="52"/>
      <c r="AJ204" s="17">
        <f>ROUND(AC204/(1-VLOOKUP(AF204,Group,2,FALSE)),2)</f>
        <v>16.7</v>
      </c>
      <c r="AK204" s="17">
        <f>IF(VLOOKUP(AF204,Group,5,FALSE)="YES",VLOOKUP(ROUND(ROUND(AJ204,1)-AJ204,2),Round,2,FALSE)+VLOOKUP(AF204,Group,6,FALSE),0)</f>
        <v>0</v>
      </c>
      <c r="AL204" s="17">
        <f>IF(VLOOKUP(AF204,Group,7,FALSE)="",0,ROUND(AJ204-0.04999,1)-AJ204+AM204)</f>
        <v>0</v>
      </c>
      <c r="AM204" s="17" t="str">
        <f>IF(VLOOKUP(AF204,Group,7,FALSE)="","",VLOOKUP(AF204,Group,7,FALSE))</f>
        <v/>
      </c>
      <c r="AO204" s="31" t="s">
        <v>59</v>
      </c>
    </row>
    <row r="205" spans="2:41" s="3" customFormat="1" ht="2.85" customHeight="1" x14ac:dyDescent="0.2">
      <c r="P205" s="75"/>
      <c r="Q205" s="88"/>
      <c r="R205" s="6"/>
      <c r="S205" s="39"/>
      <c r="T205" s="6"/>
      <c r="U205" s="5"/>
      <c r="V205" s="52"/>
      <c r="W205" s="56"/>
      <c r="X205" s="15"/>
      <c r="Y205" s="52"/>
      <c r="Z205" s="39"/>
      <c r="AA205" s="39"/>
      <c r="AB205" s="55"/>
      <c r="AC205" s="17"/>
      <c r="AD205" s="15"/>
      <c r="AE205" s="65"/>
      <c r="AF205" s="123"/>
      <c r="AG205" s="39"/>
      <c r="AH205" s="52"/>
      <c r="AJ205" s="17"/>
      <c r="AK205" s="17"/>
      <c r="AL205" s="17"/>
      <c r="AM205" s="17"/>
      <c r="AO205" s="31" t="s">
        <v>59</v>
      </c>
    </row>
    <row r="206" spans="2:41" s="3" customFormat="1" ht="9.9499999999999993" customHeight="1" x14ac:dyDescent="0.2">
      <c r="C206" s="35"/>
      <c r="D206" s="40" t="s">
        <v>10</v>
      </c>
      <c r="E206" s="140" t="s">
        <v>625</v>
      </c>
      <c r="F206" s="140"/>
      <c r="G206" s="140"/>
      <c r="H206" s="140"/>
      <c r="I206" s="140"/>
      <c r="J206" s="140"/>
      <c r="K206" s="140"/>
      <c r="L206" s="140"/>
      <c r="M206" s="140"/>
      <c r="N206" s="140" t="s">
        <v>488</v>
      </c>
      <c r="O206" s="30"/>
      <c r="P206" s="30"/>
      <c r="Q206" s="30"/>
      <c r="R206" s="30"/>
      <c r="S206" s="30"/>
      <c r="T206" s="30"/>
      <c r="U206" s="5"/>
      <c r="V206" s="52"/>
      <c r="W206" s="70"/>
      <c r="X206" s="70"/>
      <c r="Y206" s="52"/>
      <c r="Z206" s="39"/>
      <c r="AA206" s="39"/>
      <c r="AB206" s="55"/>
      <c r="AC206" s="17"/>
      <c r="AD206" s="15"/>
      <c r="AE206" s="65"/>
      <c r="AF206" s="123"/>
      <c r="AG206" s="17"/>
      <c r="AH206" s="52"/>
      <c r="AJ206" s="17"/>
      <c r="AK206" s="17"/>
      <c r="AL206" s="17"/>
      <c r="AM206" s="17"/>
      <c r="AO206" s="31" t="s">
        <v>59</v>
      </c>
    </row>
    <row r="207" spans="2:41" s="3" customFormat="1" ht="1.5" customHeight="1" x14ac:dyDescent="0.2">
      <c r="P207" s="75"/>
      <c r="Q207" s="88"/>
      <c r="R207" s="6"/>
      <c r="S207" s="39"/>
      <c r="T207" s="6"/>
      <c r="U207" s="5"/>
      <c r="V207" s="52"/>
      <c r="W207" s="56"/>
      <c r="X207" s="15"/>
      <c r="Y207" s="52"/>
      <c r="Z207" s="39"/>
      <c r="AA207" s="39"/>
      <c r="AB207" s="55"/>
      <c r="AC207" s="17"/>
      <c r="AD207" s="15"/>
      <c r="AE207" s="65"/>
      <c r="AF207" s="123"/>
      <c r="AG207" s="39"/>
      <c r="AH207" s="52"/>
      <c r="AJ207" s="17"/>
      <c r="AK207" s="17"/>
      <c r="AL207" s="17"/>
      <c r="AM207" s="17"/>
      <c r="AO207" s="31" t="s">
        <v>59</v>
      </c>
    </row>
    <row r="208" spans="2:41" s="3" customFormat="1" ht="9.9499999999999993" customHeight="1" x14ac:dyDescent="0.2">
      <c r="B208" s="112" t="s">
        <v>55</v>
      </c>
      <c r="D208" s="40"/>
      <c r="E208" s="75" t="s">
        <v>95</v>
      </c>
      <c r="F208" s="75"/>
      <c r="G208" s="30" t="s">
        <v>48</v>
      </c>
      <c r="H208" s="30"/>
      <c r="I208" s="30"/>
      <c r="J208" s="30" t="s">
        <v>365</v>
      </c>
      <c r="K208" s="30"/>
      <c r="L208" s="30"/>
      <c r="M208" s="30"/>
      <c r="N208" s="30"/>
      <c r="P208" s="75" t="s">
        <v>311</v>
      </c>
      <c r="Q208" s="88"/>
      <c r="R208" s="29"/>
      <c r="S208" s="39">
        <f>IF(Suggested="Yes",AA208,AG208)</f>
        <v>13.2</v>
      </c>
      <c r="T208" s="37" t="s">
        <v>47</v>
      </c>
      <c r="U208" s="5" t="str">
        <f>+Instructions!$B$3</f>
        <v>G</v>
      </c>
      <c r="V208" s="52"/>
      <c r="W208" s="56">
        <f>+Instructions!$C$22</f>
        <v>0</v>
      </c>
      <c r="X208" s="17">
        <f>ROUND($AA208*(1-W208)+0.004999,2)</f>
        <v>13.2</v>
      </c>
      <c r="Y208" s="52"/>
      <c r="Z208" s="6" t="s">
        <v>789</v>
      </c>
      <c r="AA208" s="39">
        <v>13.2</v>
      </c>
      <c r="AB208" s="60">
        <f>+W208</f>
        <v>0</v>
      </c>
      <c r="AC208" s="17">
        <f>+X208</f>
        <v>13.2</v>
      </c>
      <c r="AD208" s="12">
        <f>(AG208-AC208)/AG208</f>
        <v>0</v>
      </c>
      <c r="AE208" s="120"/>
      <c r="AF208" s="127">
        <v>1</v>
      </c>
      <c r="AG208" s="38">
        <f>SUM(AJ208:AL208)+AE208</f>
        <v>13.2</v>
      </c>
      <c r="AH208" s="52"/>
      <c r="AJ208" s="17">
        <f>ROUND(AC208/(1-VLOOKUP(AF208,Group,2,FALSE)),2)</f>
        <v>13.2</v>
      </c>
      <c r="AK208" s="17">
        <f>IF(VLOOKUP(AF208,Group,5,FALSE)="YES",VLOOKUP(ROUND(ROUND(AJ208,1)-AJ208,2),Round,2,FALSE)+VLOOKUP(AF208,Group,6,FALSE),0)</f>
        <v>0</v>
      </c>
      <c r="AL208" s="17">
        <f>IF(VLOOKUP(AF208,Group,7,FALSE)="",0,ROUND(AJ208-0.04999,1)-AJ208+AM208)</f>
        <v>0</v>
      </c>
      <c r="AM208" s="17" t="str">
        <f>IF(VLOOKUP(AF208,Group,7,FALSE)="","",VLOOKUP(AF208,Group,7,FALSE))</f>
        <v/>
      </c>
      <c r="AO208" s="31" t="s">
        <v>59</v>
      </c>
    </row>
    <row r="209" spans="2:41" s="3" customFormat="1" ht="9.9499999999999993" customHeight="1" x14ac:dyDescent="0.2">
      <c r="B209" s="112" t="s">
        <v>55</v>
      </c>
      <c r="D209" s="40"/>
      <c r="E209" s="75" t="s">
        <v>372</v>
      </c>
      <c r="F209" s="75"/>
      <c r="G209" s="30" t="s">
        <v>48</v>
      </c>
      <c r="H209" s="30"/>
      <c r="I209" s="30"/>
      <c r="J209" s="30" t="s">
        <v>365</v>
      </c>
      <c r="K209" s="30"/>
      <c r="L209" s="30"/>
      <c r="M209" s="30"/>
      <c r="N209" s="30"/>
      <c r="P209" s="75" t="s">
        <v>413</v>
      </c>
      <c r="Q209" s="88"/>
      <c r="R209" s="29"/>
      <c r="S209" s="39">
        <f>IF(Suggested="Yes",AA209,AG209)</f>
        <v>19.2</v>
      </c>
      <c r="T209" s="37" t="s">
        <v>47</v>
      </c>
      <c r="U209" s="5" t="str">
        <f>+Instructions!$B$3</f>
        <v>G</v>
      </c>
      <c r="V209" s="52"/>
      <c r="W209" s="56">
        <f>+Instructions!$C$22</f>
        <v>0</v>
      </c>
      <c r="X209" s="17">
        <f>ROUND($AA209*(1-W209)+0.004999,2)</f>
        <v>19.2</v>
      </c>
      <c r="Y209" s="52"/>
      <c r="Z209" s="6" t="s">
        <v>789</v>
      </c>
      <c r="AA209" s="39">
        <v>19.2</v>
      </c>
      <c r="AB209" s="60">
        <f>+W209</f>
        <v>0</v>
      </c>
      <c r="AC209" s="17">
        <f>+X209</f>
        <v>19.2</v>
      </c>
      <c r="AD209" s="12">
        <f>(AG209-AC209)/AG209</f>
        <v>0</v>
      </c>
      <c r="AE209" s="120"/>
      <c r="AF209" s="127">
        <v>1</v>
      </c>
      <c r="AG209" s="38">
        <f>SUM(AJ209:AL209)+AE209</f>
        <v>19.2</v>
      </c>
      <c r="AH209" s="52"/>
      <c r="AJ209" s="17">
        <f>ROUND(AC209/(1-VLOOKUP(AF209,Group,2,FALSE)),2)</f>
        <v>19.2</v>
      </c>
      <c r="AK209" s="17">
        <f>IF(VLOOKUP(AF209,Group,5,FALSE)="YES",VLOOKUP(ROUND(ROUND(AJ209,1)-AJ209,2),Round,2,FALSE)+VLOOKUP(AF209,Group,6,FALSE),0)</f>
        <v>0</v>
      </c>
      <c r="AL209" s="17">
        <f>IF(VLOOKUP(AF209,Group,7,FALSE)="",0,ROUND(AJ209-0.04999,1)-AJ209+AM209)</f>
        <v>0</v>
      </c>
      <c r="AM209" s="17" t="str">
        <f>IF(VLOOKUP(AF209,Group,7,FALSE)="","",VLOOKUP(AF209,Group,7,FALSE))</f>
        <v/>
      </c>
      <c r="AO209" s="31" t="s">
        <v>59</v>
      </c>
    </row>
    <row r="210" spans="2:41" s="3" customFormat="1" ht="1.5" customHeight="1" x14ac:dyDescent="0.2">
      <c r="P210" s="75"/>
      <c r="Q210" s="88"/>
      <c r="R210" s="6"/>
      <c r="S210" s="39"/>
      <c r="T210" s="6"/>
      <c r="U210" s="5"/>
      <c r="V210" s="52"/>
      <c r="W210" s="56"/>
      <c r="X210" s="15"/>
      <c r="Y210" s="52"/>
      <c r="Z210" s="39"/>
      <c r="AA210" s="39"/>
      <c r="AB210" s="55"/>
      <c r="AC210" s="17"/>
      <c r="AD210" s="15"/>
      <c r="AE210" s="65"/>
      <c r="AF210" s="123"/>
      <c r="AG210" s="39"/>
      <c r="AH210" s="52"/>
      <c r="AJ210" s="17"/>
      <c r="AK210" s="17"/>
      <c r="AL210" s="17"/>
      <c r="AM210" s="17"/>
      <c r="AO210" s="31" t="s">
        <v>59</v>
      </c>
    </row>
    <row r="211" spans="2:41" s="3" customFormat="1" ht="9.9499999999999993" customHeight="1" x14ac:dyDescent="0.2">
      <c r="B211" s="113" t="s">
        <v>88</v>
      </c>
      <c r="D211" s="40"/>
      <c r="E211" s="75" t="s">
        <v>236</v>
      </c>
      <c r="F211" s="75"/>
      <c r="G211" s="30" t="s">
        <v>313</v>
      </c>
      <c r="H211" s="30"/>
      <c r="I211" s="30"/>
      <c r="J211" s="30" t="s">
        <v>365</v>
      </c>
      <c r="K211" s="30"/>
      <c r="L211" s="30"/>
      <c r="M211" s="30"/>
      <c r="N211" s="30"/>
      <c r="P211" s="75"/>
      <c r="Q211" s="88"/>
      <c r="R211" s="29" t="s">
        <v>52</v>
      </c>
      <c r="S211" s="39">
        <f>IF(Suggested="Yes",AA211,AG211)</f>
        <v>16.399999999999999</v>
      </c>
      <c r="T211" s="37" t="s">
        <v>46</v>
      </c>
      <c r="U211" s="5" t="str">
        <f>+Instructions!$B$3</f>
        <v>G</v>
      </c>
      <c r="V211" s="52"/>
      <c r="W211" s="56">
        <f>+Instructions!$C$22</f>
        <v>0</v>
      </c>
      <c r="X211" s="39">
        <f>ROUND($AA211*(1-W211)+0.004999,2)</f>
        <v>16.399999999999999</v>
      </c>
      <c r="Y211" s="52"/>
      <c r="Z211" s="6" t="s">
        <v>789</v>
      </c>
      <c r="AA211" s="39">
        <v>16.399999999999999</v>
      </c>
      <c r="AB211" s="60">
        <f>+W211</f>
        <v>0</v>
      </c>
      <c r="AC211" s="39">
        <f>+X211</f>
        <v>16.399999999999999</v>
      </c>
      <c r="AD211" s="60">
        <f>(AG211-AC211)/AG211</f>
        <v>0</v>
      </c>
      <c r="AE211" s="120"/>
      <c r="AF211" s="129">
        <v>2</v>
      </c>
      <c r="AG211" s="44">
        <f>SUM(AJ211:AL211)+AE211</f>
        <v>16.399999999999999</v>
      </c>
      <c r="AH211" s="52"/>
      <c r="AJ211" s="17">
        <f>ROUND(AC211/(1-VLOOKUP(AF211,Group,2,FALSE)),2)</f>
        <v>16.399999999999999</v>
      </c>
      <c r="AK211" s="17">
        <f>IF(VLOOKUP(AF211,Group,5,FALSE)="YES",VLOOKUP(ROUND(ROUND(AJ211,1)-AJ211,2),Round,2,FALSE)+VLOOKUP(AF211,Group,6,FALSE),0)</f>
        <v>0</v>
      </c>
      <c r="AL211" s="17">
        <f>IF(VLOOKUP(AF211,Group,7,FALSE)="",0,ROUND(AJ211-0.04999,1)-AJ211+AM211)</f>
        <v>0</v>
      </c>
      <c r="AM211" s="17" t="str">
        <f>IF(VLOOKUP(AF211,Group,7,FALSE)="","",VLOOKUP(AF211,Group,7,FALSE))</f>
        <v/>
      </c>
      <c r="AO211" s="31" t="s">
        <v>59</v>
      </c>
    </row>
    <row r="212" spans="2:41" s="3" customFormat="1" ht="2.85" customHeight="1" x14ac:dyDescent="0.2">
      <c r="P212" s="75"/>
      <c r="Q212" s="88"/>
      <c r="R212" s="6"/>
      <c r="S212" s="39"/>
      <c r="T212" s="6"/>
      <c r="U212" s="5"/>
      <c r="V212" s="52"/>
      <c r="W212" s="56"/>
      <c r="X212" s="15"/>
      <c r="Y212" s="52"/>
      <c r="Z212" s="39"/>
      <c r="AA212" s="39"/>
      <c r="AB212" s="55"/>
      <c r="AC212" s="17"/>
      <c r="AD212" s="15"/>
      <c r="AE212" s="65"/>
      <c r="AF212" s="123"/>
      <c r="AG212" s="39"/>
      <c r="AH212" s="52"/>
      <c r="AJ212" s="17"/>
      <c r="AK212" s="17"/>
      <c r="AL212" s="17"/>
      <c r="AM212" s="17"/>
      <c r="AO212" s="31" t="s">
        <v>59</v>
      </c>
    </row>
    <row r="213" spans="2:41" s="3" customFormat="1" ht="9.9499999999999993" customHeight="1" x14ac:dyDescent="0.2">
      <c r="C213" s="35"/>
      <c r="D213" s="40" t="s">
        <v>10</v>
      </c>
      <c r="E213" s="140" t="s">
        <v>627</v>
      </c>
      <c r="F213" s="140"/>
      <c r="G213" s="140"/>
      <c r="H213" s="140"/>
      <c r="I213" s="140"/>
      <c r="J213" s="140"/>
      <c r="K213" s="140"/>
      <c r="L213" s="140"/>
      <c r="M213" s="140"/>
      <c r="N213" s="140"/>
      <c r="O213" s="30"/>
      <c r="P213" s="30"/>
      <c r="Q213" s="30"/>
      <c r="R213" s="30"/>
      <c r="S213" s="30"/>
      <c r="T213" s="30"/>
      <c r="U213" s="5"/>
      <c r="V213" s="52"/>
      <c r="W213" s="70"/>
      <c r="X213" s="70"/>
      <c r="Y213" s="52"/>
      <c r="Z213" s="39"/>
      <c r="AA213" s="39"/>
      <c r="AB213" s="55"/>
      <c r="AC213" s="17"/>
      <c r="AD213" s="15"/>
      <c r="AE213" s="65"/>
      <c r="AF213" s="123"/>
      <c r="AG213" s="17"/>
      <c r="AH213" s="52"/>
      <c r="AJ213" s="17"/>
      <c r="AK213" s="17"/>
      <c r="AL213" s="17"/>
      <c r="AM213" s="17"/>
      <c r="AO213" s="31" t="s">
        <v>59</v>
      </c>
    </row>
    <row r="214" spans="2:41" s="3" customFormat="1" ht="1.5" customHeight="1" x14ac:dyDescent="0.2">
      <c r="P214" s="75"/>
      <c r="Q214" s="88"/>
      <c r="R214" s="6"/>
      <c r="S214" s="39"/>
      <c r="T214" s="6"/>
      <c r="U214" s="5"/>
      <c r="V214" s="52"/>
      <c r="W214" s="56"/>
      <c r="X214" s="15"/>
      <c r="Y214" s="52"/>
      <c r="Z214" s="39"/>
      <c r="AA214" s="39"/>
      <c r="AB214" s="55"/>
      <c r="AC214" s="17"/>
      <c r="AD214" s="15"/>
      <c r="AE214" s="65"/>
      <c r="AF214" s="123"/>
      <c r="AG214" s="39"/>
      <c r="AH214" s="52"/>
      <c r="AJ214" s="17"/>
      <c r="AK214" s="17"/>
      <c r="AL214" s="17"/>
      <c r="AM214" s="17"/>
      <c r="AO214" s="31" t="s">
        <v>59</v>
      </c>
    </row>
    <row r="215" spans="2:41" s="3" customFormat="1" ht="9.9499999999999993" customHeight="1" x14ac:dyDescent="0.2">
      <c r="B215" s="112" t="s">
        <v>55</v>
      </c>
      <c r="D215" s="40"/>
      <c r="E215" s="75" t="s">
        <v>95</v>
      </c>
      <c r="F215" s="75"/>
      <c r="G215" s="30" t="s">
        <v>48</v>
      </c>
      <c r="H215" s="30"/>
      <c r="I215" s="30"/>
      <c r="J215" s="30" t="s">
        <v>276</v>
      </c>
      <c r="K215" s="30"/>
      <c r="L215" s="30"/>
      <c r="M215" s="30"/>
      <c r="N215" s="30"/>
      <c r="P215" s="75" t="s">
        <v>311</v>
      </c>
      <c r="Q215" s="88"/>
      <c r="R215" s="29"/>
      <c r="S215" s="39">
        <f>IF(Suggested="Yes",AA215,AG215)</f>
        <v>13.8</v>
      </c>
      <c r="T215" s="37" t="s">
        <v>47</v>
      </c>
      <c r="U215" s="5" t="str">
        <f>+Instructions!$B$3</f>
        <v>G</v>
      </c>
      <c r="V215" s="52"/>
      <c r="W215" s="56">
        <f>+Instructions!$C$22</f>
        <v>0</v>
      </c>
      <c r="X215" s="17">
        <f>ROUND($AA215*(1-W215)+0.004999,2)</f>
        <v>13.8</v>
      </c>
      <c r="Y215" s="52"/>
      <c r="Z215" s="6" t="s">
        <v>789</v>
      </c>
      <c r="AA215" s="39">
        <v>13.8</v>
      </c>
      <c r="AB215" s="60">
        <f>+W215</f>
        <v>0</v>
      </c>
      <c r="AC215" s="17">
        <f>+X215</f>
        <v>13.8</v>
      </c>
      <c r="AD215" s="12">
        <f>(AG215-AC215)/AG215</f>
        <v>0</v>
      </c>
      <c r="AE215" s="120"/>
      <c r="AF215" s="127">
        <v>1</v>
      </c>
      <c r="AG215" s="38">
        <f>SUM(AJ215:AL215)+AE215</f>
        <v>13.8</v>
      </c>
      <c r="AH215" s="52"/>
      <c r="AJ215" s="17">
        <f>ROUND(AC215/(1-VLOOKUP(AF215,Group,2,FALSE)),2)</f>
        <v>13.8</v>
      </c>
      <c r="AK215" s="17">
        <f>IF(VLOOKUP(AF215,Group,5,FALSE)="YES",VLOOKUP(ROUND(ROUND(AJ215,1)-AJ215,2),Round,2,FALSE)+VLOOKUP(AF215,Group,6,FALSE),0)</f>
        <v>0</v>
      </c>
      <c r="AL215" s="17">
        <f>IF(VLOOKUP(AF215,Group,7,FALSE)="",0,ROUND(AJ215-0.04999,1)-AJ215+AM215)</f>
        <v>0</v>
      </c>
      <c r="AM215" s="17" t="str">
        <f>IF(VLOOKUP(AF215,Group,7,FALSE)="","",VLOOKUP(AF215,Group,7,FALSE))</f>
        <v/>
      </c>
      <c r="AO215" s="31" t="s">
        <v>59</v>
      </c>
    </row>
    <row r="216" spans="2:41" s="3" customFormat="1" ht="1.5" customHeight="1" x14ac:dyDescent="0.2">
      <c r="P216" s="75"/>
      <c r="Q216" s="88"/>
      <c r="R216" s="6"/>
      <c r="S216" s="39"/>
      <c r="T216" s="6"/>
      <c r="U216" s="5"/>
      <c r="V216" s="52"/>
      <c r="W216" s="56"/>
      <c r="X216" s="15"/>
      <c r="Y216" s="52"/>
      <c r="Z216" s="39"/>
      <c r="AA216" s="39"/>
      <c r="AB216" s="55"/>
      <c r="AC216" s="17"/>
      <c r="AD216" s="15"/>
      <c r="AE216" s="65"/>
      <c r="AF216" s="123"/>
      <c r="AG216" s="39"/>
      <c r="AH216" s="52"/>
      <c r="AJ216" s="17"/>
      <c r="AK216" s="17"/>
      <c r="AL216" s="17"/>
      <c r="AM216" s="17"/>
      <c r="AO216" s="31" t="s">
        <v>59</v>
      </c>
    </row>
    <row r="217" spans="2:41" s="3" customFormat="1" ht="9.9499999999999993" customHeight="1" x14ac:dyDescent="0.2">
      <c r="B217" s="113" t="s">
        <v>88</v>
      </c>
      <c r="D217" s="40"/>
      <c r="E217" s="75" t="s">
        <v>236</v>
      </c>
      <c r="F217" s="75"/>
      <c r="G217" s="30" t="s">
        <v>313</v>
      </c>
      <c r="H217" s="30"/>
      <c r="I217" s="30"/>
      <c r="J217" s="30" t="s">
        <v>276</v>
      </c>
      <c r="K217" s="30"/>
      <c r="L217" s="30"/>
      <c r="M217" s="30"/>
      <c r="N217" s="30"/>
      <c r="P217" s="75"/>
      <c r="Q217" s="88"/>
      <c r="R217" s="29"/>
      <c r="S217" s="39">
        <f>IF(Suggested="Yes",AA217,AG217)</f>
        <v>16.7</v>
      </c>
      <c r="T217" s="37" t="s">
        <v>46</v>
      </c>
      <c r="U217" s="5" t="str">
        <f>+Instructions!$B$3</f>
        <v>G</v>
      </c>
      <c r="V217" s="52"/>
      <c r="W217" s="56">
        <f>+Instructions!$C$22</f>
        <v>0</v>
      </c>
      <c r="X217" s="39">
        <f>ROUND($AA217*(1-W217)+0.004999,2)</f>
        <v>16.7</v>
      </c>
      <c r="Y217" s="52"/>
      <c r="Z217" s="6" t="s">
        <v>789</v>
      </c>
      <c r="AA217" s="39">
        <v>16.7</v>
      </c>
      <c r="AB217" s="60">
        <f>+W217</f>
        <v>0</v>
      </c>
      <c r="AC217" s="39">
        <f>+X217</f>
        <v>16.7</v>
      </c>
      <c r="AD217" s="60">
        <f>(AG217-AC217)/AG217</f>
        <v>0</v>
      </c>
      <c r="AE217" s="120"/>
      <c r="AF217" s="129">
        <v>2</v>
      </c>
      <c r="AG217" s="44">
        <f>SUM(AJ217:AL217)+AE217</f>
        <v>16.7</v>
      </c>
      <c r="AH217" s="52"/>
      <c r="AJ217" s="17">
        <f>ROUND(AC217/(1-VLOOKUP(AF217,Group,2,FALSE)),2)</f>
        <v>16.7</v>
      </c>
      <c r="AK217" s="17">
        <f>IF(VLOOKUP(AF217,Group,5,FALSE)="YES",VLOOKUP(ROUND(ROUND(AJ217,1)-AJ217,2),Round,2,FALSE)+VLOOKUP(AF217,Group,6,FALSE),0)</f>
        <v>0</v>
      </c>
      <c r="AL217" s="17">
        <f>IF(VLOOKUP(AF217,Group,7,FALSE)="",0,ROUND(AJ217-0.04999,1)-AJ217+AM217)</f>
        <v>0</v>
      </c>
      <c r="AM217" s="17" t="str">
        <f>IF(VLOOKUP(AF217,Group,7,FALSE)="","",VLOOKUP(AF217,Group,7,FALSE))</f>
        <v/>
      </c>
      <c r="AO217" s="31" t="s">
        <v>59</v>
      </c>
    </row>
    <row r="218" spans="2:41" s="3" customFormat="1" ht="1.5" customHeight="1" x14ac:dyDescent="0.2">
      <c r="P218" s="75"/>
      <c r="Q218" s="88"/>
      <c r="R218" s="6"/>
      <c r="S218" s="39"/>
      <c r="T218" s="6"/>
      <c r="U218" s="5"/>
      <c r="V218" s="52"/>
      <c r="W218" s="56"/>
      <c r="X218" s="15"/>
      <c r="Y218" s="52"/>
      <c r="Z218" s="39"/>
      <c r="AA218" s="39"/>
      <c r="AB218" s="55"/>
      <c r="AC218" s="17"/>
      <c r="AD218" s="15"/>
      <c r="AE218" s="65"/>
      <c r="AF218" s="123"/>
      <c r="AG218" s="39"/>
      <c r="AH218" s="52"/>
      <c r="AJ218" s="17"/>
      <c r="AK218" s="17"/>
      <c r="AL218" s="17"/>
      <c r="AM218" s="17"/>
      <c r="AO218" s="31" t="s">
        <v>59</v>
      </c>
    </row>
    <row r="219" spans="2:41" s="3" customFormat="1" ht="9.9499999999999993" customHeight="1" x14ac:dyDescent="0.2">
      <c r="B219" s="118"/>
      <c r="C219" s="217" t="s">
        <v>681</v>
      </c>
      <c r="D219" s="40"/>
      <c r="E219" s="75"/>
      <c r="F219" s="75"/>
      <c r="G219" s="30"/>
      <c r="H219" s="30"/>
      <c r="I219" s="30"/>
      <c r="J219" s="30"/>
      <c r="K219" s="30"/>
      <c r="L219" s="30"/>
      <c r="M219" s="30"/>
      <c r="N219" s="30"/>
      <c r="P219" s="75"/>
      <c r="Q219" s="88"/>
      <c r="R219" s="29"/>
      <c r="S219" s="39"/>
      <c r="T219" s="37"/>
      <c r="U219" s="5"/>
      <c r="V219" s="52"/>
      <c r="W219" s="56"/>
      <c r="X219" s="39"/>
      <c r="Y219" s="52"/>
      <c r="Z219" s="6"/>
      <c r="AA219" s="39"/>
      <c r="AB219" s="60"/>
      <c r="AC219" s="39"/>
      <c r="AD219" s="60"/>
      <c r="AE219" s="76"/>
      <c r="AF219" s="222"/>
      <c r="AG219" s="39"/>
      <c r="AH219" s="52"/>
      <c r="AJ219" s="17"/>
      <c r="AK219" s="17"/>
      <c r="AL219" s="17"/>
      <c r="AM219" s="17"/>
      <c r="AO219" s="31"/>
    </row>
    <row r="220" spans="2:41" s="3" customFormat="1" ht="9.9499999999999993" customHeight="1" x14ac:dyDescent="0.2">
      <c r="B220" s="118"/>
      <c r="C220" s="74" t="s">
        <v>682</v>
      </c>
      <c r="D220" s="40"/>
      <c r="E220" s="75"/>
      <c r="F220" s="75"/>
      <c r="G220" s="30"/>
      <c r="H220" s="30"/>
      <c r="I220" s="30"/>
      <c r="J220" s="30"/>
      <c r="K220" s="30"/>
      <c r="L220" s="30"/>
      <c r="M220" s="30"/>
      <c r="N220" s="30" t="s">
        <v>86</v>
      </c>
      <c r="P220" s="75"/>
      <c r="Q220" s="88"/>
      <c r="R220" s="80" t="s">
        <v>229</v>
      </c>
      <c r="S220" s="187" t="s">
        <v>369</v>
      </c>
      <c r="T220" s="188"/>
      <c r="U220" s="5"/>
      <c r="V220" s="52"/>
      <c r="W220" s="56"/>
      <c r="X220" s="39"/>
      <c r="Y220" s="52"/>
      <c r="Z220" s="6"/>
      <c r="AA220" s="39"/>
      <c r="AB220" s="60"/>
      <c r="AC220" s="39"/>
      <c r="AD220" s="60"/>
      <c r="AE220" s="76"/>
      <c r="AF220" s="222"/>
      <c r="AG220" s="39"/>
      <c r="AH220" s="52"/>
      <c r="AJ220" s="17"/>
      <c r="AK220" s="17"/>
      <c r="AL220" s="17"/>
      <c r="AM220" s="17"/>
      <c r="AO220" s="31"/>
    </row>
    <row r="221" spans="2:41" s="3" customFormat="1" ht="2.85" customHeight="1" x14ac:dyDescent="0.2">
      <c r="P221" s="75"/>
      <c r="Q221" s="88"/>
      <c r="R221" s="6"/>
      <c r="S221" s="39"/>
      <c r="T221" s="6"/>
      <c r="U221" s="5"/>
      <c r="V221" s="52"/>
      <c r="W221" s="56"/>
      <c r="X221" s="15"/>
      <c r="Y221" s="52"/>
      <c r="Z221" s="39"/>
      <c r="AA221" s="39"/>
      <c r="AB221" s="55"/>
      <c r="AC221" s="17"/>
      <c r="AD221" s="15"/>
      <c r="AE221" s="65"/>
      <c r="AF221" s="123"/>
      <c r="AG221" s="39"/>
      <c r="AH221" s="52"/>
      <c r="AJ221" s="17"/>
      <c r="AK221" s="17"/>
      <c r="AL221" s="17"/>
      <c r="AM221" s="17"/>
      <c r="AO221" s="31" t="s">
        <v>59</v>
      </c>
    </row>
    <row r="222" spans="2:41" s="3" customFormat="1" ht="9.9499999999999993" customHeight="1" x14ac:dyDescent="0.2">
      <c r="C222" s="35"/>
      <c r="D222" s="40" t="s">
        <v>99</v>
      </c>
      <c r="E222" s="140" t="s">
        <v>371</v>
      </c>
      <c r="F222" s="140"/>
      <c r="G222" s="140"/>
      <c r="H222" s="140"/>
      <c r="I222" s="140"/>
      <c r="J222" s="140"/>
      <c r="K222" s="140"/>
      <c r="L222" s="140"/>
      <c r="M222" s="140"/>
      <c r="N222" s="140"/>
      <c r="O222" s="30"/>
      <c r="P222" s="30"/>
      <c r="Q222" s="30"/>
      <c r="R222" s="30"/>
      <c r="S222" s="30"/>
      <c r="T222" s="30"/>
      <c r="U222" s="5"/>
      <c r="V222" s="52"/>
      <c r="W222" s="70"/>
      <c r="X222" s="70"/>
      <c r="Y222" s="52"/>
      <c r="Z222" s="39"/>
      <c r="AA222" s="39"/>
      <c r="AB222" s="55"/>
      <c r="AC222" s="17"/>
      <c r="AD222" s="15"/>
      <c r="AE222" s="65"/>
      <c r="AF222" s="123"/>
      <c r="AG222" s="17"/>
      <c r="AH222" s="52"/>
      <c r="AJ222" s="17"/>
      <c r="AK222" s="17"/>
      <c r="AL222" s="17"/>
      <c r="AM222" s="17"/>
      <c r="AO222" s="31" t="s">
        <v>59</v>
      </c>
    </row>
    <row r="223" spans="2:41" s="3" customFormat="1" ht="1.5" customHeight="1" x14ac:dyDescent="0.2">
      <c r="P223" s="75"/>
      <c r="Q223" s="88"/>
      <c r="R223" s="6"/>
      <c r="S223" s="39"/>
      <c r="T223" s="6"/>
      <c r="U223" s="5"/>
      <c r="V223" s="52"/>
      <c r="W223" s="56"/>
      <c r="X223" s="15"/>
      <c r="Y223" s="52"/>
      <c r="Z223" s="39"/>
      <c r="AA223" s="39"/>
      <c r="AB223" s="55"/>
      <c r="AC223" s="17"/>
      <c r="AD223" s="15"/>
      <c r="AE223" s="65"/>
      <c r="AF223" s="123"/>
      <c r="AG223" s="39"/>
      <c r="AH223" s="52"/>
      <c r="AJ223" s="17"/>
      <c r="AK223" s="17"/>
      <c r="AL223" s="17"/>
      <c r="AM223" s="17"/>
      <c r="AO223" s="31" t="s">
        <v>59</v>
      </c>
    </row>
    <row r="224" spans="2:41" s="3" customFormat="1" ht="9.9499999999999993" customHeight="1" x14ac:dyDescent="0.2">
      <c r="B224" s="112" t="s">
        <v>55</v>
      </c>
      <c r="D224" s="40"/>
      <c r="E224" s="75" t="s">
        <v>95</v>
      </c>
      <c r="F224" s="75"/>
      <c r="G224" s="30" t="s">
        <v>48</v>
      </c>
      <c r="H224" s="30"/>
      <c r="I224" s="30"/>
      <c r="J224" s="30" t="s">
        <v>276</v>
      </c>
      <c r="K224" s="30"/>
      <c r="L224" s="30"/>
      <c r="M224" s="30"/>
      <c r="N224" s="30"/>
      <c r="P224" s="75" t="s">
        <v>311</v>
      </c>
      <c r="Q224" s="88"/>
      <c r="R224" s="29"/>
      <c r="S224" s="39">
        <f>IF(Suggested="Yes",AA224,AG224)</f>
        <v>13.2</v>
      </c>
      <c r="T224" s="37" t="s">
        <v>47</v>
      </c>
      <c r="U224" s="5" t="str">
        <f>+Instructions!$B$3</f>
        <v>G</v>
      </c>
      <c r="V224" s="52"/>
      <c r="W224" s="56">
        <f>+Instructions!$C$22</f>
        <v>0</v>
      </c>
      <c r="X224" s="17">
        <f>ROUND($AA224*(1-W224)+0.004999,2)</f>
        <v>13.2</v>
      </c>
      <c r="Y224" s="52"/>
      <c r="Z224" s="6" t="s">
        <v>789</v>
      </c>
      <c r="AA224" s="39">
        <v>13.2</v>
      </c>
      <c r="AB224" s="60">
        <f>+W224</f>
        <v>0</v>
      </c>
      <c r="AC224" s="17">
        <f>+X224</f>
        <v>13.2</v>
      </c>
      <c r="AD224" s="12">
        <f>(AG224-AC224)/AG224</f>
        <v>0</v>
      </c>
      <c r="AE224" s="120"/>
      <c r="AF224" s="127">
        <v>1</v>
      </c>
      <c r="AG224" s="38">
        <f>SUM(AJ224:AL224)+AE224</f>
        <v>13.2</v>
      </c>
      <c r="AH224" s="52"/>
      <c r="AJ224" s="17">
        <f>ROUND(AC224/(1-VLOOKUP(AF224,Group,2,FALSE)),2)</f>
        <v>13.2</v>
      </c>
      <c r="AK224" s="17">
        <f>IF(VLOOKUP(AF224,Group,5,FALSE)="YES",VLOOKUP(ROUND(ROUND(AJ224,1)-AJ224,2),Round,2,FALSE)+VLOOKUP(AF224,Group,6,FALSE),0)</f>
        <v>0</v>
      </c>
      <c r="AL224" s="17">
        <f>IF(VLOOKUP(AF224,Group,7,FALSE)="",0,ROUND(AJ224-0.04999,1)-AJ224+AM224)</f>
        <v>0</v>
      </c>
      <c r="AM224" s="17" t="str">
        <f>IF(VLOOKUP(AF224,Group,7,FALSE)="","",VLOOKUP(AF224,Group,7,FALSE))</f>
        <v/>
      </c>
      <c r="AO224" s="31" t="s">
        <v>59</v>
      </c>
    </row>
    <row r="225" spans="2:41" s="3" customFormat="1" ht="1.5" customHeight="1" x14ac:dyDescent="0.2">
      <c r="P225" s="75"/>
      <c r="Q225" s="88"/>
      <c r="R225" s="6"/>
      <c r="S225" s="39"/>
      <c r="T225" s="6"/>
      <c r="U225" s="5"/>
      <c r="V225" s="52"/>
      <c r="W225" s="56"/>
      <c r="X225" s="15"/>
      <c r="Y225" s="52"/>
      <c r="Z225" s="39"/>
      <c r="AA225" s="39"/>
      <c r="AB225" s="55"/>
      <c r="AC225" s="17"/>
      <c r="AD225" s="15"/>
      <c r="AE225" s="65"/>
      <c r="AF225" s="123"/>
      <c r="AG225" s="39"/>
      <c r="AH225" s="52"/>
      <c r="AJ225" s="17"/>
      <c r="AK225" s="17"/>
      <c r="AL225" s="17"/>
      <c r="AM225" s="17"/>
      <c r="AO225" s="31" t="s">
        <v>59</v>
      </c>
    </row>
    <row r="226" spans="2:41" s="3" customFormat="1" ht="9.75" customHeight="1" x14ac:dyDescent="0.2">
      <c r="C226" s="35"/>
      <c r="D226" s="40" t="s">
        <v>101</v>
      </c>
      <c r="E226" s="172" t="s">
        <v>608</v>
      </c>
      <c r="P226" s="4"/>
      <c r="Q226" s="6"/>
      <c r="S226" s="21"/>
      <c r="T226" s="68"/>
      <c r="U226" s="5"/>
      <c r="V226" s="52"/>
      <c r="W226" s="70"/>
      <c r="X226" s="70"/>
      <c r="Y226" s="52"/>
      <c r="Z226" s="39"/>
      <c r="AA226" s="17"/>
      <c r="AB226" s="15"/>
      <c r="AC226" s="15"/>
      <c r="AD226" s="15"/>
      <c r="AE226" s="15"/>
      <c r="AF226" s="65"/>
      <c r="AG226" s="17"/>
      <c r="AH226" s="52"/>
      <c r="AO226" s="31" t="s">
        <v>59</v>
      </c>
    </row>
    <row r="227" spans="2:41" s="3" customFormat="1" ht="9.75" customHeight="1" x14ac:dyDescent="0.2">
      <c r="C227" s="35"/>
      <c r="D227" s="40"/>
      <c r="E227" s="172" t="s">
        <v>609</v>
      </c>
      <c r="P227" s="4"/>
      <c r="Q227" s="6"/>
      <c r="S227" s="21"/>
      <c r="T227" s="68"/>
      <c r="U227" s="5"/>
      <c r="V227" s="52"/>
      <c r="W227" s="70"/>
      <c r="X227" s="70"/>
      <c r="Y227" s="52"/>
      <c r="Z227" s="39"/>
      <c r="AA227" s="17"/>
      <c r="AB227" s="15"/>
      <c r="AC227" s="15"/>
      <c r="AD227" s="15"/>
      <c r="AE227" s="15"/>
      <c r="AF227" s="65"/>
      <c r="AG227" s="17"/>
      <c r="AH227" s="52"/>
      <c r="AO227" s="31" t="s">
        <v>59</v>
      </c>
    </row>
    <row r="228" spans="2:41" s="3" customFormat="1" ht="3.95" customHeight="1" x14ac:dyDescent="0.2">
      <c r="P228" s="75"/>
      <c r="Q228" s="88"/>
      <c r="R228" s="6"/>
      <c r="S228" s="39"/>
      <c r="T228" s="6"/>
      <c r="U228" s="5"/>
      <c r="V228" s="52"/>
      <c r="W228" s="56"/>
      <c r="X228" s="15"/>
      <c r="Y228" s="52"/>
      <c r="Z228" s="39"/>
      <c r="AA228" s="39"/>
      <c r="AB228" s="55"/>
      <c r="AC228" s="17"/>
      <c r="AD228" s="15"/>
      <c r="AE228" s="65"/>
      <c r="AF228" s="123"/>
      <c r="AG228" s="39"/>
      <c r="AH228" s="52"/>
      <c r="AJ228" s="17"/>
      <c r="AK228" s="17"/>
      <c r="AL228" s="17"/>
      <c r="AM228" s="17"/>
      <c r="AO228" s="31" t="s">
        <v>59</v>
      </c>
    </row>
    <row r="229" spans="2:41" s="3" customFormat="1" ht="9.9499999999999993" customHeight="1" x14ac:dyDescent="0.2">
      <c r="C229" s="74" t="s">
        <v>731</v>
      </c>
      <c r="K229" s="3" t="s">
        <v>86</v>
      </c>
      <c r="P229" s="4"/>
      <c r="Q229" s="6"/>
      <c r="R229" s="80" t="s">
        <v>229</v>
      </c>
      <c r="S229" s="187" t="s">
        <v>705</v>
      </c>
      <c r="T229" s="188"/>
      <c r="U229" s="5"/>
      <c r="V229" s="52"/>
      <c r="W229" s="70"/>
      <c r="X229" s="70"/>
      <c r="Y229" s="52"/>
      <c r="Z229" s="39"/>
      <c r="AA229" s="17"/>
      <c r="AB229" s="15"/>
      <c r="AC229" s="15"/>
      <c r="AD229" s="15"/>
      <c r="AE229" s="15"/>
      <c r="AF229" s="65"/>
      <c r="AG229" s="17"/>
      <c r="AH229" s="52"/>
      <c r="AO229" s="31" t="s">
        <v>59</v>
      </c>
    </row>
    <row r="230" spans="2:41" s="3" customFormat="1" ht="2.85" customHeight="1" x14ac:dyDescent="0.2">
      <c r="P230" s="75"/>
      <c r="Q230" s="88"/>
      <c r="R230" s="6"/>
      <c r="S230" s="39"/>
      <c r="T230" s="6"/>
      <c r="U230" s="5"/>
      <c r="V230" s="52"/>
      <c r="W230" s="56"/>
      <c r="X230" s="15"/>
      <c r="Y230" s="52"/>
      <c r="Z230" s="39"/>
      <c r="AA230" s="39"/>
      <c r="AB230" s="55"/>
      <c r="AC230" s="17"/>
      <c r="AD230" s="15"/>
      <c r="AE230" s="65"/>
      <c r="AF230" s="123"/>
      <c r="AG230" s="39"/>
      <c r="AH230" s="52"/>
      <c r="AJ230" s="17"/>
      <c r="AK230" s="17"/>
      <c r="AL230" s="17"/>
      <c r="AM230" s="17"/>
      <c r="AO230" s="31" t="s">
        <v>59</v>
      </c>
    </row>
    <row r="231" spans="2:41" s="3" customFormat="1" ht="9.9499999999999993" customHeight="1" x14ac:dyDescent="0.2">
      <c r="C231" s="35"/>
      <c r="D231" s="40" t="s">
        <v>10</v>
      </c>
      <c r="E231" s="140" t="s">
        <v>706</v>
      </c>
      <c r="F231" s="140"/>
      <c r="G231" s="140"/>
      <c r="H231" s="140"/>
      <c r="I231" s="140"/>
      <c r="J231" s="140"/>
      <c r="K231" s="140"/>
      <c r="L231" s="140"/>
      <c r="M231" s="140"/>
      <c r="N231" s="140"/>
      <c r="O231" s="30"/>
      <c r="P231" s="30"/>
      <c r="Q231" s="30"/>
      <c r="R231" s="30"/>
      <c r="S231" s="30"/>
      <c r="T231" s="30"/>
      <c r="U231" s="5"/>
      <c r="V231" s="52"/>
      <c r="W231" s="70"/>
      <c r="X231" s="70"/>
      <c r="Y231" s="52"/>
      <c r="Z231" s="39"/>
      <c r="AA231" s="39"/>
      <c r="AB231" s="55"/>
      <c r="AC231" s="17"/>
      <c r="AD231" s="15"/>
      <c r="AE231" s="65"/>
      <c r="AF231" s="123"/>
      <c r="AG231" s="17"/>
      <c r="AH231" s="52"/>
      <c r="AJ231" s="17"/>
      <c r="AK231" s="17"/>
      <c r="AL231" s="17"/>
      <c r="AM231" s="17"/>
      <c r="AO231" s="31" t="s">
        <v>59</v>
      </c>
    </row>
    <row r="232" spans="2:41" s="3" customFormat="1" ht="1.5" customHeight="1" x14ac:dyDescent="0.2">
      <c r="C232" s="35"/>
      <c r="D232" s="40"/>
      <c r="E232" s="140"/>
      <c r="F232" s="140"/>
      <c r="G232" s="140"/>
      <c r="H232" s="140"/>
      <c r="I232" s="140"/>
      <c r="J232" s="140"/>
      <c r="K232" s="140"/>
      <c r="L232" s="140"/>
      <c r="M232" s="140"/>
      <c r="N232" s="140"/>
      <c r="O232" s="30"/>
      <c r="P232" s="30"/>
      <c r="Q232" s="30"/>
      <c r="R232" s="30"/>
      <c r="S232" s="30"/>
      <c r="T232" s="30"/>
      <c r="U232" s="5"/>
      <c r="V232" s="52"/>
      <c r="W232" s="70"/>
      <c r="X232" s="70"/>
      <c r="Y232" s="52"/>
      <c r="Z232" s="39"/>
      <c r="AA232" s="39"/>
      <c r="AB232" s="55"/>
      <c r="AC232" s="17"/>
      <c r="AD232" s="15"/>
      <c r="AE232" s="65"/>
      <c r="AF232" s="123"/>
      <c r="AG232" s="17"/>
      <c r="AH232" s="52"/>
      <c r="AJ232" s="17"/>
      <c r="AK232" s="17"/>
      <c r="AL232" s="17"/>
      <c r="AM232" s="17"/>
      <c r="AO232" s="31" t="s">
        <v>59</v>
      </c>
    </row>
    <row r="233" spans="2:41" s="3" customFormat="1" ht="9.9499999999999993" customHeight="1" x14ac:dyDescent="0.2">
      <c r="B233" s="113" t="s">
        <v>88</v>
      </c>
      <c r="D233" s="40"/>
      <c r="E233" s="75" t="s">
        <v>771</v>
      </c>
      <c r="F233" s="75"/>
      <c r="G233" s="30" t="s">
        <v>92</v>
      </c>
      <c r="H233" s="30"/>
      <c r="I233" s="197" t="s">
        <v>707</v>
      </c>
      <c r="J233" s="30"/>
      <c r="K233" s="30"/>
      <c r="L233" s="172" t="s">
        <v>365</v>
      </c>
      <c r="M233" s="30"/>
      <c r="N233" s="196" t="s">
        <v>100</v>
      </c>
      <c r="P233" s="75" t="s">
        <v>211</v>
      </c>
      <c r="Q233" s="88"/>
      <c r="R233" s="29" t="s">
        <v>52</v>
      </c>
      <c r="S233" s="39">
        <f t="shared" ref="S233:S234" si="210">IF(Suggested="Yes",AA233,AG233)</f>
        <v>17.649999999999999</v>
      </c>
      <c r="T233" s="37" t="s">
        <v>46</v>
      </c>
      <c r="U233" s="5" t="str">
        <f>+Instructions!$B$3</f>
        <v>G</v>
      </c>
      <c r="V233" s="52"/>
      <c r="W233" s="56">
        <f>+Instructions!$C$22</f>
        <v>0</v>
      </c>
      <c r="X233" s="39">
        <f t="shared" ref="X233:X234" si="211">ROUND($AA233*(1-W233)+0.004999,2)</f>
        <v>17.649999999999999</v>
      </c>
      <c r="Y233" s="52"/>
      <c r="Z233" s="6" t="s">
        <v>789</v>
      </c>
      <c r="AA233" s="39">
        <v>17.649999999999999</v>
      </c>
      <c r="AB233" s="60">
        <f t="shared" ref="AB233:AB234" si="212">+W233</f>
        <v>0</v>
      </c>
      <c r="AC233" s="39">
        <f t="shared" ref="AC233:AC234" si="213">+X233</f>
        <v>17.649999999999999</v>
      </c>
      <c r="AD233" s="60">
        <f t="shared" ref="AD233:AD234" si="214">(AG233-AC233)/AG233</f>
        <v>0</v>
      </c>
      <c r="AE233" s="120"/>
      <c r="AF233" s="129">
        <v>2</v>
      </c>
      <c r="AG233" s="44">
        <f t="shared" ref="AG233:AG234" si="215">SUM(AJ233:AL233)+AE233</f>
        <v>17.649999999999999</v>
      </c>
      <c r="AH233" s="52"/>
      <c r="AJ233" s="17">
        <f t="shared" ref="AJ233:AJ234" si="216">ROUND(AC233/(1-VLOOKUP(AF233,Group,2,FALSE)),2)</f>
        <v>17.649999999999999</v>
      </c>
      <c r="AK233" s="17">
        <f t="shared" ref="AK233:AK234" si="217">IF(VLOOKUP(AF233,Group,5,FALSE)="YES",VLOOKUP(ROUND(ROUND(AJ233,1)-AJ233,2),Round,2,FALSE)+VLOOKUP(AF233,Group,6,FALSE),0)</f>
        <v>0</v>
      </c>
      <c r="AL233" s="17">
        <f t="shared" ref="AL233:AL234" si="218">IF(VLOOKUP(AF233,Group,7,FALSE)="",0,ROUND(AJ233-0.04999,1)-AJ233+AM233)</f>
        <v>0</v>
      </c>
      <c r="AM233" s="17" t="str">
        <f t="shared" ref="AM233:AM234" si="219">IF(VLOOKUP(AF233,Group,7,FALSE)="","",VLOOKUP(AF233,Group,7,FALSE))</f>
        <v/>
      </c>
      <c r="AO233" s="31" t="s">
        <v>59</v>
      </c>
    </row>
    <row r="234" spans="2:41" s="3" customFormat="1" ht="9.9499999999999993" customHeight="1" x14ac:dyDescent="0.2">
      <c r="B234" s="113" t="s">
        <v>88</v>
      </c>
      <c r="D234" s="40"/>
      <c r="E234" s="75" t="s">
        <v>771</v>
      </c>
      <c r="F234" s="75"/>
      <c r="G234" s="30" t="s">
        <v>92</v>
      </c>
      <c r="H234" s="30"/>
      <c r="I234" s="197" t="s">
        <v>708</v>
      </c>
      <c r="J234" s="30"/>
      <c r="K234" s="30"/>
      <c r="L234" s="172" t="s">
        <v>365</v>
      </c>
      <c r="M234" s="30"/>
      <c r="N234" s="196" t="s">
        <v>100</v>
      </c>
      <c r="P234" s="75" t="s">
        <v>211</v>
      </c>
      <c r="Q234" s="88"/>
      <c r="R234" s="29"/>
      <c r="S234" s="39">
        <f t="shared" si="210"/>
        <v>17.649999999999999</v>
      </c>
      <c r="T234" s="37" t="s">
        <v>46</v>
      </c>
      <c r="U234" s="5" t="str">
        <f>+Instructions!$B$3</f>
        <v>G</v>
      </c>
      <c r="V234" s="52"/>
      <c r="W234" s="56">
        <f>+Instructions!$C$22</f>
        <v>0</v>
      </c>
      <c r="X234" s="39">
        <f t="shared" si="211"/>
        <v>17.649999999999999</v>
      </c>
      <c r="Y234" s="52"/>
      <c r="Z234" s="6" t="s">
        <v>789</v>
      </c>
      <c r="AA234" s="39">
        <v>17.649999999999999</v>
      </c>
      <c r="AB234" s="60">
        <f t="shared" si="212"/>
        <v>0</v>
      </c>
      <c r="AC234" s="39">
        <f t="shared" si="213"/>
        <v>17.649999999999999</v>
      </c>
      <c r="AD234" s="60">
        <f t="shared" si="214"/>
        <v>0</v>
      </c>
      <c r="AE234" s="120"/>
      <c r="AF234" s="129">
        <v>2</v>
      </c>
      <c r="AG234" s="44">
        <f t="shared" si="215"/>
        <v>17.649999999999999</v>
      </c>
      <c r="AH234" s="52"/>
      <c r="AJ234" s="17">
        <f t="shared" si="216"/>
        <v>17.649999999999999</v>
      </c>
      <c r="AK234" s="17">
        <f t="shared" si="217"/>
        <v>0</v>
      </c>
      <c r="AL234" s="17">
        <f t="shared" si="218"/>
        <v>0</v>
      </c>
      <c r="AM234" s="17" t="str">
        <f t="shared" si="219"/>
        <v/>
      </c>
      <c r="AO234" s="31" t="s">
        <v>59</v>
      </c>
    </row>
    <row r="235" spans="2:41" s="3" customFormat="1" ht="1.5" customHeight="1" x14ac:dyDescent="0.2">
      <c r="P235" s="75"/>
      <c r="Q235" s="88"/>
      <c r="R235" s="6"/>
      <c r="S235" s="39"/>
      <c r="T235" s="6"/>
      <c r="U235" s="5"/>
      <c r="V235" s="52"/>
      <c r="W235" s="56"/>
      <c r="X235" s="15"/>
      <c r="Y235" s="52"/>
      <c r="Z235" s="39"/>
      <c r="AA235" s="39"/>
      <c r="AB235" s="55"/>
      <c r="AC235" s="17"/>
      <c r="AD235" s="15"/>
      <c r="AE235" s="65"/>
      <c r="AF235" s="123"/>
      <c r="AG235" s="39"/>
      <c r="AH235" s="52"/>
      <c r="AJ235" s="17"/>
      <c r="AK235" s="17"/>
      <c r="AL235" s="17"/>
      <c r="AM235" s="17"/>
      <c r="AO235" s="31" t="s">
        <v>59</v>
      </c>
    </row>
    <row r="236" spans="2:41" s="3" customFormat="1" ht="9.75" customHeight="1" x14ac:dyDescent="0.2">
      <c r="C236" s="35"/>
      <c r="D236" s="40" t="s">
        <v>101</v>
      </c>
      <c r="E236" s="172" t="s">
        <v>709</v>
      </c>
      <c r="P236" s="4"/>
      <c r="Q236" s="6"/>
      <c r="S236" s="21"/>
      <c r="T236" s="68"/>
      <c r="U236" s="5"/>
      <c r="V236" s="52"/>
      <c r="W236" s="70"/>
      <c r="X236" s="70"/>
      <c r="Y236" s="52"/>
      <c r="Z236" s="39"/>
      <c r="AA236" s="17"/>
      <c r="AB236" s="15"/>
      <c r="AC236" s="15"/>
      <c r="AD236" s="15"/>
      <c r="AE236" s="15"/>
      <c r="AF236" s="65"/>
      <c r="AG236" s="17"/>
      <c r="AH236" s="52"/>
      <c r="AO236" s="31" t="s">
        <v>59</v>
      </c>
    </row>
    <row r="237" spans="2:41" s="3" customFormat="1" ht="3.95" customHeight="1" x14ac:dyDescent="0.2">
      <c r="P237" s="75"/>
      <c r="Q237" s="88"/>
      <c r="R237" s="6"/>
      <c r="S237" s="39"/>
      <c r="T237" s="6"/>
      <c r="U237" s="5"/>
      <c r="V237" s="52"/>
      <c r="W237" s="56"/>
      <c r="X237" s="15"/>
      <c r="Y237" s="52"/>
      <c r="Z237" s="39"/>
      <c r="AA237" s="39"/>
      <c r="AB237" s="55"/>
      <c r="AC237" s="17"/>
      <c r="AD237" s="15"/>
      <c r="AE237" s="65"/>
      <c r="AF237" s="123"/>
      <c r="AG237" s="39"/>
      <c r="AH237" s="52"/>
      <c r="AJ237" s="17"/>
      <c r="AK237" s="17"/>
      <c r="AL237" s="17"/>
      <c r="AM237" s="17"/>
      <c r="AO237" s="31" t="s">
        <v>59</v>
      </c>
    </row>
    <row r="238" spans="2:41" s="3" customFormat="1" ht="9.9499999999999993" customHeight="1" x14ac:dyDescent="0.2">
      <c r="C238" s="74" t="s">
        <v>374</v>
      </c>
      <c r="P238" s="4"/>
      <c r="Q238" s="6"/>
      <c r="R238" s="80" t="s">
        <v>229</v>
      </c>
      <c r="S238" s="187" t="s">
        <v>375</v>
      </c>
      <c r="T238" s="188"/>
      <c r="U238" s="5"/>
      <c r="V238" s="52"/>
      <c r="W238" s="70"/>
      <c r="X238" s="70"/>
      <c r="Y238" s="52"/>
      <c r="Z238" s="39"/>
      <c r="AA238" s="17"/>
      <c r="AB238" s="15"/>
      <c r="AC238" s="15"/>
      <c r="AD238" s="15"/>
      <c r="AE238" s="15"/>
      <c r="AF238" s="65"/>
      <c r="AG238" s="17"/>
      <c r="AH238" s="52"/>
      <c r="AO238" s="31" t="s">
        <v>59</v>
      </c>
    </row>
    <row r="239" spans="2:41" s="3" customFormat="1" ht="2.85" customHeight="1" x14ac:dyDescent="0.2">
      <c r="P239" s="75"/>
      <c r="Q239" s="88"/>
      <c r="R239" s="6"/>
      <c r="S239" s="39"/>
      <c r="T239" s="6"/>
      <c r="U239" s="5"/>
      <c r="V239" s="52"/>
      <c r="W239" s="56"/>
      <c r="X239" s="15"/>
      <c r="Y239" s="52"/>
      <c r="Z239" s="39"/>
      <c r="AA239" s="39"/>
      <c r="AB239" s="55"/>
      <c r="AC239" s="17"/>
      <c r="AD239" s="15"/>
      <c r="AE239" s="65"/>
      <c r="AF239" s="123"/>
      <c r="AG239" s="39"/>
      <c r="AH239" s="52"/>
      <c r="AJ239" s="17"/>
      <c r="AK239" s="17"/>
      <c r="AL239" s="17"/>
      <c r="AM239" s="17"/>
      <c r="AO239" s="31" t="s">
        <v>59</v>
      </c>
    </row>
    <row r="240" spans="2:41" s="3" customFormat="1" ht="9.9499999999999993" customHeight="1" x14ac:dyDescent="0.2">
      <c r="C240" s="35"/>
      <c r="D240" s="40" t="s">
        <v>10</v>
      </c>
      <c r="E240" s="140" t="s">
        <v>377</v>
      </c>
      <c r="F240" s="140"/>
      <c r="G240" s="140"/>
      <c r="H240" s="140"/>
      <c r="I240" s="140"/>
      <c r="J240" s="140"/>
      <c r="K240" s="140"/>
      <c r="L240" s="140"/>
      <c r="M240" s="140"/>
      <c r="N240" s="140"/>
      <c r="O240" s="30"/>
      <c r="P240" s="30"/>
      <c r="Q240" s="30"/>
      <c r="R240" s="30"/>
      <c r="S240" s="30"/>
      <c r="T240" s="30"/>
      <c r="U240" s="5"/>
      <c r="V240" s="52"/>
      <c r="W240" s="70"/>
      <c r="X240" s="70"/>
      <c r="Y240" s="52"/>
      <c r="Z240" s="39"/>
      <c r="AA240" s="39"/>
      <c r="AB240" s="55"/>
      <c r="AC240" s="17"/>
      <c r="AD240" s="15"/>
      <c r="AE240" s="65"/>
      <c r="AF240" s="123"/>
      <c r="AG240" s="17"/>
      <c r="AH240" s="52"/>
      <c r="AJ240" s="17"/>
      <c r="AK240" s="17"/>
      <c r="AL240" s="17"/>
      <c r="AM240" s="17"/>
      <c r="AO240" s="31" t="s">
        <v>59</v>
      </c>
    </row>
    <row r="241" spans="2:41" s="3" customFormat="1" ht="1.5" customHeight="1" x14ac:dyDescent="0.2">
      <c r="P241" s="75"/>
      <c r="Q241" s="88"/>
      <c r="R241" s="6"/>
      <c r="S241" s="39"/>
      <c r="T241" s="6"/>
      <c r="U241" s="5"/>
      <c r="V241" s="52"/>
      <c r="W241" s="56"/>
      <c r="X241" s="15"/>
      <c r="Y241" s="52"/>
      <c r="Z241" s="39"/>
      <c r="AA241" s="39"/>
      <c r="AB241" s="55"/>
      <c r="AC241" s="17"/>
      <c r="AD241" s="15"/>
      <c r="AE241" s="65"/>
      <c r="AF241" s="123"/>
      <c r="AG241" s="39"/>
      <c r="AH241" s="52"/>
      <c r="AJ241" s="17"/>
      <c r="AK241" s="17"/>
      <c r="AL241" s="17"/>
      <c r="AM241" s="17"/>
      <c r="AO241" s="31" t="s">
        <v>59</v>
      </c>
    </row>
    <row r="242" spans="2:41" s="3" customFormat="1" ht="9.9499999999999993" customHeight="1" x14ac:dyDescent="0.2">
      <c r="B242" s="112" t="s">
        <v>55</v>
      </c>
      <c r="C242" s="179" t="s">
        <v>330</v>
      </c>
      <c r="D242" s="40"/>
      <c r="E242" s="75" t="s">
        <v>275</v>
      </c>
      <c r="F242" s="75"/>
      <c r="G242" s="30" t="s">
        <v>376</v>
      </c>
      <c r="H242" s="30"/>
      <c r="I242" s="30"/>
      <c r="J242" s="30"/>
      <c r="K242" s="30" t="s">
        <v>276</v>
      </c>
      <c r="L242" s="30"/>
      <c r="M242" s="30"/>
      <c r="N242" s="30"/>
      <c r="P242" s="75" t="s">
        <v>274</v>
      </c>
      <c r="Q242" s="88"/>
      <c r="R242" s="29"/>
      <c r="S242" s="39">
        <f>IF(Suggested="Yes",AA242,AG242)</f>
        <v>21.5</v>
      </c>
      <c r="T242" s="37" t="s">
        <v>47</v>
      </c>
      <c r="U242" s="5" t="str">
        <f>+Instructions!$B$3</f>
        <v>G</v>
      </c>
      <c r="V242" s="52"/>
      <c r="W242" s="56">
        <f>+Instructions!$C$22</f>
        <v>0</v>
      </c>
      <c r="X242" s="17">
        <f>ROUND($AA242*(1-W242)+0.004999,2)</f>
        <v>21.5</v>
      </c>
      <c r="Y242" s="52"/>
      <c r="Z242" s="6" t="s">
        <v>789</v>
      </c>
      <c r="AA242" s="39">
        <v>21.5</v>
      </c>
      <c r="AB242" s="60">
        <f>+W242</f>
        <v>0</v>
      </c>
      <c r="AC242" s="17">
        <f>+X242</f>
        <v>21.5</v>
      </c>
      <c r="AD242" s="12">
        <f>(AG242-AC242)/AG242</f>
        <v>0</v>
      </c>
      <c r="AE242" s="120"/>
      <c r="AF242" s="127">
        <v>1</v>
      </c>
      <c r="AG242" s="38">
        <f>SUM(AJ242:AL242)+AE242</f>
        <v>21.5</v>
      </c>
      <c r="AH242" s="52"/>
      <c r="AJ242" s="17">
        <f>ROUND(AC242/(1-VLOOKUP(AF242,Group,2,FALSE)),2)</f>
        <v>21.5</v>
      </c>
      <c r="AK242" s="17">
        <f>IF(VLOOKUP(AF242,Group,5,FALSE)="YES",VLOOKUP(ROUND(ROUND(AJ242,1)-AJ242,2),Round,2,FALSE)+VLOOKUP(AF242,Group,6,FALSE),0)</f>
        <v>0</v>
      </c>
      <c r="AL242" s="17">
        <f>IF(VLOOKUP(AF242,Group,7,FALSE)="",0,ROUND(AJ242-0.04999,1)-AJ242+AM242)</f>
        <v>0</v>
      </c>
      <c r="AM242" s="17" t="str">
        <f>IF(VLOOKUP(AF242,Group,7,FALSE)="","",VLOOKUP(AF242,Group,7,FALSE))</f>
        <v/>
      </c>
      <c r="AO242" s="31" t="s">
        <v>59</v>
      </c>
    </row>
    <row r="243" spans="2:41" s="3" customFormat="1" ht="2.85" customHeight="1" x14ac:dyDescent="0.2">
      <c r="P243" s="75"/>
      <c r="Q243" s="88"/>
      <c r="R243" s="6"/>
      <c r="S243" s="39"/>
      <c r="T243" s="6"/>
      <c r="U243" s="5"/>
      <c r="V243" s="52"/>
      <c r="W243" s="56"/>
      <c r="X243" s="15"/>
      <c r="Y243" s="52"/>
      <c r="Z243" s="39"/>
      <c r="AA243" s="39"/>
      <c r="AB243" s="55"/>
      <c r="AC243" s="17"/>
      <c r="AD243" s="15"/>
      <c r="AE243" s="65"/>
      <c r="AF243" s="123"/>
      <c r="AG243" s="39"/>
      <c r="AH243" s="52"/>
      <c r="AJ243" s="17"/>
      <c r="AK243" s="17"/>
      <c r="AL243" s="17"/>
      <c r="AM243" s="17"/>
      <c r="AO243" s="31" t="s">
        <v>59</v>
      </c>
    </row>
    <row r="244" spans="2:41" s="3" customFormat="1" ht="9.9499999999999993" customHeight="1" x14ac:dyDescent="0.2">
      <c r="C244" s="35"/>
      <c r="D244" s="40" t="s">
        <v>10</v>
      </c>
      <c r="E244" s="140" t="s">
        <v>382</v>
      </c>
      <c r="F244" s="140"/>
      <c r="G244" s="140" t="s">
        <v>384</v>
      </c>
      <c r="H244" s="140"/>
      <c r="I244" s="140"/>
      <c r="J244" s="140" t="s">
        <v>387</v>
      </c>
      <c r="K244" s="140"/>
      <c r="L244" s="140"/>
      <c r="M244" s="140"/>
      <c r="N244" s="140"/>
      <c r="O244" s="30"/>
      <c r="P244" s="30"/>
      <c r="Q244" s="30"/>
      <c r="R244" s="30"/>
      <c r="S244" s="30"/>
      <c r="T244" s="30"/>
      <c r="U244" s="5"/>
      <c r="V244" s="52"/>
      <c r="W244" s="70"/>
      <c r="X244" s="70"/>
      <c r="Y244" s="52"/>
      <c r="Z244" s="39"/>
      <c r="AA244" s="39"/>
      <c r="AB244" s="55"/>
      <c r="AC244" s="17"/>
      <c r="AD244" s="15"/>
      <c r="AE244" s="65"/>
      <c r="AF244" s="123"/>
      <c r="AG244" s="17"/>
      <c r="AH244" s="52"/>
      <c r="AJ244" s="17"/>
      <c r="AK244" s="17"/>
      <c r="AL244" s="17"/>
      <c r="AM244" s="17"/>
      <c r="AO244" s="31" t="s">
        <v>59</v>
      </c>
    </row>
    <row r="245" spans="2:41" s="3" customFormat="1" ht="9.9499999999999993" customHeight="1" x14ac:dyDescent="0.2">
      <c r="C245" s="35"/>
      <c r="D245" s="40"/>
      <c r="E245" s="140" t="s">
        <v>383</v>
      </c>
      <c r="F245" s="140"/>
      <c r="G245" s="140" t="s">
        <v>386</v>
      </c>
      <c r="H245" s="140"/>
      <c r="I245" s="140"/>
      <c r="J245" s="140" t="s">
        <v>385</v>
      </c>
      <c r="K245" s="140"/>
      <c r="L245" s="140"/>
      <c r="M245" s="140"/>
      <c r="N245" s="140"/>
      <c r="O245" s="30"/>
      <c r="P245" s="30"/>
      <c r="Q245" s="30"/>
      <c r="R245" s="30"/>
      <c r="S245" s="30"/>
      <c r="T245" s="30"/>
      <c r="U245" s="5"/>
      <c r="V245" s="52"/>
      <c r="W245" s="70"/>
      <c r="X245" s="70"/>
      <c r="Y245" s="52"/>
      <c r="Z245" s="39"/>
      <c r="AA245" s="39"/>
      <c r="AB245" s="55"/>
      <c r="AC245" s="17"/>
      <c r="AD245" s="15"/>
      <c r="AE245" s="65"/>
      <c r="AF245" s="123"/>
      <c r="AG245" s="17"/>
      <c r="AH245" s="52"/>
      <c r="AJ245" s="17"/>
      <c r="AK245" s="17"/>
      <c r="AL245" s="17"/>
      <c r="AM245" s="17"/>
      <c r="AO245" s="31" t="s">
        <v>59</v>
      </c>
    </row>
    <row r="246" spans="2:41" s="3" customFormat="1" ht="1.5" customHeight="1" x14ac:dyDescent="0.2">
      <c r="P246" s="75"/>
      <c r="Q246" s="88"/>
      <c r="R246" s="6"/>
      <c r="S246" s="39"/>
      <c r="T246" s="6"/>
      <c r="U246" s="5"/>
      <c r="V246" s="52"/>
      <c r="W246" s="56"/>
      <c r="X246" s="15"/>
      <c r="Y246" s="52"/>
      <c r="Z246" s="39"/>
      <c r="AA246" s="39"/>
      <c r="AB246" s="55"/>
      <c r="AC246" s="17"/>
      <c r="AD246" s="15"/>
      <c r="AE246" s="65"/>
      <c r="AF246" s="123"/>
      <c r="AG246" s="39"/>
      <c r="AH246" s="52"/>
      <c r="AJ246" s="17"/>
      <c r="AK246" s="17"/>
      <c r="AL246" s="17"/>
      <c r="AM246" s="17"/>
      <c r="AO246" s="31" t="s">
        <v>59</v>
      </c>
    </row>
    <row r="247" spans="2:41" s="3" customFormat="1" ht="9.9499999999999993" customHeight="1" x14ac:dyDescent="0.2">
      <c r="B247" s="112" t="s">
        <v>55</v>
      </c>
      <c r="C247" s="179" t="s">
        <v>329</v>
      </c>
      <c r="E247" s="75" t="s">
        <v>312</v>
      </c>
      <c r="F247" s="75"/>
      <c r="G247" s="30" t="s">
        <v>48</v>
      </c>
      <c r="H247" s="30"/>
      <c r="I247" s="30"/>
      <c r="J247" s="30"/>
      <c r="K247" s="30" t="s">
        <v>277</v>
      </c>
      <c r="L247" s="30"/>
      <c r="M247" s="30"/>
      <c r="N247" s="30"/>
      <c r="P247" s="75" t="s">
        <v>411</v>
      </c>
      <c r="Q247" s="88"/>
      <c r="R247" s="29"/>
      <c r="S247" s="39">
        <f>IF(Suggested="Yes",AA247,AG247)</f>
        <v>24.35</v>
      </c>
      <c r="T247" s="37" t="s">
        <v>47</v>
      </c>
      <c r="U247" s="5" t="str">
        <f>+Instructions!$B$3</f>
        <v>G</v>
      </c>
      <c r="V247" s="52"/>
      <c r="W247" s="56">
        <f>+Instructions!$C$22</f>
        <v>0</v>
      </c>
      <c r="X247" s="17">
        <f>ROUND($AA247*(1-W247)+0.004999,2)</f>
        <v>24.35</v>
      </c>
      <c r="Y247" s="52"/>
      <c r="Z247" s="6" t="s">
        <v>789</v>
      </c>
      <c r="AA247" s="39">
        <v>24.35</v>
      </c>
      <c r="AB247" s="60">
        <f>+W247</f>
        <v>0</v>
      </c>
      <c r="AC247" s="17">
        <f>+X247</f>
        <v>24.35</v>
      </c>
      <c r="AD247" s="12">
        <f>(AG247-AC247)/AG247</f>
        <v>0</v>
      </c>
      <c r="AE247" s="120"/>
      <c r="AF247" s="127">
        <v>1</v>
      </c>
      <c r="AG247" s="38">
        <f>SUM(AJ247:AL247)+AE247</f>
        <v>24.35</v>
      </c>
      <c r="AH247" s="52"/>
      <c r="AJ247" s="17">
        <f>ROUND(AC247/(1-VLOOKUP(AF247,Group,2,FALSE)),2)</f>
        <v>24.35</v>
      </c>
      <c r="AK247" s="17">
        <f>IF(VLOOKUP(AF247,Group,5,FALSE)="YES",VLOOKUP(ROUND(ROUND(AJ247,1)-AJ247,2),Round,2,FALSE)+VLOOKUP(AF247,Group,6,FALSE),0)</f>
        <v>0</v>
      </c>
      <c r="AL247" s="17">
        <f>IF(VLOOKUP(AF247,Group,7,FALSE)="",0,ROUND(AJ247-0.04999,1)-AJ247+AM247)</f>
        <v>0</v>
      </c>
      <c r="AM247" s="17" t="str">
        <f>IF(VLOOKUP(AF247,Group,7,FALSE)="","",VLOOKUP(AF247,Group,7,FALSE))</f>
        <v/>
      </c>
      <c r="AO247" s="31" t="s">
        <v>59</v>
      </c>
    </row>
    <row r="248" spans="2:41" s="3" customFormat="1" ht="9.9499999999999993" customHeight="1" x14ac:dyDescent="0.2">
      <c r="B248" s="112" t="s">
        <v>55</v>
      </c>
      <c r="C248" s="179"/>
      <c r="D248" s="40"/>
      <c r="E248" s="75" t="s">
        <v>378</v>
      </c>
      <c r="F248" s="75"/>
      <c r="G248" s="30" t="s">
        <v>48</v>
      </c>
      <c r="H248" s="30"/>
      <c r="I248" s="30"/>
      <c r="J248" s="30"/>
      <c r="K248" s="30" t="s">
        <v>277</v>
      </c>
      <c r="L248" s="30"/>
      <c r="M248" s="30"/>
      <c r="N248" s="30"/>
      <c r="P248" s="75" t="s">
        <v>412</v>
      </c>
      <c r="Q248" s="88"/>
      <c r="R248" s="29"/>
      <c r="S248" s="39">
        <f>IF(Suggested="Yes",AA248,AG248)</f>
        <v>24.3</v>
      </c>
      <c r="T248" s="37" t="s">
        <v>47</v>
      </c>
      <c r="U248" s="5" t="str">
        <f>+Instructions!$B$3</f>
        <v>G</v>
      </c>
      <c r="V248" s="52"/>
      <c r="W248" s="56">
        <f>+Instructions!$C$22</f>
        <v>0</v>
      </c>
      <c r="X248" s="17">
        <f>ROUND($AA248*(1-W248)+0.004999,2)</f>
        <v>24.3</v>
      </c>
      <c r="Y248" s="52"/>
      <c r="Z248" s="6" t="s">
        <v>789</v>
      </c>
      <c r="AA248" s="39">
        <v>24.3</v>
      </c>
      <c r="AB248" s="60">
        <f>+W248</f>
        <v>0</v>
      </c>
      <c r="AC248" s="17">
        <f>+X248</f>
        <v>24.3</v>
      </c>
      <c r="AD248" s="12">
        <f>(AG248-AC248)/AG248</f>
        <v>0</v>
      </c>
      <c r="AE248" s="120"/>
      <c r="AF248" s="127">
        <v>1</v>
      </c>
      <c r="AG248" s="38">
        <f>SUM(AJ248:AL248)+AE248</f>
        <v>24.3</v>
      </c>
      <c r="AH248" s="52"/>
      <c r="AJ248" s="17">
        <f>ROUND(AC248/(1-VLOOKUP(AF248,Group,2,FALSE)),2)</f>
        <v>24.3</v>
      </c>
      <c r="AK248" s="17">
        <f>IF(VLOOKUP(AF248,Group,5,FALSE)="YES",VLOOKUP(ROUND(ROUND(AJ248,1)-AJ248,2),Round,2,FALSE)+VLOOKUP(AF248,Group,6,FALSE),0)</f>
        <v>0</v>
      </c>
      <c r="AL248" s="17">
        <f>IF(VLOOKUP(AF248,Group,7,FALSE)="",0,ROUND(AJ248-0.04999,1)-AJ248+AM248)</f>
        <v>0</v>
      </c>
      <c r="AM248" s="17" t="str">
        <f>IF(VLOOKUP(AF248,Group,7,FALSE)="","",VLOOKUP(AF248,Group,7,FALSE))</f>
        <v/>
      </c>
      <c r="AO248" s="31" t="s">
        <v>59</v>
      </c>
    </row>
    <row r="249" spans="2:41" s="3" customFormat="1" ht="1.5" customHeight="1" x14ac:dyDescent="0.2">
      <c r="P249" s="75"/>
      <c r="Q249" s="88"/>
      <c r="R249" s="6"/>
      <c r="S249" s="39"/>
      <c r="T249" s="6"/>
      <c r="U249" s="5"/>
      <c r="V249" s="52"/>
      <c r="W249" s="56"/>
      <c r="X249" s="15"/>
      <c r="Y249" s="52"/>
      <c r="Z249" s="39"/>
      <c r="AA249" s="39"/>
      <c r="AB249" s="55"/>
      <c r="AC249" s="17"/>
      <c r="AD249" s="15"/>
      <c r="AE249" s="65"/>
      <c r="AF249" s="123"/>
      <c r="AG249" s="39"/>
      <c r="AH249" s="52"/>
      <c r="AJ249" s="17"/>
      <c r="AK249" s="17"/>
      <c r="AL249" s="17"/>
      <c r="AM249" s="17"/>
      <c r="AO249" s="31" t="s">
        <v>59</v>
      </c>
    </row>
    <row r="250" spans="2:41" s="3" customFormat="1" ht="9.9499999999999993" customHeight="1" x14ac:dyDescent="0.2">
      <c r="B250" s="113" t="s">
        <v>88</v>
      </c>
      <c r="D250" s="40"/>
      <c r="E250" s="75" t="s">
        <v>379</v>
      </c>
      <c r="F250" s="75"/>
      <c r="G250" s="30" t="s">
        <v>94</v>
      </c>
      <c r="H250" s="30"/>
      <c r="I250" s="30"/>
      <c r="J250" s="30"/>
      <c r="K250" s="30" t="s">
        <v>277</v>
      </c>
      <c r="L250" s="30"/>
      <c r="M250" s="30"/>
      <c r="N250" s="197"/>
      <c r="P250" s="75"/>
      <c r="Q250" s="88"/>
      <c r="R250" s="29"/>
      <c r="S250" s="39">
        <f>IF(Suggested="Yes",AA250,AG250)</f>
        <v>21.45</v>
      </c>
      <c r="T250" s="37" t="s">
        <v>46</v>
      </c>
      <c r="U250" s="5" t="str">
        <f>+Instructions!$B$3</f>
        <v>G</v>
      </c>
      <c r="V250" s="52"/>
      <c r="W250" s="56">
        <f>+Instructions!$C$22</f>
        <v>0</v>
      </c>
      <c r="X250" s="39">
        <f>ROUND($AA250*(1-W250)+0.004999,2)</f>
        <v>21.45</v>
      </c>
      <c r="Y250" s="52"/>
      <c r="Z250" s="6" t="s">
        <v>789</v>
      </c>
      <c r="AA250" s="39">
        <v>21.45</v>
      </c>
      <c r="AB250" s="60">
        <f>+W250</f>
        <v>0</v>
      </c>
      <c r="AC250" s="39">
        <f>+X250</f>
        <v>21.45</v>
      </c>
      <c r="AD250" s="60">
        <f>(AG250-AC250)/AG250</f>
        <v>0</v>
      </c>
      <c r="AE250" s="120"/>
      <c r="AF250" s="129">
        <v>2</v>
      </c>
      <c r="AG250" s="44">
        <f>SUM(AJ250:AL250)+AE250</f>
        <v>21.45</v>
      </c>
      <c r="AH250" s="52"/>
      <c r="AJ250" s="17">
        <f>ROUND(AC250/(1-VLOOKUP(AF250,Group,2,FALSE)),2)</f>
        <v>21.45</v>
      </c>
      <c r="AK250" s="17">
        <f>IF(VLOOKUP(AF250,Group,5,FALSE)="YES",VLOOKUP(ROUND(ROUND(AJ250,1)-AJ250,2),Round,2,FALSE)+VLOOKUP(AF250,Group,6,FALSE),0)</f>
        <v>0</v>
      </c>
      <c r="AL250" s="17">
        <f>IF(VLOOKUP(AF250,Group,7,FALSE)="",0,ROUND(AJ250-0.04999,1)-AJ250+AM250)</f>
        <v>0</v>
      </c>
      <c r="AM250" s="17" t="str">
        <f>IF(VLOOKUP(AF250,Group,7,FALSE)="","",VLOOKUP(AF250,Group,7,FALSE))</f>
        <v/>
      </c>
      <c r="AO250" s="31" t="s">
        <v>59</v>
      </c>
    </row>
    <row r="251" spans="2:41" s="3" customFormat="1" ht="3.95" customHeight="1" x14ac:dyDescent="0.2">
      <c r="P251" s="75"/>
      <c r="Q251" s="88"/>
      <c r="R251" s="6"/>
      <c r="S251" s="39"/>
      <c r="T251" s="6"/>
      <c r="U251" s="5"/>
      <c r="V251" s="52"/>
      <c r="W251" s="56"/>
      <c r="X251" s="15"/>
      <c r="Y251" s="52"/>
      <c r="Z251" s="39"/>
      <c r="AA251" s="39"/>
      <c r="AB251" s="55"/>
      <c r="AC251" s="17"/>
      <c r="AD251" s="15"/>
      <c r="AE251" s="65"/>
      <c r="AF251" s="123"/>
      <c r="AG251" s="39"/>
      <c r="AH251" s="52"/>
      <c r="AJ251" s="17"/>
      <c r="AK251" s="17"/>
      <c r="AL251" s="17"/>
      <c r="AM251" s="17"/>
      <c r="AO251" s="31" t="s">
        <v>59</v>
      </c>
    </row>
    <row r="252" spans="2:41" s="3" customFormat="1" ht="9.9499999999999993" customHeight="1" x14ac:dyDescent="0.2">
      <c r="C252" s="74" t="s">
        <v>454</v>
      </c>
      <c r="P252" s="4"/>
      <c r="Q252" s="6"/>
      <c r="R252" s="80" t="s">
        <v>229</v>
      </c>
      <c r="S252" s="187" t="s">
        <v>455</v>
      </c>
      <c r="T252" s="188"/>
      <c r="U252" s="5"/>
      <c r="V252" s="52"/>
      <c r="W252" s="70"/>
      <c r="X252" s="70"/>
      <c r="Y252" s="52"/>
      <c r="Z252" s="39"/>
      <c r="AA252" s="17"/>
      <c r="AB252" s="15"/>
      <c r="AC252" s="15"/>
      <c r="AD252" s="15"/>
      <c r="AE252" s="15"/>
      <c r="AF252" s="65"/>
      <c r="AG252" s="17"/>
      <c r="AH252" s="52"/>
      <c r="AO252" s="31" t="s">
        <v>59</v>
      </c>
    </row>
    <row r="253" spans="2:41" s="3" customFormat="1" ht="2.85" customHeight="1" x14ac:dyDescent="0.2">
      <c r="P253" s="75"/>
      <c r="Q253" s="88"/>
      <c r="R253" s="6"/>
      <c r="S253" s="39"/>
      <c r="T253" s="6"/>
      <c r="U253" s="5"/>
      <c r="V253" s="52"/>
      <c r="W253" s="56"/>
      <c r="X253" s="15"/>
      <c r="Y253" s="52"/>
      <c r="Z253" s="39"/>
      <c r="AA253" s="39"/>
      <c r="AB253" s="55"/>
      <c r="AC253" s="17"/>
      <c r="AD253" s="15"/>
      <c r="AE253" s="65"/>
      <c r="AF253" s="123"/>
      <c r="AG253" s="39"/>
      <c r="AH253" s="52"/>
      <c r="AJ253" s="17"/>
      <c r="AK253" s="17"/>
      <c r="AL253" s="17"/>
      <c r="AM253" s="17"/>
      <c r="AO253" s="31" t="s">
        <v>59</v>
      </c>
    </row>
    <row r="254" spans="2:41" s="3" customFormat="1" ht="9.9499999999999993" customHeight="1" x14ac:dyDescent="0.2">
      <c r="C254" s="35"/>
      <c r="D254" s="40" t="s">
        <v>10</v>
      </c>
      <c r="E254" s="140" t="s">
        <v>456</v>
      </c>
      <c r="F254" s="140"/>
      <c r="G254" s="140"/>
      <c r="H254" s="140"/>
      <c r="I254" s="140"/>
      <c r="J254" s="140"/>
      <c r="K254" s="140"/>
      <c r="L254" s="140"/>
      <c r="M254" s="140"/>
      <c r="N254" s="140"/>
      <c r="O254" s="30"/>
      <c r="P254" s="30"/>
      <c r="Q254" s="30"/>
      <c r="R254" s="30"/>
      <c r="S254" s="30"/>
      <c r="T254" s="30"/>
      <c r="U254" s="5"/>
      <c r="V254" s="52"/>
      <c r="W254" s="70"/>
      <c r="X254" s="70"/>
      <c r="Y254" s="52"/>
      <c r="Z254" s="39"/>
      <c r="AA254" s="39"/>
      <c r="AB254" s="55"/>
      <c r="AC254" s="17"/>
      <c r="AD254" s="15"/>
      <c r="AE254" s="65"/>
      <c r="AF254" s="123"/>
      <c r="AG254" s="17"/>
      <c r="AH254" s="52"/>
      <c r="AJ254" s="17"/>
      <c r="AK254" s="17"/>
      <c r="AL254" s="17"/>
      <c r="AM254" s="17"/>
      <c r="AO254" s="31" t="s">
        <v>59</v>
      </c>
    </row>
    <row r="255" spans="2:41" s="3" customFormat="1" ht="1.5" customHeight="1" x14ac:dyDescent="0.2">
      <c r="P255" s="75"/>
      <c r="Q255" s="88"/>
      <c r="R255" s="6"/>
      <c r="S255" s="39"/>
      <c r="T255" s="6"/>
      <c r="U255" s="5"/>
      <c r="V255" s="52"/>
      <c r="W255" s="56"/>
      <c r="X255" s="15"/>
      <c r="Y255" s="52"/>
      <c r="Z255" s="39"/>
      <c r="AA255" s="39"/>
      <c r="AB255" s="55"/>
      <c r="AC255" s="17"/>
      <c r="AD255" s="15"/>
      <c r="AE255" s="65"/>
      <c r="AF255" s="123"/>
      <c r="AG255" s="39"/>
      <c r="AH255" s="52"/>
      <c r="AJ255" s="17"/>
      <c r="AK255" s="17"/>
      <c r="AL255" s="17"/>
      <c r="AM255" s="17"/>
      <c r="AO255" s="31" t="s">
        <v>59</v>
      </c>
    </row>
    <row r="256" spans="2:41" s="3" customFormat="1" ht="9.9499999999999993" customHeight="1" x14ac:dyDescent="0.2">
      <c r="B256" s="112" t="s">
        <v>55</v>
      </c>
      <c r="D256" s="40"/>
      <c r="E256" s="75" t="s">
        <v>460</v>
      </c>
      <c r="F256" s="75"/>
      <c r="G256" s="30" t="s">
        <v>48</v>
      </c>
      <c r="H256" s="30"/>
      <c r="I256" s="30"/>
      <c r="J256" s="30"/>
      <c r="K256" s="30" t="s">
        <v>365</v>
      </c>
      <c r="L256" s="30"/>
      <c r="M256" s="30"/>
      <c r="N256" s="30"/>
      <c r="P256" s="75" t="s">
        <v>461</v>
      </c>
      <c r="Q256" s="88"/>
      <c r="R256" s="29"/>
      <c r="S256" s="39">
        <f>IF(Suggested="Yes",AA256,AG256)</f>
        <v>21.9</v>
      </c>
      <c r="T256" s="37" t="s">
        <v>47</v>
      </c>
      <c r="U256" s="5" t="str">
        <f>+Instructions!$B$3</f>
        <v>G</v>
      </c>
      <c r="V256" s="52"/>
      <c r="W256" s="56">
        <f>+Instructions!$C$22</f>
        <v>0</v>
      </c>
      <c r="X256" s="17">
        <f t="shared" ref="X256:X261" si="220">ROUND($AA256*(1-W256)+0.004999,2)</f>
        <v>21.9</v>
      </c>
      <c r="Y256" s="52"/>
      <c r="Z256" s="6" t="s">
        <v>789</v>
      </c>
      <c r="AA256" s="39">
        <v>21.9</v>
      </c>
      <c r="AB256" s="60">
        <f t="shared" ref="AB256:AB261" si="221">+W256</f>
        <v>0</v>
      </c>
      <c r="AC256" s="17">
        <f t="shared" ref="AC256:AC261" si="222">+X256</f>
        <v>21.9</v>
      </c>
      <c r="AD256" s="12">
        <f t="shared" ref="AD256:AD261" si="223">(AG256-AC256)/AG256</f>
        <v>0</v>
      </c>
      <c r="AE256" s="120"/>
      <c r="AF256" s="127">
        <v>1</v>
      </c>
      <c r="AG256" s="38">
        <f t="shared" ref="AG256:AG261" si="224">SUM(AJ256:AL256)+AE256</f>
        <v>21.9</v>
      </c>
      <c r="AH256" s="52"/>
      <c r="AJ256" s="17">
        <f t="shared" ref="AJ256:AJ261" si="225">ROUND(AC256/(1-VLOOKUP(AF256,Group,2,FALSE)),2)</f>
        <v>21.9</v>
      </c>
      <c r="AK256" s="17">
        <f t="shared" ref="AK256:AK261" si="226">IF(VLOOKUP(AF256,Group,5,FALSE)="YES",VLOOKUP(ROUND(ROUND(AJ256,1)-AJ256,2),Round,2,FALSE)+VLOOKUP(AF256,Group,6,FALSE),0)</f>
        <v>0</v>
      </c>
      <c r="AL256" s="17">
        <f t="shared" ref="AL256:AL261" si="227">IF(VLOOKUP(AF256,Group,7,FALSE)="",0,ROUND(AJ256-0.04999,1)-AJ256+AM256)</f>
        <v>0</v>
      </c>
      <c r="AM256" s="17" t="str">
        <f t="shared" ref="AM256:AM261" si="228">IF(VLOOKUP(AF256,Group,7,FALSE)="","",VLOOKUP(AF256,Group,7,FALSE))</f>
        <v/>
      </c>
      <c r="AO256" s="31" t="s">
        <v>59</v>
      </c>
    </row>
    <row r="257" spans="2:41" s="3" customFormat="1" ht="1.5" customHeight="1" x14ac:dyDescent="0.2">
      <c r="P257" s="75"/>
      <c r="Q257" s="88"/>
      <c r="R257" s="6"/>
      <c r="S257" s="39"/>
      <c r="T257" s="6"/>
      <c r="U257" s="5"/>
      <c r="V257" s="52"/>
      <c r="W257" s="56"/>
      <c r="X257" s="15"/>
      <c r="Y257" s="52"/>
      <c r="Z257" s="39"/>
      <c r="AA257" s="39"/>
      <c r="AB257" s="55"/>
      <c r="AC257" s="17"/>
      <c r="AD257" s="15"/>
      <c r="AE257" s="65"/>
      <c r="AF257" s="123"/>
      <c r="AG257" s="39"/>
      <c r="AH257" s="52"/>
      <c r="AJ257" s="17"/>
      <c r="AK257" s="17"/>
      <c r="AL257" s="17"/>
      <c r="AM257" s="17"/>
      <c r="AO257" s="31" t="s">
        <v>59</v>
      </c>
    </row>
    <row r="258" spans="2:41" s="3" customFormat="1" ht="9.9499999999999993" customHeight="1" x14ac:dyDescent="0.2">
      <c r="B258" s="113" t="s">
        <v>88</v>
      </c>
      <c r="D258" s="40"/>
      <c r="E258" s="75" t="s">
        <v>460</v>
      </c>
      <c r="F258" s="75"/>
      <c r="G258" s="30" t="s">
        <v>458</v>
      </c>
      <c r="H258" s="30"/>
      <c r="I258" s="30"/>
      <c r="J258" s="30"/>
      <c r="K258" s="30" t="s">
        <v>365</v>
      </c>
      <c r="L258" s="30"/>
      <c r="M258" s="30"/>
      <c r="N258" s="30"/>
      <c r="P258" s="75" t="s">
        <v>461</v>
      </c>
      <c r="Q258" s="88"/>
      <c r="R258" s="29"/>
      <c r="S258" s="39">
        <f t="shared" ref="S258" si="229">IF(Suggested="Yes",AA258,AG258)</f>
        <v>25</v>
      </c>
      <c r="T258" s="37" t="s">
        <v>47</v>
      </c>
      <c r="U258" s="5" t="str">
        <f>+Instructions!$B$3</f>
        <v>G</v>
      </c>
      <c r="V258" s="52"/>
      <c r="W258" s="56">
        <f>+Instructions!$C$22</f>
        <v>0</v>
      </c>
      <c r="X258" s="39">
        <f t="shared" ref="X258" si="230">ROUND($AA258*(1-W258)+0.004999,2)</f>
        <v>25</v>
      </c>
      <c r="Y258" s="52"/>
      <c r="Z258" s="6" t="s">
        <v>789</v>
      </c>
      <c r="AA258" s="39">
        <v>25</v>
      </c>
      <c r="AB258" s="60">
        <f t="shared" ref="AB258" si="231">+W258</f>
        <v>0</v>
      </c>
      <c r="AC258" s="39">
        <f t="shared" ref="AC258" si="232">+X258</f>
        <v>25</v>
      </c>
      <c r="AD258" s="60">
        <f t="shared" ref="AD258" si="233">(AG258-AC258)/AG258</f>
        <v>0</v>
      </c>
      <c r="AE258" s="120"/>
      <c r="AF258" s="129">
        <v>2</v>
      </c>
      <c r="AG258" s="44">
        <f t="shared" ref="AG258" si="234">SUM(AJ258:AL258)+AE258</f>
        <v>25</v>
      </c>
      <c r="AH258" s="52"/>
      <c r="AJ258" s="17">
        <f t="shared" ref="AJ258" si="235">ROUND(AC258/(1-VLOOKUP(AF258,Group,2,FALSE)),2)</f>
        <v>25</v>
      </c>
      <c r="AK258" s="17">
        <f t="shared" ref="AK258" si="236">IF(VLOOKUP(AF258,Group,5,FALSE)="YES",VLOOKUP(ROUND(ROUND(AJ258,1)-AJ258,2),Round,2,FALSE)+VLOOKUP(AF258,Group,6,FALSE),0)</f>
        <v>0</v>
      </c>
      <c r="AL258" s="17">
        <f t="shared" ref="AL258" si="237">IF(VLOOKUP(AF258,Group,7,FALSE)="",0,ROUND(AJ258-0.04999,1)-AJ258+AM258)</f>
        <v>0</v>
      </c>
      <c r="AM258" s="17" t="str">
        <f t="shared" ref="AM258" si="238">IF(VLOOKUP(AF258,Group,7,FALSE)="","",VLOOKUP(AF258,Group,7,FALSE))</f>
        <v/>
      </c>
      <c r="AO258" s="31" t="s">
        <v>59</v>
      </c>
    </row>
    <row r="259" spans="2:41" s="3" customFormat="1" ht="9.9499999999999993" customHeight="1" x14ac:dyDescent="0.2">
      <c r="B259" s="113" t="s">
        <v>88</v>
      </c>
      <c r="D259" s="40"/>
      <c r="E259" s="75" t="s">
        <v>460</v>
      </c>
      <c r="F259" s="75"/>
      <c r="G259" s="30" t="s">
        <v>459</v>
      </c>
      <c r="H259" s="30"/>
      <c r="I259" s="30"/>
      <c r="J259" s="30"/>
      <c r="K259" s="30" t="s">
        <v>365</v>
      </c>
      <c r="L259" s="30"/>
      <c r="M259" s="30"/>
      <c r="N259" s="30"/>
      <c r="P259" s="75" t="s">
        <v>461</v>
      </c>
      <c r="Q259" s="88"/>
      <c r="R259" s="29"/>
      <c r="S259" s="39">
        <f t="shared" ref="S259" si="239">IF(Suggested="Yes",AA259,AG259)</f>
        <v>25</v>
      </c>
      <c r="T259" s="37" t="s">
        <v>47</v>
      </c>
      <c r="U259" s="5" t="str">
        <f>+Instructions!$B$3</f>
        <v>G</v>
      </c>
      <c r="V259" s="52"/>
      <c r="W259" s="56">
        <f>+Instructions!$C$22</f>
        <v>0</v>
      </c>
      <c r="X259" s="39">
        <f t="shared" ref="X259" si="240">ROUND($AA259*(1-W259)+0.004999,2)</f>
        <v>25</v>
      </c>
      <c r="Y259" s="52"/>
      <c r="Z259" s="6" t="s">
        <v>789</v>
      </c>
      <c r="AA259" s="39">
        <v>25</v>
      </c>
      <c r="AB259" s="60">
        <f t="shared" ref="AB259" si="241">+W259</f>
        <v>0</v>
      </c>
      <c r="AC259" s="39">
        <f t="shared" ref="AC259" si="242">+X259</f>
        <v>25</v>
      </c>
      <c r="AD259" s="60">
        <f t="shared" ref="AD259" si="243">(AG259-AC259)/AG259</f>
        <v>0</v>
      </c>
      <c r="AE259" s="120"/>
      <c r="AF259" s="129">
        <v>2</v>
      </c>
      <c r="AG259" s="44">
        <f t="shared" ref="AG259" si="244">SUM(AJ259:AL259)+AE259</f>
        <v>25</v>
      </c>
      <c r="AH259" s="52"/>
      <c r="AJ259" s="17">
        <f t="shared" ref="AJ259" si="245">ROUND(AC259/(1-VLOOKUP(AF259,Group,2,FALSE)),2)</f>
        <v>25</v>
      </c>
      <c r="AK259" s="17">
        <f t="shared" ref="AK259" si="246">IF(VLOOKUP(AF259,Group,5,FALSE)="YES",VLOOKUP(ROUND(ROUND(AJ259,1)-AJ259,2),Round,2,FALSE)+VLOOKUP(AF259,Group,6,FALSE),0)</f>
        <v>0</v>
      </c>
      <c r="AL259" s="17">
        <f t="shared" ref="AL259" si="247">IF(VLOOKUP(AF259,Group,7,FALSE)="",0,ROUND(AJ259-0.04999,1)-AJ259+AM259)</f>
        <v>0</v>
      </c>
      <c r="AM259" s="17" t="str">
        <f t="shared" ref="AM259" si="248">IF(VLOOKUP(AF259,Group,7,FALSE)="","",VLOOKUP(AF259,Group,7,FALSE))</f>
        <v/>
      </c>
      <c r="AO259" s="31" t="s">
        <v>59</v>
      </c>
    </row>
    <row r="260" spans="2:41" s="3" customFormat="1" ht="1.5" customHeight="1" x14ac:dyDescent="0.2">
      <c r="P260" s="75"/>
      <c r="Q260" s="88"/>
      <c r="R260" s="6"/>
      <c r="S260" s="39"/>
      <c r="T260" s="6"/>
      <c r="U260" s="5"/>
      <c r="V260" s="52"/>
      <c r="W260" s="56"/>
      <c r="X260" s="15"/>
      <c r="Y260" s="52"/>
      <c r="Z260" s="39"/>
      <c r="AA260" s="39"/>
      <c r="AB260" s="55"/>
      <c r="AC260" s="17"/>
      <c r="AD260" s="15"/>
      <c r="AE260" s="65"/>
      <c r="AF260" s="123"/>
      <c r="AG260" s="39"/>
      <c r="AH260" s="52"/>
      <c r="AJ260" s="17"/>
      <c r="AK260" s="17"/>
      <c r="AL260" s="17"/>
      <c r="AM260" s="17"/>
      <c r="AO260" s="31" t="s">
        <v>59</v>
      </c>
    </row>
    <row r="261" spans="2:41" s="3" customFormat="1" ht="9.9499999999999993" customHeight="1" x14ac:dyDescent="0.2">
      <c r="B261" s="113" t="s">
        <v>88</v>
      </c>
      <c r="D261" s="40"/>
      <c r="E261" s="75" t="s">
        <v>457</v>
      </c>
      <c r="F261" s="75"/>
      <c r="G261" s="30" t="s">
        <v>558</v>
      </c>
      <c r="H261" s="30"/>
      <c r="I261" s="30"/>
      <c r="J261" s="30"/>
      <c r="K261" s="30" t="s">
        <v>365</v>
      </c>
      <c r="L261" s="30"/>
      <c r="M261" s="30"/>
      <c r="N261" s="30"/>
      <c r="P261" s="75"/>
      <c r="Q261" s="88"/>
      <c r="R261" s="29"/>
      <c r="S261" s="39">
        <f t="shared" ref="S261" si="249">IF(Suggested="Yes",AA261,AG261)</f>
        <v>23.35</v>
      </c>
      <c r="T261" s="37" t="s">
        <v>46</v>
      </c>
      <c r="U261" s="5" t="str">
        <f>+Instructions!$B$3</f>
        <v>G</v>
      </c>
      <c r="V261" s="52"/>
      <c r="W261" s="56">
        <f>+Instructions!$C$22</f>
        <v>0</v>
      </c>
      <c r="X261" s="39">
        <f t="shared" si="220"/>
        <v>23.35</v>
      </c>
      <c r="Y261" s="52"/>
      <c r="Z261" s="6" t="s">
        <v>789</v>
      </c>
      <c r="AA261" s="39">
        <v>23.35</v>
      </c>
      <c r="AB261" s="60">
        <f t="shared" si="221"/>
        <v>0</v>
      </c>
      <c r="AC261" s="39">
        <f t="shared" si="222"/>
        <v>23.35</v>
      </c>
      <c r="AD261" s="60">
        <f t="shared" si="223"/>
        <v>0</v>
      </c>
      <c r="AE261" s="120"/>
      <c r="AF261" s="129">
        <v>2</v>
      </c>
      <c r="AG261" s="44">
        <f t="shared" si="224"/>
        <v>23.35</v>
      </c>
      <c r="AH261" s="52"/>
      <c r="AJ261" s="17">
        <f t="shared" si="225"/>
        <v>23.35</v>
      </c>
      <c r="AK261" s="17">
        <f t="shared" si="226"/>
        <v>0</v>
      </c>
      <c r="AL261" s="17">
        <f t="shared" si="227"/>
        <v>0</v>
      </c>
      <c r="AM261" s="17" t="str">
        <f t="shared" si="228"/>
        <v/>
      </c>
      <c r="AO261" s="31" t="s">
        <v>59</v>
      </c>
    </row>
    <row r="262" spans="2:41" s="3" customFormat="1" ht="3.95" customHeight="1" x14ac:dyDescent="0.2">
      <c r="P262" s="75"/>
      <c r="Q262" s="88"/>
      <c r="R262" s="6"/>
      <c r="S262" s="39"/>
      <c r="T262" s="6"/>
      <c r="U262" s="5"/>
      <c r="V262" s="52"/>
      <c r="W262" s="56"/>
      <c r="X262" s="15"/>
      <c r="Y262" s="52"/>
      <c r="Z262" s="39"/>
      <c r="AA262" s="39"/>
      <c r="AB262" s="55"/>
      <c r="AC262" s="17"/>
      <c r="AD262" s="15"/>
      <c r="AE262" s="65"/>
      <c r="AF262" s="123"/>
      <c r="AG262" s="39"/>
      <c r="AH262" s="52"/>
      <c r="AJ262" s="17"/>
      <c r="AK262" s="17"/>
      <c r="AL262" s="17"/>
      <c r="AM262" s="17"/>
      <c r="AO262" s="31" t="s">
        <v>59</v>
      </c>
    </row>
    <row r="263" spans="2:41" s="3" customFormat="1" ht="9.9499999999999993" customHeight="1" x14ac:dyDescent="0.2">
      <c r="C263" s="208" t="s">
        <v>560</v>
      </c>
      <c r="P263" s="4"/>
      <c r="Q263" s="6"/>
      <c r="R263" s="80" t="s">
        <v>229</v>
      </c>
      <c r="S263" s="187" t="s">
        <v>559</v>
      </c>
      <c r="T263" s="188"/>
      <c r="U263" s="5"/>
      <c r="V263" s="52"/>
      <c r="W263" s="70"/>
      <c r="X263" s="70"/>
      <c r="Y263" s="52"/>
      <c r="Z263" s="39"/>
      <c r="AA263" s="17"/>
      <c r="AB263" s="15"/>
      <c r="AC263" s="15"/>
      <c r="AD263" s="15"/>
      <c r="AE263" s="15"/>
      <c r="AF263" s="65"/>
      <c r="AG263" s="17"/>
      <c r="AH263" s="52"/>
      <c r="AO263" s="31" t="s">
        <v>59</v>
      </c>
    </row>
    <row r="264" spans="2:41" s="3" customFormat="1" ht="2.85" customHeight="1" x14ac:dyDescent="0.2">
      <c r="P264" s="75"/>
      <c r="Q264" s="88"/>
      <c r="R264" s="6"/>
      <c r="S264" s="39"/>
      <c r="T264" s="6"/>
      <c r="U264" s="5"/>
      <c r="V264" s="52"/>
      <c r="W264" s="56"/>
      <c r="X264" s="15"/>
      <c r="Y264" s="52"/>
      <c r="Z264" s="39"/>
      <c r="AA264" s="39"/>
      <c r="AB264" s="55"/>
      <c r="AC264" s="17"/>
      <c r="AD264" s="15"/>
      <c r="AE264" s="65"/>
      <c r="AF264" s="123"/>
      <c r="AG264" s="39"/>
      <c r="AH264" s="52"/>
      <c r="AJ264" s="17"/>
      <c r="AK264" s="17"/>
      <c r="AL264" s="17"/>
      <c r="AM264" s="17"/>
      <c r="AO264" s="31" t="s">
        <v>59</v>
      </c>
    </row>
    <row r="265" spans="2:41" s="3" customFormat="1" ht="9.9499999999999993" customHeight="1" x14ac:dyDescent="0.2">
      <c r="C265" s="35"/>
      <c r="D265" s="40" t="s">
        <v>10</v>
      </c>
      <c r="E265" s="140" t="s">
        <v>561</v>
      </c>
      <c r="F265" s="140"/>
      <c r="G265" s="140"/>
      <c r="H265" s="140"/>
      <c r="I265" s="140"/>
      <c r="J265" s="140"/>
      <c r="K265" s="140"/>
      <c r="L265" s="140"/>
      <c r="M265" s="140"/>
      <c r="N265" s="140"/>
      <c r="O265" s="30"/>
      <c r="P265" s="30"/>
      <c r="Q265" s="30"/>
      <c r="R265" s="30"/>
      <c r="S265" s="30"/>
      <c r="T265" s="30"/>
      <c r="U265" s="5"/>
      <c r="V265" s="52"/>
      <c r="W265" s="70"/>
      <c r="X265" s="70"/>
      <c r="Y265" s="52"/>
      <c r="Z265" s="39"/>
      <c r="AA265" s="39"/>
      <c r="AB265" s="55"/>
      <c r="AC265" s="17"/>
      <c r="AD265" s="15"/>
      <c r="AE265" s="65"/>
      <c r="AF265" s="123"/>
      <c r="AG265" s="17"/>
      <c r="AH265" s="52"/>
      <c r="AJ265" s="17"/>
      <c r="AK265" s="17"/>
      <c r="AL265" s="17"/>
      <c r="AM265" s="17"/>
      <c r="AO265" s="31" t="s">
        <v>59</v>
      </c>
    </row>
    <row r="266" spans="2:41" s="3" customFormat="1" ht="1.5" customHeight="1" x14ac:dyDescent="0.2">
      <c r="P266" s="75"/>
      <c r="Q266" s="88"/>
      <c r="R266" s="6"/>
      <c r="S266" s="39"/>
      <c r="T266" s="6"/>
      <c r="U266" s="5"/>
      <c r="V266" s="52"/>
      <c r="W266" s="56"/>
      <c r="X266" s="15"/>
      <c r="Y266" s="52"/>
      <c r="Z266" s="39"/>
      <c r="AA266" s="39"/>
      <c r="AB266" s="55"/>
      <c r="AC266" s="17"/>
      <c r="AD266" s="15"/>
      <c r="AE266" s="65"/>
      <c r="AF266" s="123"/>
      <c r="AG266" s="39"/>
      <c r="AH266" s="52"/>
      <c r="AJ266" s="17"/>
      <c r="AK266" s="17"/>
      <c r="AL266" s="17"/>
      <c r="AM266" s="17"/>
      <c r="AO266" s="31" t="s">
        <v>59</v>
      </c>
    </row>
    <row r="267" spans="2:41" s="3" customFormat="1" ht="9.9499999999999993" customHeight="1" x14ac:dyDescent="0.2">
      <c r="B267" s="113" t="s">
        <v>88</v>
      </c>
      <c r="D267" s="40"/>
      <c r="E267" s="75" t="s">
        <v>562</v>
      </c>
      <c r="F267" s="75"/>
      <c r="G267" s="30" t="s">
        <v>92</v>
      </c>
      <c r="H267" s="30"/>
      <c r="I267" s="30"/>
      <c r="J267" s="30" t="s">
        <v>563</v>
      </c>
      <c r="K267" s="30"/>
      <c r="L267" s="172" t="s">
        <v>100</v>
      </c>
      <c r="M267" s="30"/>
      <c r="N267" s="30"/>
      <c r="P267" s="75" t="s">
        <v>566</v>
      </c>
      <c r="Q267" s="88"/>
      <c r="R267" s="29"/>
      <c r="S267" s="39">
        <f t="shared" ref="S267" si="250">IF(Suggested="Yes",AA267,AG267)</f>
        <v>17.3</v>
      </c>
      <c r="T267" s="37" t="s">
        <v>46</v>
      </c>
      <c r="U267" s="5" t="str">
        <f>+Instructions!$B$3</f>
        <v>G</v>
      </c>
      <c r="V267" s="52"/>
      <c r="W267" s="56">
        <f>+Instructions!$C$22</f>
        <v>0</v>
      </c>
      <c r="X267" s="39">
        <f t="shared" ref="X267" si="251">ROUND($AA267*(1-W267)+0.004999,2)</f>
        <v>17.3</v>
      </c>
      <c r="Y267" s="52"/>
      <c r="Z267" s="6" t="s">
        <v>789</v>
      </c>
      <c r="AA267" s="39">
        <v>17.3</v>
      </c>
      <c r="AB267" s="60">
        <f t="shared" ref="AB267" si="252">+W267</f>
        <v>0</v>
      </c>
      <c r="AC267" s="39">
        <f t="shared" ref="AC267" si="253">+X267</f>
        <v>17.3</v>
      </c>
      <c r="AD267" s="60">
        <f t="shared" ref="AD267" si="254">(AG267-AC267)/AG267</f>
        <v>0</v>
      </c>
      <c r="AE267" s="120"/>
      <c r="AF267" s="129">
        <v>2</v>
      </c>
      <c r="AG267" s="44">
        <f t="shared" ref="AG267" si="255">SUM(AJ267:AL267)+AE267</f>
        <v>17.3</v>
      </c>
      <c r="AH267" s="52"/>
      <c r="AJ267" s="17">
        <f t="shared" ref="AJ267" si="256">ROUND(AC267/(1-VLOOKUP(AF267,Group,2,FALSE)),2)</f>
        <v>17.3</v>
      </c>
      <c r="AK267" s="17">
        <f t="shared" ref="AK267" si="257">IF(VLOOKUP(AF267,Group,5,FALSE)="YES",VLOOKUP(ROUND(ROUND(AJ267,1)-AJ267,2),Round,2,FALSE)+VLOOKUP(AF267,Group,6,FALSE),0)</f>
        <v>0</v>
      </c>
      <c r="AL267" s="17">
        <f t="shared" ref="AL267" si="258">IF(VLOOKUP(AF267,Group,7,FALSE)="",0,ROUND(AJ267-0.04999,1)-AJ267+AM267)</f>
        <v>0</v>
      </c>
      <c r="AM267" s="17" t="str">
        <f t="shared" ref="AM267" si="259">IF(VLOOKUP(AF267,Group,7,FALSE)="","",VLOOKUP(AF267,Group,7,FALSE))</f>
        <v/>
      </c>
      <c r="AO267" s="31" t="s">
        <v>59</v>
      </c>
    </row>
    <row r="268" spans="2:41" s="3" customFormat="1" ht="9.9499999999999993" customHeight="1" x14ac:dyDescent="0.2">
      <c r="B268" s="113" t="s">
        <v>88</v>
      </c>
      <c r="C268" s="3" t="s">
        <v>86</v>
      </c>
      <c r="D268" s="40"/>
      <c r="E268" s="75" t="s">
        <v>564</v>
      </c>
      <c r="F268" s="75"/>
      <c r="G268" s="30" t="s">
        <v>92</v>
      </c>
      <c r="H268" s="30"/>
      <c r="I268" s="30"/>
      <c r="J268" s="30" t="s">
        <v>565</v>
      </c>
      <c r="K268" s="30"/>
      <c r="L268" s="172" t="s">
        <v>100</v>
      </c>
      <c r="M268" s="30"/>
      <c r="N268" s="30"/>
      <c r="P268" s="75" t="s">
        <v>397</v>
      </c>
      <c r="Q268" s="88"/>
      <c r="R268" s="29"/>
      <c r="S268" s="39">
        <f t="shared" ref="S268" si="260">IF(Suggested="Yes",AA268,AG268)</f>
        <v>19.3</v>
      </c>
      <c r="T268" s="37" t="s">
        <v>46</v>
      </c>
      <c r="U268" s="5" t="str">
        <f>+Instructions!$B$3</f>
        <v>G</v>
      </c>
      <c r="V268" s="52"/>
      <c r="W268" s="56">
        <f>+Instructions!$C$22</f>
        <v>0</v>
      </c>
      <c r="X268" s="39">
        <f t="shared" ref="X268" si="261">ROUND($AA268*(1-W268)+0.004999,2)</f>
        <v>19.3</v>
      </c>
      <c r="Y268" s="52"/>
      <c r="Z268" s="6" t="s">
        <v>789</v>
      </c>
      <c r="AA268" s="39">
        <v>19.3</v>
      </c>
      <c r="AB268" s="60">
        <f t="shared" ref="AB268" si="262">+W268</f>
        <v>0</v>
      </c>
      <c r="AC268" s="39">
        <f t="shared" ref="AC268" si="263">+X268</f>
        <v>19.3</v>
      </c>
      <c r="AD268" s="60">
        <f t="shared" ref="AD268" si="264">(AG268-AC268)/AG268</f>
        <v>0</v>
      </c>
      <c r="AE268" s="120"/>
      <c r="AF268" s="129">
        <v>2</v>
      </c>
      <c r="AG268" s="44">
        <f t="shared" ref="AG268" si="265">SUM(AJ268:AL268)+AE268</f>
        <v>19.3</v>
      </c>
      <c r="AH268" s="52"/>
      <c r="AJ268" s="17">
        <f t="shared" ref="AJ268" si="266">ROUND(AC268/(1-VLOOKUP(AF268,Group,2,FALSE)),2)</f>
        <v>19.3</v>
      </c>
      <c r="AK268" s="17">
        <f t="shared" ref="AK268" si="267">IF(VLOOKUP(AF268,Group,5,FALSE)="YES",VLOOKUP(ROUND(ROUND(AJ268,1)-AJ268,2),Round,2,FALSE)+VLOOKUP(AF268,Group,6,FALSE),0)</f>
        <v>0</v>
      </c>
      <c r="AL268" s="17">
        <f t="shared" ref="AL268" si="268">IF(VLOOKUP(AF268,Group,7,FALSE)="",0,ROUND(AJ268-0.04999,1)-AJ268+AM268)</f>
        <v>0</v>
      </c>
      <c r="AM268" s="17" t="str">
        <f t="shared" ref="AM268" si="269">IF(VLOOKUP(AF268,Group,7,FALSE)="","",VLOOKUP(AF268,Group,7,FALSE))</f>
        <v/>
      </c>
      <c r="AO268" s="31" t="s">
        <v>59</v>
      </c>
    </row>
    <row r="269" spans="2:41" s="3" customFormat="1" ht="3.95" customHeight="1" x14ac:dyDescent="0.2">
      <c r="P269" s="75"/>
      <c r="Q269" s="88"/>
      <c r="R269" s="6"/>
      <c r="S269" s="39"/>
      <c r="T269" s="6"/>
      <c r="U269" s="5"/>
      <c r="V269" s="52"/>
      <c r="W269" s="56"/>
      <c r="X269" s="15"/>
      <c r="Y269" s="52"/>
      <c r="Z269" s="39"/>
      <c r="AA269" s="39"/>
      <c r="AB269" s="55"/>
      <c r="AC269" s="17"/>
      <c r="AD269" s="15"/>
      <c r="AE269" s="65"/>
      <c r="AF269" s="123"/>
      <c r="AG269" s="39"/>
      <c r="AH269" s="52"/>
      <c r="AJ269" s="17"/>
      <c r="AK269" s="17"/>
      <c r="AL269" s="17"/>
      <c r="AM269" s="17"/>
      <c r="AO269" s="31" t="s">
        <v>59</v>
      </c>
    </row>
    <row r="270" spans="2:41" s="3" customFormat="1" ht="9.9499999999999993" customHeight="1" x14ac:dyDescent="0.2">
      <c r="C270" s="74" t="s">
        <v>730</v>
      </c>
      <c r="P270" s="4"/>
      <c r="Q270" s="6"/>
      <c r="R270" s="80" t="s">
        <v>229</v>
      </c>
      <c r="S270" s="187" t="s">
        <v>232</v>
      </c>
      <c r="T270" s="188"/>
      <c r="U270" s="5"/>
      <c r="V270" s="52"/>
      <c r="W270" s="70"/>
      <c r="X270" s="70"/>
      <c r="Y270" s="52"/>
      <c r="Z270" s="39"/>
      <c r="AA270" s="17"/>
      <c r="AB270" s="15"/>
      <c r="AC270" s="15"/>
      <c r="AD270" s="15"/>
      <c r="AE270" s="15"/>
      <c r="AF270" s="65"/>
      <c r="AG270" s="17"/>
      <c r="AH270" s="52"/>
      <c r="AO270" s="31" t="s">
        <v>59</v>
      </c>
    </row>
    <row r="271" spans="2:41" s="3" customFormat="1" ht="2.85" customHeight="1" x14ac:dyDescent="0.2">
      <c r="P271" s="75"/>
      <c r="Q271" s="88"/>
      <c r="R271" s="6"/>
      <c r="S271" s="39"/>
      <c r="T271" s="6"/>
      <c r="U271" s="5"/>
      <c r="V271" s="52"/>
      <c r="W271" s="56"/>
      <c r="X271" s="15"/>
      <c r="Y271" s="52"/>
      <c r="Z271" s="39"/>
      <c r="AA271" s="39"/>
      <c r="AB271" s="55"/>
      <c r="AC271" s="17"/>
      <c r="AD271" s="15"/>
      <c r="AE271" s="65"/>
      <c r="AF271" s="123"/>
      <c r="AG271" s="39"/>
      <c r="AH271" s="52"/>
      <c r="AJ271" s="17"/>
      <c r="AK271" s="17"/>
      <c r="AL271" s="17"/>
      <c r="AM271" s="17"/>
      <c r="AO271" s="31" t="s">
        <v>59</v>
      </c>
    </row>
    <row r="272" spans="2:41" s="3" customFormat="1" ht="9.9499999999999993" customHeight="1" x14ac:dyDescent="0.2">
      <c r="C272" s="35"/>
      <c r="D272" s="40" t="s">
        <v>99</v>
      </c>
      <c r="E272" s="140" t="s">
        <v>184</v>
      </c>
      <c r="F272" s="140"/>
      <c r="G272" s="140"/>
      <c r="H272" s="140"/>
      <c r="I272" s="140"/>
      <c r="J272" s="140"/>
      <c r="K272" s="140"/>
      <c r="L272" s="140"/>
      <c r="M272" s="140"/>
      <c r="N272" s="140"/>
      <c r="O272" s="30"/>
      <c r="P272" s="30"/>
      <c r="Q272" s="30"/>
      <c r="R272" s="30"/>
      <c r="S272" s="30"/>
      <c r="T272" s="30"/>
      <c r="U272" s="5"/>
      <c r="V272" s="52"/>
      <c r="W272" s="70"/>
      <c r="X272" s="70"/>
      <c r="Y272" s="52"/>
      <c r="Z272" s="39"/>
      <c r="AA272" s="39"/>
      <c r="AB272" s="55"/>
      <c r="AC272" s="17"/>
      <c r="AD272" s="15"/>
      <c r="AE272" s="65"/>
      <c r="AF272" s="123"/>
      <c r="AG272" s="17"/>
      <c r="AH272" s="52"/>
      <c r="AJ272" s="17"/>
      <c r="AK272" s="17"/>
      <c r="AL272" s="17"/>
      <c r="AM272" s="17"/>
      <c r="AO272" s="31" t="s">
        <v>59</v>
      </c>
    </row>
    <row r="273" spans="2:41" s="3" customFormat="1" ht="1.5" customHeight="1" x14ac:dyDescent="0.2">
      <c r="P273" s="75"/>
      <c r="Q273" s="88"/>
      <c r="R273" s="6"/>
      <c r="S273" s="39"/>
      <c r="T273" s="6"/>
      <c r="U273" s="5"/>
      <c r="V273" s="52"/>
      <c r="W273" s="56"/>
      <c r="X273" s="15"/>
      <c r="Y273" s="52"/>
      <c r="Z273" s="39"/>
      <c r="AA273" s="39"/>
      <c r="AB273" s="55"/>
      <c r="AC273" s="17"/>
      <c r="AD273" s="15"/>
      <c r="AE273" s="65"/>
      <c r="AF273" s="123"/>
      <c r="AG273" s="39"/>
      <c r="AH273" s="52"/>
      <c r="AJ273" s="17"/>
      <c r="AK273" s="17"/>
      <c r="AL273" s="17"/>
      <c r="AM273" s="17"/>
      <c r="AO273" s="31" t="s">
        <v>59</v>
      </c>
    </row>
    <row r="274" spans="2:41" s="3" customFormat="1" ht="9.9499999999999993" customHeight="1" x14ac:dyDescent="0.2">
      <c r="B274" s="113" t="s">
        <v>88</v>
      </c>
      <c r="D274" s="40"/>
      <c r="E274" s="75" t="s">
        <v>185</v>
      </c>
      <c r="F274" s="75"/>
      <c r="G274" s="30" t="s">
        <v>92</v>
      </c>
      <c r="H274" s="30"/>
      <c r="I274" s="30"/>
      <c r="J274" s="30" t="s">
        <v>151</v>
      </c>
      <c r="K274" s="30"/>
      <c r="L274" s="30"/>
      <c r="M274" s="30"/>
      <c r="N274" s="30"/>
      <c r="P274" s="75" t="s">
        <v>200</v>
      </c>
      <c r="Q274" s="88"/>
      <c r="R274" s="29"/>
      <c r="S274" s="39">
        <f>IF(Suggested="Yes",AA274,AG274)</f>
        <v>55.05</v>
      </c>
      <c r="T274" s="37" t="s">
        <v>46</v>
      </c>
      <c r="U274" s="5" t="str">
        <f>+Instructions!$B$3</f>
        <v>G</v>
      </c>
      <c r="V274" s="52"/>
      <c r="W274" s="56">
        <f>+Instructions!$C$22</f>
        <v>0</v>
      </c>
      <c r="X274" s="39">
        <f>ROUND($AA274*(1-W274)+0.004999,2)</f>
        <v>55.05</v>
      </c>
      <c r="Y274" s="52"/>
      <c r="Z274" s="6" t="s">
        <v>789</v>
      </c>
      <c r="AA274" s="39">
        <v>55.05</v>
      </c>
      <c r="AB274" s="60">
        <f>+W274</f>
        <v>0</v>
      </c>
      <c r="AC274" s="39">
        <f>+X274</f>
        <v>55.05</v>
      </c>
      <c r="AD274" s="60">
        <f>(AG274-AC274)/AG274</f>
        <v>0</v>
      </c>
      <c r="AE274" s="120"/>
      <c r="AF274" s="129">
        <v>2</v>
      </c>
      <c r="AG274" s="44">
        <f>SUM(AJ274:AL274)+AE274</f>
        <v>55.05</v>
      </c>
      <c r="AH274" s="52"/>
      <c r="AJ274" s="17">
        <f>ROUND(AC274/(1-VLOOKUP(AF274,Group,2,FALSE)),2)</f>
        <v>55.05</v>
      </c>
      <c r="AK274" s="17">
        <f>IF(VLOOKUP(AF274,Group,5,FALSE)="YES",VLOOKUP(ROUND(ROUND(AJ274,1)-AJ274,2),Round,2,FALSE)+VLOOKUP(AF274,Group,6,FALSE),0)</f>
        <v>0</v>
      </c>
      <c r="AL274" s="17">
        <f>IF(VLOOKUP(AF274,Group,7,FALSE)="",0,ROUND(AJ274-0.04999,1)-AJ274+AM274)</f>
        <v>0</v>
      </c>
      <c r="AM274" s="17" t="str">
        <f>IF(VLOOKUP(AF274,Group,7,FALSE)="","",VLOOKUP(AF274,Group,7,FALSE))</f>
        <v/>
      </c>
      <c r="AO274" s="31" t="s">
        <v>59</v>
      </c>
    </row>
    <row r="275" spans="2:41" s="3" customFormat="1" ht="2.85" customHeight="1" x14ac:dyDescent="0.2">
      <c r="P275" s="75"/>
      <c r="Q275" s="88"/>
      <c r="R275" s="6"/>
      <c r="S275" s="39"/>
      <c r="T275" s="6"/>
      <c r="U275" s="5"/>
      <c r="V275" s="52"/>
      <c r="W275" s="56"/>
      <c r="X275" s="15"/>
      <c r="Y275" s="52"/>
      <c r="Z275" s="39"/>
      <c r="AA275" s="39"/>
      <c r="AB275" s="55"/>
      <c r="AC275" s="17"/>
      <c r="AD275" s="15"/>
      <c r="AE275" s="65"/>
      <c r="AF275" s="123"/>
      <c r="AG275" s="39"/>
      <c r="AH275" s="52"/>
      <c r="AJ275" s="17"/>
      <c r="AK275" s="17"/>
      <c r="AL275" s="17"/>
      <c r="AM275" s="17"/>
      <c r="AO275" s="31" t="s">
        <v>59</v>
      </c>
    </row>
    <row r="276" spans="2:41" s="3" customFormat="1" ht="9.9499999999999993" customHeight="1" x14ac:dyDescent="0.2">
      <c r="C276" s="35"/>
      <c r="D276" s="40" t="s">
        <v>99</v>
      </c>
      <c r="E276" s="140" t="s">
        <v>186</v>
      </c>
      <c r="F276" s="140"/>
      <c r="G276" s="140"/>
      <c r="H276" s="140"/>
      <c r="I276" s="140"/>
      <c r="J276" s="140"/>
      <c r="K276" s="140"/>
      <c r="L276" s="140"/>
      <c r="M276" s="140"/>
      <c r="N276" s="140"/>
      <c r="O276" s="30"/>
      <c r="P276" s="30"/>
      <c r="Q276" s="30"/>
      <c r="R276" s="30"/>
      <c r="S276" s="30"/>
      <c r="T276" s="30"/>
      <c r="U276" s="5"/>
      <c r="V276" s="52"/>
      <c r="W276" s="70"/>
      <c r="X276" s="70"/>
      <c r="Y276" s="52"/>
      <c r="Z276" s="39"/>
      <c r="AA276" s="39"/>
      <c r="AB276" s="55"/>
      <c r="AC276" s="17"/>
      <c r="AD276" s="15"/>
      <c r="AE276" s="65"/>
      <c r="AF276" s="123"/>
      <c r="AG276" s="17"/>
      <c r="AH276" s="52"/>
      <c r="AJ276" s="17"/>
      <c r="AK276" s="17"/>
      <c r="AL276" s="17"/>
      <c r="AM276" s="17"/>
      <c r="AO276" s="31" t="s">
        <v>59</v>
      </c>
    </row>
    <row r="277" spans="2:41" s="3" customFormat="1" ht="1.5" customHeight="1" x14ac:dyDescent="0.2">
      <c r="P277" s="75"/>
      <c r="Q277" s="88"/>
      <c r="R277" s="6"/>
      <c r="S277" s="39"/>
      <c r="T277" s="6"/>
      <c r="U277" s="5"/>
      <c r="V277" s="52"/>
      <c r="W277" s="56"/>
      <c r="X277" s="15"/>
      <c r="Y277" s="52"/>
      <c r="Z277" s="39"/>
      <c r="AA277" s="39"/>
      <c r="AB277" s="55"/>
      <c r="AC277" s="17"/>
      <c r="AD277" s="15"/>
      <c r="AE277" s="65"/>
      <c r="AF277" s="123"/>
      <c r="AG277" s="39"/>
      <c r="AH277" s="52"/>
      <c r="AJ277" s="17"/>
      <c r="AK277" s="17"/>
      <c r="AL277" s="17"/>
      <c r="AM277" s="17"/>
      <c r="AO277" s="31" t="s">
        <v>59</v>
      </c>
    </row>
    <row r="278" spans="2:41" s="3" customFormat="1" ht="9.9499999999999993" customHeight="1" x14ac:dyDescent="0.2">
      <c r="B278" s="113" t="s">
        <v>88</v>
      </c>
      <c r="D278" s="40"/>
      <c r="E278" s="75" t="s">
        <v>188</v>
      </c>
      <c r="F278" s="75"/>
      <c r="G278" s="30" t="s">
        <v>92</v>
      </c>
      <c r="H278" s="30"/>
      <c r="I278" s="30"/>
      <c r="J278" s="30" t="s">
        <v>187</v>
      </c>
      <c r="K278" s="30"/>
      <c r="L278" s="30"/>
      <c r="M278" s="30"/>
      <c r="N278" s="30"/>
      <c r="P278" s="75" t="s">
        <v>367</v>
      </c>
      <c r="Q278" s="88"/>
      <c r="R278" s="29"/>
      <c r="S278" s="39">
        <f>IF(Suggested="Yes",AA278,AG278)</f>
        <v>54.85</v>
      </c>
      <c r="T278" s="37" t="s">
        <v>46</v>
      </c>
      <c r="U278" s="5" t="str">
        <f>+Instructions!$B$3</f>
        <v>G</v>
      </c>
      <c r="V278" s="52"/>
      <c r="W278" s="56">
        <f>+Instructions!$C$22</f>
        <v>0</v>
      </c>
      <c r="X278" s="39">
        <f>ROUND($AA278*(1-W278)+0.004999,2)</f>
        <v>54.85</v>
      </c>
      <c r="Y278" s="52"/>
      <c r="Z278" s="6" t="s">
        <v>789</v>
      </c>
      <c r="AA278" s="39">
        <v>54.85</v>
      </c>
      <c r="AB278" s="60">
        <f>+W278</f>
        <v>0</v>
      </c>
      <c r="AC278" s="39">
        <f>+X278</f>
        <v>54.85</v>
      </c>
      <c r="AD278" s="60">
        <f>(AG278-AC278)/AG278</f>
        <v>0</v>
      </c>
      <c r="AE278" s="120"/>
      <c r="AF278" s="129">
        <v>2</v>
      </c>
      <c r="AG278" s="44">
        <f>SUM(AJ278:AL278)+AE278</f>
        <v>54.85</v>
      </c>
      <c r="AH278" s="52"/>
      <c r="AJ278" s="17">
        <f>ROUND(AC278/(1-VLOOKUP(AF278,Group,2,FALSE)),2)</f>
        <v>54.85</v>
      </c>
      <c r="AK278" s="17">
        <f>IF(VLOOKUP(AF278,Group,5,FALSE)="YES",VLOOKUP(ROUND(ROUND(AJ278,1)-AJ278,2),Round,2,FALSE)+VLOOKUP(AF278,Group,6,FALSE),0)</f>
        <v>0</v>
      </c>
      <c r="AL278" s="17">
        <f>IF(VLOOKUP(AF278,Group,7,FALSE)="",0,ROUND(AJ278-0.04999,1)-AJ278+AM278)</f>
        <v>0</v>
      </c>
      <c r="AM278" s="17" t="str">
        <f>IF(VLOOKUP(AF278,Group,7,FALSE)="","",VLOOKUP(AF278,Group,7,FALSE))</f>
        <v/>
      </c>
      <c r="AO278" s="31" t="s">
        <v>59</v>
      </c>
    </row>
    <row r="279" spans="2:41" s="3" customFormat="1" ht="2.85" customHeight="1" x14ac:dyDescent="0.2">
      <c r="P279" s="75"/>
      <c r="Q279" s="88"/>
      <c r="R279" s="6"/>
      <c r="S279" s="39"/>
      <c r="T279" s="6"/>
      <c r="U279" s="5"/>
      <c r="V279" s="52"/>
      <c r="W279" s="56"/>
      <c r="X279" s="15"/>
      <c r="Y279" s="52"/>
      <c r="Z279" s="39"/>
      <c r="AA279" s="39"/>
      <c r="AB279" s="55"/>
      <c r="AC279" s="17"/>
      <c r="AD279" s="15"/>
      <c r="AE279" s="65"/>
      <c r="AF279" s="123"/>
      <c r="AG279" s="39"/>
      <c r="AH279" s="52"/>
      <c r="AJ279" s="17"/>
      <c r="AK279" s="17"/>
      <c r="AL279" s="17"/>
      <c r="AM279" s="17"/>
      <c r="AO279" s="31" t="s">
        <v>59</v>
      </c>
    </row>
    <row r="280" spans="2:41" s="3" customFormat="1" ht="9.9499999999999993" customHeight="1" x14ac:dyDescent="0.2">
      <c r="C280" s="35"/>
      <c r="D280" s="40" t="s">
        <v>99</v>
      </c>
      <c r="E280" s="140" t="s">
        <v>417</v>
      </c>
      <c r="F280" s="140"/>
      <c r="G280" s="140"/>
      <c r="H280" s="140"/>
      <c r="I280" s="140"/>
      <c r="J280" s="140"/>
      <c r="K280" s="140"/>
      <c r="L280" s="140"/>
      <c r="M280" s="140"/>
      <c r="N280" s="140"/>
      <c r="O280" s="30"/>
      <c r="P280" s="30"/>
      <c r="Q280" s="30"/>
      <c r="R280" s="30"/>
      <c r="S280" s="30"/>
      <c r="T280" s="30"/>
      <c r="U280" s="5"/>
      <c r="V280" s="52"/>
      <c r="W280" s="70"/>
      <c r="X280" s="70"/>
      <c r="Y280" s="52"/>
      <c r="Z280" s="39"/>
      <c r="AA280" s="39"/>
      <c r="AB280" s="55"/>
      <c r="AC280" s="17"/>
      <c r="AD280" s="15"/>
      <c r="AE280" s="65"/>
      <c r="AF280" s="123"/>
      <c r="AG280" s="17"/>
      <c r="AH280" s="52"/>
      <c r="AJ280" s="17"/>
      <c r="AK280" s="17"/>
      <c r="AL280" s="17"/>
      <c r="AM280" s="17"/>
      <c r="AO280" s="31" t="s">
        <v>59</v>
      </c>
    </row>
    <row r="281" spans="2:41" s="3" customFormat="1" ht="1.5" customHeight="1" x14ac:dyDescent="0.2">
      <c r="P281" s="75"/>
      <c r="Q281" s="88"/>
      <c r="R281" s="6"/>
      <c r="S281" s="39"/>
      <c r="T281" s="6"/>
      <c r="U281" s="5"/>
      <c r="V281" s="52"/>
      <c r="W281" s="56"/>
      <c r="X281" s="15"/>
      <c r="Y281" s="52"/>
      <c r="Z281" s="39"/>
      <c r="AA281" s="39"/>
      <c r="AB281" s="55"/>
      <c r="AC281" s="17"/>
      <c r="AD281" s="15"/>
      <c r="AE281" s="65"/>
      <c r="AF281" s="123"/>
      <c r="AG281" s="39"/>
      <c r="AH281" s="52"/>
      <c r="AJ281" s="17"/>
      <c r="AK281" s="17"/>
      <c r="AL281" s="17"/>
      <c r="AM281" s="17"/>
      <c r="AO281" s="31" t="s">
        <v>59</v>
      </c>
    </row>
    <row r="282" spans="2:41" s="3" customFormat="1" ht="9.9499999999999993" customHeight="1" x14ac:dyDescent="0.2">
      <c r="B282" s="113" t="s">
        <v>88</v>
      </c>
      <c r="D282" s="40"/>
      <c r="E282" s="75" t="s">
        <v>190</v>
      </c>
      <c r="F282" s="75"/>
      <c r="G282" s="30" t="s">
        <v>92</v>
      </c>
      <c r="H282" s="30"/>
      <c r="I282" s="30"/>
      <c r="J282" s="30" t="s">
        <v>189</v>
      </c>
      <c r="K282" s="30"/>
      <c r="L282" s="30"/>
      <c r="M282" s="30"/>
      <c r="N282" s="30"/>
      <c r="P282" s="75" t="s">
        <v>211</v>
      </c>
      <c r="Q282" s="88"/>
      <c r="R282" s="29"/>
      <c r="S282" s="39">
        <f>IF(Suggested="Yes",AA282,AG282)</f>
        <v>55.25</v>
      </c>
      <c r="T282" s="37" t="s">
        <v>46</v>
      </c>
      <c r="U282" s="5" t="str">
        <f>+Instructions!$B$3</f>
        <v>G</v>
      </c>
      <c r="V282" s="52"/>
      <c r="W282" s="56">
        <f>+Instructions!$C$22</f>
        <v>0</v>
      </c>
      <c r="X282" s="39">
        <f>ROUND($AA282*(1-W282)+0.004999,2)</f>
        <v>55.25</v>
      </c>
      <c r="Y282" s="52"/>
      <c r="Z282" s="6" t="s">
        <v>789</v>
      </c>
      <c r="AA282" s="39">
        <v>55.25</v>
      </c>
      <c r="AB282" s="60">
        <f>+W282</f>
        <v>0</v>
      </c>
      <c r="AC282" s="39">
        <f>+X282</f>
        <v>55.25</v>
      </c>
      <c r="AD282" s="60">
        <f>(AG282-AC282)/AG282</f>
        <v>0</v>
      </c>
      <c r="AE282" s="120"/>
      <c r="AF282" s="129">
        <v>2</v>
      </c>
      <c r="AG282" s="44">
        <f>SUM(AJ282:AL282)+AE282</f>
        <v>55.25</v>
      </c>
      <c r="AH282" s="52"/>
      <c r="AJ282" s="17">
        <f>ROUND(AC282/(1-VLOOKUP(AF282,Group,2,FALSE)),2)</f>
        <v>55.25</v>
      </c>
      <c r="AK282" s="17">
        <f>IF(VLOOKUP(AF282,Group,5,FALSE)="YES",VLOOKUP(ROUND(ROUND(AJ282,1)-AJ282,2),Round,2,FALSE)+VLOOKUP(AF282,Group,6,FALSE),0)</f>
        <v>0</v>
      </c>
      <c r="AL282" s="17">
        <f>IF(VLOOKUP(AF282,Group,7,FALSE)="",0,ROUND(AJ282-0.04999,1)-AJ282+AM282)</f>
        <v>0</v>
      </c>
      <c r="AM282" s="17" t="str">
        <f>IF(VLOOKUP(AF282,Group,7,FALSE)="","",VLOOKUP(AF282,Group,7,FALSE))</f>
        <v/>
      </c>
      <c r="AO282" s="31" t="s">
        <v>59</v>
      </c>
    </row>
    <row r="283" spans="2:41" s="3" customFormat="1" ht="2.85" customHeight="1" x14ac:dyDescent="0.2">
      <c r="P283" s="75"/>
      <c r="Q283" s="88"/>
      <c r="R283" s="6"/>
      <c r="S283" s="39"/>
      <c r="T283" s="6"/>
      <c r="U283" s="5"/>
      <c r="V283" s="52"/>
      <c r="W283" s="56"/>
      <c r="X283" s="15"/>
      <c r="Y283" s="52"/>
      <c r="Z283" s="39"/>
      <c r="AA283" s="39"/>
      <c r="AB283" s="55"/>
      <c r="AC283" s="17"/>
      <c r="AD283" s="15"/>
      <c r="AE283" s="65"/>
      <c r="AF283" s="123"/>
      <c r="AG283" s="39"/>
      <c r="AH283" s="52"/>
      <c r="AJ283" s="17"/>
      <c r="AK283" s="17"/>
      <c r="AL283" s="17"/>
      <c r="AM283" s="17"/>
      <c r="AO283" s="31" t="s">
        <v>59</v>
      </c>
    </row>
    <row r="284" spans="2:41" s="3" customFormat="1" ht="9.9499999999999993" customHeight="1" x14ac:dyDescent="0.2">
      <c r="C284" s="35"/>
      <c r="D284" s="40" t="s">
        <v>10</v>
      </c>
      <c r="E284" s="140" t="s">
        <v>191</v>
      </c>
      <c r="F284" s="140"/>
      <c r="G284" s="140"/>
      <c r="H284" s="140"/>
      <c r="I284" s="140"/>
      <c r="J284" s="140"/>
      <c r="K284" s="140"/>
      <c r="L284" s="140"/>
      <c r="M284" s="140"/>
      <c r="N284" s="140"/>
      <c r="O284" s="30"/>
      <c r="P284" s="30"/>
      <c r="Q284" s="30"/>
      <c r="R284" s="30"/>
      <c r="S284" s="30"/>
      <c r="T284" s="30"/>
      <c r="U284" s="5"/>
      <c r="V284" s="52"/>
      <c r="W284" s="70"/>
      <c r="X284" s="70"/>
      <c r="Y284" s="52"/>
      <c r="Z284" s="39"/>
      <c r="AA284" s="39"/>
      <c r="AB284" s="55"/>
      <c r="AC284" s="17"/>
      <c r="AD284" s="15"/>
      <c r="AE284" s="65"/>
      <c r="AF284" s="123"/>
      <c r="AG284" s="17"/>
      <c r="AH284" s="52"/>
      <c r="AJ284" s="17"/>
      <c r="AK284" s="17"/>
      <c r="AL284" s="17"/>
      <c r="AM284" s="17"/>
      <c r="AO284" s="31" t="s">
        <v>59</v>
      </c>
    </row>
    <row r="285" spans="2:41" s="3" customFormat="1" ht="1.5" customHeight="1" x14ac:dyDescent="0.2">
      <c r="P285" s="75"/>
      <c r="Q285" s="88"/>
      <c r="R285" s="6"/>
      <c r="S285" s="39"/>
      <c r="T285" s="6"/>
      <c r="U285" s="5"/>
      <c r="V285" s="52"/>
      <c r="W285" s="56"/>
      <c r="X285" s="15"/>
      <c r="Y285" s="52"/>
      <c r="Z285" s="39"/>
      <c r="AA285" s="39"/>
      <c r="AB285" s="55"/>
      <c r="AC285" s="17"/>
      <c r="AD285" s="15"/>
      <c r="AE285" s="65"/>
      <c r="AF285" s="123"/>
      <c r="AG285" s="39"/>
      <c r="AH285" s="52"/>
      <c r="AJ285" s="17"/>
      <c r="AK285" s="17"/>
      <c r="AL285" s="17"/>
      <c r="AM285" s="17"/>
      <c r="AO285" s="31" t="s">
        <v>59</v>
      </c>
    </row>
    <row r="286" spans="2:41" s="3" customFormat="1" ht="9.9499999999999993" customHeight="1" x14ac:dyDescent="0.2">
      <c r="B286" s="113" t="s">
        <v>88</v>
      </c>
      <c r="D286" s="40"/>
      <c r="E286" s="75" t="s">
        <v>193</v>
      </c>
      <c r="F286" s="75"/>
      <c r="G286" s="30" t="s">
        <v>92</v>
      </c>
      <c r="H286" s="30"/>
      <c r="I286" s="30"/>
      <c r="J286" s="30" t="s">
        <v>192</v>
      </c>
      <c r="K286" s="30"/>
      <c r="L286" s="30"/>
      <c r="M286" s="30"/>
      <c r="N286" s="30"/>
      <c r="P286" s="75" t="s">
        <v>199</v>
      </c>
      <c r="Q286" s="88"/>
      <c r="R286" s="29"/>
      <c r="S286" s="39">
        <f>IF(Suggested="Yes",AA286,AG286)</f>
        <v>77.45</v>
      </c>
      <c r="T286" s="37" t="s">
        <v>46</v>
      </c>
      <c r="U286" s="5" t="str">
        <f>+Instructions!$B$3</f>
        <v>G</v>
      </c>
      <c r="V286" s="52"/>
      <c r="W286" s="56">
        <f>+Instructions!$C$22</f>
        <v>0</v>
      </c>
      <c r="X286" s="39">
        <f>ROUND($AA286*(1-W286)+0.004999,2)</f>
        <v>77.45</v>
      </c>
      <c r="Y286" s="52"/>
      <c r="Z286" s="6" t="s">
        <v>789</v>
      </c>
      <c r="AA286" s="39">
        <v>77.45</v>
      </c>
      <c r="AB286" s="60">
        <f>+W286</f>
        <v>0</v>
      </c>
      <c r="AC286" s="39">
        <f>+X286</f>
        <v>77.45</v>
      </c>
      <c r="AD286" s="60">
        <f>(AG286-AC286)/AG286</f>
        <v>0</v>
      </c>
      <c r="AE286" s="120"/>
      <c r="AF286" s="129">
        <v>2</v>
      </c>
      <c r="AG286" s="44">
        <f>SUM(AJ286:AL286)+AE286</f>
        <v>77.45</v>
      </c>
      <c r="AH286" s="52"/>
      <c r="AJ286" s="17">
        <f>ROUND(AC286/(1-VLOOKUP(AF286,Group,2,FALSE)),2)</f>
        <v>77.45</v>
      </c>
      <c r="AK286" s="17">
        <f>IF(VLOOKUP(AF286,Group,5,FALSE)="YES",VLOOKUP(ROUND(ROUND(AJ286,1)-AJ286,2),Round,2,FALSE)+VLOOKUP(AF286,Group,6,FALSE),0)</f>
        <v>0</v>
      </c>
      <c r="AL286" s="17">
        <f>IF(VLOOKUP(AF286,Group,7,FALSE)="",0,ROUND(AJ286-0.04999,1)-AJ286+AM286)</f>
        <v>0</v>
      </c>
      <c r="AM286" s="17" t="str">
        <f>IF(VLOOKUP(AF286,Group,7,FALSE)="","",VLOOKUP(AF286,Group,7,FALSE))</f>
        <v/>
      </c>
      <c r="AO286" s="31" t="s">
        <v>59</v>
      </c>
    </row>
    <row r="287" spans="2:41" s="3" customFormat="1" ht="2.85" customHeight="1" x14ac:dyDescent="0.2">
      <c r="P287" s="75"/>
      <c r="Q287" s="88"/>
      <c r="R287" s="6"/>
      <c r="S287" s="39"/>
      <c r="T287" s="6"/>
      <c r="U287" s="5"/>
      <c r="V287" s="52"/>
      <c r="W287" s="56"/>
      <c r="X287" s="15"/>
      <c r="Y287" s="52"/>
      <c r="Z287" s="39"/>
      <c r="AA287" s="39"/>
      <c r="AB287" s="55"/>
      <c r="AC287" s="17"/>
      <c r="AD287" s="15"/>
      <c r="AE287" s="65"/>
      <c r="AF287" s="123"/>
      <c r="AG287" s="39"/>
      <c r="AH287" s="52"/>
      <c r="AJ287" s="17"/>
      <c r="AK287" s="17"/>
      <c r="AL287" s="17"/>
      <c r="AM287" s="17"/>
      <c r="AO287" s="31" t="s">
        <v>59</v>
      </c>
    </row>
    <row r="288" spans="2:41" s="3" customFormat="1" ht="9.9499999999999993" customHeight="1" x14ac:dyDescent="0.2">
      <c r="C288" s="35"/>
      <c r="D288" s="40" t="s">
        <v>10</v>
      </c>
      <c r="E288" s="140" t="s">
        <v>194</v>
      </c>
      <c r="F288" s="140"/>
      <c r="G288" s="140"/>
      <c r="H288" s="140"/>
      <c r="I288" s="140"/>
      <c r="J288" s="140"/>
      <c r="K288" s="140"/>
      <c r="L288" s="140"/>
      <c r="M288" s="140"/>
      <c r="N288" s="140"/>
      <c r="O288" s="30"/>
      <c r="P288" s="30"/>
      <c r="Q288" s="30"/>
      <c r="R288" s="30"/>
      <c r="S288" s="30"/>
      <c r="T288" s="30"/>
      <c r="U288" s="5"/>
      <c r="V288" s="52"/>
      <c r="W288" s="70"/>
      <c r="X288" s="70"/>
      <c r="Y288" s="52"/>
      <c r="Z288" s="39"/>
      <c r="AA288" s="39"/>
      <c r="AB288" s="55"/>
      <c r="AC288" s="17"/>
      <c r="AD288" s="15"/>
      <c r="AE288" s="65"/>
      <c r="AF288" s="123"/>
      <c r="AG288" s="17"/>
      <c r="AH288" s="52"/>
      <c r="AJ288" s="17"/>
      <c r="AK288" s="17"/>
      <c r="AL288" s="17"/>
      <c r="AM288" s="17"/>
      <c r="AO288" s="31" t="s">
        <v>59</v>
      </c>
    </row>
    <row r="289" spans="2:41" s="3" customFormat="1" ht="1.5" customHeight="1" x14ac:dyDescent="0.2">
      <c r="P289" s="75"/>
      <c r="Q289" s="88"/>
      <c r="R289" s="6"/>
      <c r="S289" s="39"/>
      <c r="T289" s="6"/>
      <c r="U289" s="5"/>
      <c r="V289" s="52"/>
      <c r="W289" s="56"/>
      <c r="X289" s="15"/>
      <c r="Y289" s="52"/>
      <c r="Z289" s="39"/>
      <c r="AA289" s="39"/>
      <c r="AB289" s="55"/>
      <c r="AC289" s="17"/>
      <c r="AD289" s="15"/>
      <c r="AE289" s="65"/>
      <c r="AF289" s="123"/>
      <c r="AG289" s="39"/>
      <c r="AH289" s="52"/>
      <c r="AJ289" s="17"/>
      <c r="AK289" s="17"/>
      <c r="AL289" s="17"/>
      <c r="AM289" s="17"/>
      <c r="AO289" s="31" t="s">
        <v>59</v>
      </c>
    </row>
    <row r="290" spans="2:41" s="3" customFormat="1" ht="9.9499999999999993" customHeight="1" x14ac:dyDescent="0.2">
      <c r="B290" s="113" t="s">
        <v>88</v>
      </c>
      <c r="D290" s="40"/>
      <c r="E290" s="75" t="s">
        <v>190</v>
      </c>
      <c r="F290" s="75"/>
      <c r="G290" s="30" t="s">
        <v>92</v>
      </c>
      <c r="H290" s="30"/>
      <c r="I290" s="30"/>
      <c r="J290" s="30" t="s">
        <v>195</v>
      </c>
      <c r="K290" s="30"/>
      <c r="L290" s="30"/>
      <c r="M290" s="30"/>
      <c r="N290" s="30"/>
      <c r="P290" s="75" t="s">
        <v>211</v>
      </c>
      <c r="Q290" s="88"/>
      <c r="R290" s="29"/>
      <c r="S290" s="39">
        <f>IF(Suggested="Yes",AA290,AG290)</f>
        <v>55.25</v>
      </c>
      <c r="T290" s="37" t="s">
        <v>46</v>
      </c>
      <c r="U290" s="5" t="str">
        <f>+Instructions!$B$3</f>
        <v>G</v>
      </c>
      <c r="V290" s="52"/>
      <c r="W290" s="56">
        <f>+Instructions!$C$22</f>
        <v>0</v>
      </c>
      <c r="X290" s="39">
        <f>ROUND($AA290*(1-W290)+0.004999,2)</f>
        <v>55.25</v>
      </c>
      <c r="Y290" s="52"/>
      <c r="Z290" s="6" t="s">
        <v>789</v>
      </c>
      <c r="AA290" s="39">
        <v>55.25</v>
      </c>
      <c r="AB290" s="60">
        <f>+W290</f>
        <v>0</v>
      </c>
      <c r="AC290" s="39">
        <f>+X290</f>
        <v>55.25</v>
      </c>
      <c r="AD290" s="60">
        <f>(AG290-AC290)/AG290</f>
        <v>0</v>
      </c>
      <c r="AE290" s="120"/>
      <c r="AF290" s="129">
        <v>2</v>
      </c>
      <c r="AG290" s="44">
        <f>SUM(AJ290:AL290)+AE290</f>
        <v>55.25</v>
      </c>
      <c r="AH290" s="52"/>
      <c r="AJ290" s="17">
        <f>ROUND(AC290/(1-VLOOKUP(AF290,Group,2,FALSE)),2)</f>
        <v>55.25</v>
      </c>
      <c r="AK290" s="17">
        <f>IF(VLOOKUP(AF290,Group,5,FALSE)="YES",VLOOKUP(ROUND(ROUND(AJ290,1)-AJ290,2),Round,2,FALSE)+VLOOKUP(AF290,Group,6,FALSE),0)</f>
        <v>0</v>
      </c>
      <c r="AL290" s="17">
        <f>IF(VLOOKUP(AF290,Group,7,FALSE)="",0,ROUND(AJ290-0.04999,1)-AJ290+AM290)</f>
        <v>0</v>
      </c>
      <c r="AM290" s="17" t="str">
        <f>IF(VLOOKUP(AF290,Group,7,FALSE)="","",VLOOKUP(AF290,Group,7,FALSE))</f>
        <v/>
      </c>
      <c r="AO290" s="31" t="s">
        <v>59</v>
      </c>
    </row>
    <row r="291" spans="2:41" s="3" customFormat="1" ht="3.95" customHeight="1" x14ac:dyDescent="0.2">
      <c r="P291" s="75"/>
      <c r="Q291" s="88"/>
      <c r="R291" s="6"/>
      <c r="S291" s="39"/>
      <c r="T291" s="6"/>
      <c r="U291" s="5"/>
      <c r="V291" s="52"/>
      <c r="W291" s="56"/>
      <c r="X291" s="15"/>
      <c r="Y291" s="52"/>
      <c r="Z291" s="39"/>
      <c r="AA291" s="39"/>
      <c r="AB291" s="55"/>
      <c r="AC291" s="17"/>
      <c r="AD291" s="15"/>
      <c r="AE291" s="65"/>
      <c r="AF291" s="123"/>
      <c r="AG291" s="39"/>
      <c r="AH291" s="52"/>
      <c r="AJ291" s="17"/>
      <c r="AK291" s="17"/>
      <c r="AL291" s="17"/>
      <c r="AM291" s="17"/>
      <c r="AO291" s="31" t="s">
        <v>59</v>
      </c>
    </row>
    <row r="292" spans="2:41" s="3" customFormat="1" ht="9.9499999999999993" customHeight="1" x14ac:dyDescent="0.2">
      <c r="C292" s="74" t="s">
        <v>633</v>
      </c>
      <c r="P292" s="4"/>
      <c r="Q292" s="6"/>
      <c r="R292" s="80" t="s">
        <v>229</v>
      </c>
      <c r="S292" s="187" t="s">
        <v>628</v>
      </c>
      <c r="T292" s="188"/>
      <c r="U292" s="5"/>
      <c r="V292" s="52"/>
      <c r="W292" s="70"/>
      <c r="X292" s="70"/>
      <c r="Y292" s="52"/>
      <c r="Z292" s="39"/>
      <c r="AA292" s="17"/>
      <c r="AB292" s="15"/>
      <c r="AC292" s="15"/>
      <c r="AD292" s="15"/>
      <c r="AE292" s="15"/>
      <c r="AF292" s="65"/>
      <c r="AG292" s="17"/>
      <c r="AH292" s="52"/>
      <c r="AO292" s="31" t="s">
        <v>59</v>
      </c>
    </row>
    <row r="293" spans="2:41" s="3" customFormat="1" ht="2.85" customHeight="1" x14ac:dyDescent="0.2">
      <c r="P293" s="75"/>
      <c r="Q293" s="88"/>
      <c r="R293" s="6"/>
      <c r="S293" s="39"/>
      <c r="T293" s="6"/>
      <c r="U293" s="5"/>
      <c r="V293" s="52"/>
      <c r="W293" s="56"/>
      <c r="X293" s="15"/>
      <c r="Y293" s="52"/>
      <c r="Z293" s="39"/>
      <c r="AA293" s="39"/>
      <c r="AB293" s="55"/>
      <c r="AC293" s="17"/>
      <c r="AD293" s="15"/>
      <c r="AE293" s="65"/>
      <c r="AF293" s="123"/>
      <c r="AG293" s="39"/>
      <c r="AH293" s="52"/>
      <c r="AJ293" s="17"/>
      <c r="AK293" s="17"/>
      <c r="AL293" s="17"/>
      <c r="AM293" s="17"/>
      <c r="AO293" s="31" t="s">
        <v>59</v>
      </c>
    </row>
    <row r="294" spans="2:41" s="3" customFormat="1" ht="9.9499999999999993" customHeight="1" x14ac:dyDescent="0.2">
      <c r="B294" s="113" t="s">
        <v>88</v>
      </c>
      <c r="D294" s="40"/>
      <c r="E294" s="75" t="s">
        <v>629</v>
      </c>
      <c r="F294" s="75"/>
      <c r="G294" s="30" t="s">
        <v>630</v>
      </c>
      <c r="H294" s="30"/>
      <c r="I294" s="30"/>
      <c r="J294" s="30" t="s">
        <v>631</v>
      </c>
      <c r="K294" s="30"/>
      <c r="L294" s="30"/>
      <c r="M294" s="30" t="s">
        <v>276</v>
      </c>
      <c r="N294" s="75"/>
      <c r="P294" s="75" t="s">
        <v>632</v>
      </c>
      <c r="Q294" s="88"/>
      <c r="R294" s="29"/>
      <c r="S294" s="39">
        <f t="shared" ref="S294" si="270">IF(Suggested="Yes",AA294,AG294)</f>
        <v>12.8</v>
      </c>
      <c r="T294" s="37" t="s">
        <v>47</v>
      </c>
      <c r="U294" s="5" t="str">
        <f>+Instructions!$B$3</f>
        <v>G</v>
      </c>
      <c r="V294" s="52"/>
      <c r="W294" s="56">
        <f>+Instructions!$C$22</f>
        <v>0</v>
      </c>
      <c r="X294" s="39">
        <f t="shared" ref="X294" si="271">ROUND($AA294*(1-W294)+0.004999,2)</f>
        <v>12.8</v>
      </c>
      <c r="Y294" s="52"/>
      <c r="Z294" s="6" t="s">
        <v>789</v>
      </c>
      <c r="AA294" s="39">
        <v>12.8</v>
      </c>
      <c r="AB294" s="60">
        <f t="shared" ref="AB294" si="272">+W294</f>
        <v>0</v>
      </c>
      <c r="AC294" s="39">
        <f t="shared" ref="AC294" si="273">+X294</f>
        <v>12.8</v>
      </c>
      <c r="AD294" s="60">
        <f t="shared" ref="AD294" si="274">(AG294-AC294)/AG294</f>
        <v>0</v>
      </c>
      <c r="AE294" s="120"/>
      <c r="AF294" s="129">
        <v>2</v>
      </c>
      <c r="AG294" s="44">
        <f t="shared" ref="AG294" si="275">SUM(AJ294:AL294)+AE294</f>
        <v>12.8</v>
      </c>
      <c r="AH294" s="52"/>
      <c r="AJ294" s="17">
        <f t="shared" ref="AJ294" si="276">ROUND(AC294/(1-VLOOKUP(AF294,Group,2,FALSE)),2)</f>
        <v>12.8</v>
      </c>
      <c r="AK294" s="17">
        <f t="shared" ref="AK294" si="277">IF(VLOOKUP(AF294,Group,5,FALSE)="YES",VLOOKUP(ROUND(ROUND(AJ294,1)-AJ294,2),Round,2,FALSE)+VLOOKUP(AF294,Group,6,FALSE),0)</f>
        <v>0</v>
      </c>
      <c r="AL294" s="17">
        <f t="shared" ref="AL294" si="278">IF(VLOOKUP(AF294,Group,7,FALSE)="",0,ROUND(AJ294-0.04999,1)-AJ294+AM294)</f>
        <v>0</v>
      </c>
      <c r="AM294" s="17" t="str">
        <f t="shared" ref="AM294" si="279">IF(VLOOKUP(AF294,Group,7,FALSE)="","",VLOOKUP(AF294,Group,7,FALSE))</f>
        <v/>
      </c>
      <c r="AO294" s="31" t="s">
        <v>59</v>
      </c>
    </row>
    <row r="295" spans="2:41" s="3" customFormat="1" ht="9.9499999999999993" customHeight="1" x14ac:dyDescent="0.2">
      <c r="B295" s="113" t="s">
        <v>88</v>
      </c>
      <c r="D295" s="40"/>
      <c r="E295" s="75" t="s">
        <v>629</v>
      </c>
      <c r="F295" s="75"/>
      <c r="G295" s="30" t="s">
        <v>630</v>
      </c>
      <c r="H295" s="30"/>
      <c r="I295" s="30"/>
      <c r="J295" s="30" t="s">
        <v>635</v>
      </c>
      <c r="K295" s="30"/>
      <c r="L295" s="30"/>
      <c r="M295" s="197" t="s">
        <v>636</v>
      </c>
      <c r="N295" s="75"/>
      <c r="P295" s="75" t="s">
        <v>632</v>
      </c>
      <c r="Q295" s="88"/>
      <c r="R295" s="29"/>
      <c r="S295" s="39">
        <f t="shared" ref="S295" si="280">IF(Suggested="Yes",AA295,AG295)</f>
        <v>12.8</v>
      </c>
      <c r="T295" s="37" t="s">
        <v>47</v>
      </c>
      <c r="U295" s="5" t="str">
        <f>+Instructions!$B$3</f>
        <v>G</v>
      </c>
      <c r="V295" s="52"/>
      <c r="W295" s="56">
        <f>+Instructions!$C$22</f>
        <v>0</v>
      </c>
      <c r="X295" s="39">
        <f t="shared" ref="X295" si="281">ROUND($AA295*(1-W295)+0.004999,2)</f>
        <v>12.8</v>
      </c>
      <c r="Y295" s="52"/>
      <c r="Z295" s="6" t="s">
        <v>789</v>
      </c>
      <c r="AA295" s="39">
        <v>12.8</v>
      </c>
      <c r="AB295" s="60">
        <f t="shared" ref="AB295" si="282">+W295</f>
        <v>0</v>
      </c>
      <c r="AC295" s="39">
        <f t="shared" ref="AC295" si="283">+X295</f>
        <v>12.8</v>
      </c>
      <c r="AD295" s="60">
        <f t="shared" ref="AD295" si="284">(AG295-AC295)/AG295</f>
        <v>0</v>
      </c>
      <c r="AE295" s="120"/>
      <c r="AF295" s="129">
        <v>2</v>
      </c>
      <c r="AG295" s="44">
        <f t="shared" ref="AG295" si="285">SUM(AJ295:AL295)+AE295</f>
        <v>12.8</v>
      </c>
      <c r="AH295" s="52"/>
      <c r="AJ295" s="17">
        <f t="shared" ref="AJ295" si="286">ROUND(AC295/(1-VLOOKUP(AF295,Group,2,FALSE)),2)</f>
        <v>12.8</v>
      </c>
      <c r="AK295" s="17">
        <f t="shared" ref="AK295" si="287">IF(VLOOKUP(AF295,Group,5,FALSE)="YES",VLOOKUP(ROUND(ROUND(AJ295,1)-AJ295,2),Round,2,FALSE)+VLOOKUP(AF295,Group,6,FALSE),0)</f>
        <v>0</v>
      </c>
      <c r="AL295" s="17">
        <f t="shared" ref="AL295" si="288">IF(VLOOKUP(AF295,Group,7,FALSE)="",0,ROUND(AJ295-0.04999,1)-AJ295+AM295)</f>
        <v>0</v>
      </c>
      <c r="AM295" s="17" t="str">
        <f t="shared" ref="AM295" si="289">IF(VLOOKUP(AF295,Group,7,FALSE)="","",VLOOKUP(AF295,Group,7,FALSE))</f>
        <v/>
      </c>
      <c r="AO295" s="31" t="s">
        <v>59</v>
      </c>
    </row>
    <row r="296" spans="2:41" s="3" customFormat="1" ht="9.9499999999999993" customHeight="1" x14ac:dyDescent="0.2">
      <c r="B296" s="113" t="s">
        <v>88</v>
      </c>
      <c r="D296" s="40"/>
      <c r="E296" s="75" t="s">
        <v>629</v>
      </c>
      <c r="F296" s="75"/>
      <c r="G296" s="30" t="s">
        <v>630</v>
      </c>
      <c r="H296" s="30"/>
      <c r="I296" s="30"/>
      <c r="J296" s="30" t="s">
        <v>637</v>
      </c>
      <c r="K296" s="30"/>
      <c r="L296" s="30"/>
      <c r="M296" s="30" t="s">
        <v>276</v>
      </c>
      <c r="N296" s="75"/>
      <c r="P296" s="75" t="s">
        <v>632</v>
      </c>
      <c r="Q296" s="88"/>
      <c r="R296" s="29"/>
      <c r="S296" s="39">
        <f t="shared" ref="S296:S297" si="290">IF(Suggested="Yes",AA296,AG296)</f>
        <v>12.8</v>
      </c>
      <c r="T296" s="37" t="s">
        <v>47</v>
      </c>
      <c r="U296" s="5" t="str">
        <f>+Instructions!$B$3</f>
        <v>G</v>
      </c>
      <c r="V296" s="52"/>
      <c r="W296" s="56">
        <f>+Instructions!$C$22</f>
        <v>0</v>
      </c>
      <c r="X296" s="39">
        <f t="shared" ref="X296:X297" si="291">ROUND($AA296*(1-W296)+0.004999,2)</f>
        <v>12.8</v>
      </c>
      <c r="Y296" s="52"/>
      <c r="Z296" s="6" t="s">
        <v>789</v>
      </c>
      <c r="AA296" s="39">
        <v>12.8</v>
      </c>
      <c r="AB296" s="60">
        <f t="shared" ref="AB296:AB297" si="292">+W296</f>
        <v>0</v>
      </c>
      <c r="AC296" s="39">
        <f t="shared" ref="AC296:AC297" si="293">+X296</f>
        <v>12.8</v>
      </c>
      <c r="AD296" s="60">
        <f t="shared" ref="AD296:AD297" si="294">(AG296-AC296)/AG296</f>
        <v>0</v>
      </c>
      <c r="AE296" s="120"/>
      <c r="AF296" s="129">
        <v>2</v>
      </c>
      <c r="AG296" s="44">
        <f t="shared" ref="AG296:AG297" si="295">SUM(AJ296:AL296)+AE296</f>
        <v>12.8</v>
      </c>
      <c r="AH296" s="52"/>
      <c r="AJ296" s="17">
        <f t="shared" ref="AJ296:AJ297" si="296">ROUND(AC296/(1-VLOOKUP(AF296,Group,2,FALSE)),2)</f>
        <v>12.8</v>
      </c>
      <c r="AK296" s="17">
        <f t="shared" ref="AK296:AK297" si="297">IF(VLOOKUP(AF296,Group,5,FALSE)="YES",VLOOKUP(ROUND(ROUND(AJ296,1)-AJ296,2),Round,2,FALSE)+VLOOKUP(AF296,Group,6,FALSE),0)</f>
        <v>0</v>
      </c>
      <c r="AL296" s="17">
        <f t="shared" ref="AL296:AL297" si="298">IF(VLOOKUP(AF296,Group,7,FALSE)="",0,ROUND(AJ296-0.04999,1)-AJ296+AM296)</f>
        <v>0</v>
      </c>
      <c r="AM296" s="17" t="str">
        <f t="shared" ref="AM296:AM297" si="299">IF(VLOOKUP(AF296,Group,7,FALSE)="","",VLOOKUP(AF296,Group,7,FALSE))</f>
        <v/>
      </c>
      <c r="AO296" s="31" t="s">
        <v>59</v>
      </c>
    </row>
    <row r="297" spans="2:41" s="3" customFormat="1" ht="9.9499999999999993" customHeight="1" x14ac:dyDescent="0.2">
      <c r="B297" s="113" t="s">
        <v>88</v>
      </c>
      <c r="D297" s="40"/>
      <c r="E297" s="75" t="s">
        <v>629</v>
      </c>
      <c r="F297" s="75"/>
      <c r="G297" s="30" t="s">
        <v>630</v>
      </c>
      <c r="H297" s="30"/>
      <c r="I297" s="30"/>
      <c r="J297" s="30" t="s">
        <v>638</v>
      </c>
      <c r="K297" s="30"/>
      <c r="L297" s="30"/>
      <c r="M297" s="30" t="s">
        <v>276</v>
      </c>
      <c r="N297" s="75"/>
      <c r="P297" s="75" t="s">
        <v>632</v>
      </c>
      <c r="Q297" s="88"/>
      <c r="R297" s="29"/>
      <c r="S297" s="39">
        <f t="shared" si="290"/>
        <v>12.8</v>
      </c>
      <c r="T297" s="37" t="s">
        <v>47</v>
      </c>
      <c r="U297" s="5" t="str">
        <f>+Instructions!$B$3</f>
        <v>G</v>
      </c>
      <c r="V297" s="52"/>
      <c r="W297" s="56">
        <f>+Instructions!$C$22</f>
        <v>0</v>
      </c>
      <c r="X297" s="39">
        <f t="shared" si="291"/>
        <v>12.8</v>
      </c>
      <c r="Y297" s="52"/>
      <c r="Z297" s="6" t="s">
        <v>789</v>
      </c>
      <c r="AA297" s="39">
        <v>12.8</v>
      </c>
      <c r="AB297" s="60">
        <f t="shared" si="292"/>
        <v>0</v>
      </c>
      <c r="AC297" s="39">
        <f t="shared" si="293"/>
        <v>12.8</v>
      </c>
      <c r="AD297" s="60">
        <f t="shared" si="294"/>
        <v>0</v>
      </c>
      <c r="AE297" s="120"/>
      <c r="AF297" s="129">
        <v>2</v>
      </c>
      <c r="AG297" s="44">
        <f t="shared" si="295"/>
        <v>12.8</v>
      </c>
      <c r="AH297" s="52"/>
      <c r="AJ297" s="17">
        <f t="shared" si="296"/>
        <v>12.8</v>
      </c>
      <c r="AK297" s="17">
        <f t="shared" si="297"/>
        <v>0</v>
      </c>
      <c r="AL297" s="17">
        <f t="shared" si="298"/>
        <v>0</v>
      </c>
      <c r="AM297" s="17" t="str">
        <f t="shared" si="299"/>
        <v/>
      </c>
      <c r="AO297" s="31" t="s">
        <v>59</v>
      </c>
    </row>
    <row r="298" spans="2:41" s="3" customFormat="1" ht="9.9499999999999993" customHeight="1" x14ac:dyDescent="0.2">
      <c r="B298" s="113" t="s">
        <v>88</v>
      </c>
      <c r="D298" s="40"/>
      <c r="E298" s="75" t="s">
        <v>629</v>
      </c>
      <c r="F298" s="75"/>
      <c r="G298" s="30" t="s">
        <v>630</v>
      </c>
      <c r="H298" s="30"/>
      <c r="I298" s="30"/>
      <c r="J298" s="30" t="s">
        <v>639</v>
      </c>
      <c r="K298" s="30"/>
      <c r="L298" s="30"/>
      <c r="M298" s="30" t="s">
        <v>276</v>
      </c>
      <c r="N298" s="75"/>
      <c r="P298" s="75" t="s">
        <v>632</v>
      </c>
      <c r="Q298" s="88"/>
      <c r="R298" s="29"/>
      <c r="S298" s="39">
        <f t="shared" ref="S298" si="300">IF(Suggested="Yes",AA298,AG298)</f>
        <v>12.8</v>
      </c>
      <c r="T298" s="37" t="s">
        <v>47</v>
      </c>
      <c r="U298" s="5" t="str">
        <f>+Instructions!$B$3</f>
        <v>G</v>
      </c>
      <c r="V298" s="52"/>
      <c r="W298" s="56">
        <f>+Instructions!$C$22</f>
        <v>0</v>
      </c>
      <c r="X298" s="39">
        <f t="shared" ref="X298" si="301">ROUND($AA298*(1-W298)+0.004999,2)</f>
        <v>12.8</v>
      </c>
      <c r="Y298" s="52"/>
      <c r="Z298" s="6" t="s">
        <v>789</v>
      </c>
      <c r="AA298" s="39">
        <v>12.8</v>
      </c>
      <c r="AB298" s="60">
        <f t="shared" ref="AB298" si="302">+W298</f>
        <v>0</v>
      </c>
      <c r="AC298" s="39">
        <f t="shared" ref="AC298" si="303">+X298</f>
        <v>12.8</v>
      </c>
      <c r="AD298" s="60">
        <f t="shared" ref="AD298" si="304">(AG298-AC298)/AG298</f>
        <v>0</v>
      </c>
      <c r="AE298" s="120"/>
      <c r="AF298" s="129">
        <v>2</v>
      </c>
      <c r="AG298" s="44">
        <f t="shared" ref="AG298" si="305">SUM(AJ298:AL298)+AE298</f>
        <v>12.8</v>
      </c>
      <c r="AH298" s="52"/>
      <c r="AJ298" s="17">
        <f t="shared" ref="AJ298" si="306">ROUND(AC298/(1-VLOOKUP(AF298,Group,2,FALSE)),2)</f>
        <v>12.8</v>
      </c>
      <c r="AK298" s="17">
        <f t="shared" ref="AK298" si="307">IF(VLOOKUP(AF298,Group,5,FALSE)="YES",VLOOKUP(ROUND(ROUND(AJ298,1)-AJ298,2),Round,2,FALSE)+VLOOKUP(AF298,Group,6,FALSE),0)</f>
        <v>0</v>
      </c>
      <c r="AL298" s="17">
        <f t="shared" ref="AL298" si="308">IF(VLOOKUP(AF298,Group,7,FALSE)="",0,ROUND(AJ298-0.04999,1)-AJ298+AM298)</f>
        <v>0</v>
      </c>
      <c r="AM298" s="17" t="str">
        <f t="shared" ref="AM298" si="309">IF(VLOOKUP(AF298,Group,7,FALSE)="","",VLOOKUP(AF298,Group,7,FALSE))</f>
        <v/>
      </c>
      <c r="AO298" s="31" t="s">
        <v>59</v>
      </c>
    </row>
    <row r="299" spans="2:41" s="3" customFormat="1" ht="9.9499999999999993" customHeight="1" x14ac:dyDescent="0.2">
      <c r="B299" s="113" t="s">
        <v>88</v>
      </c>
      <c r="D299" s="40"/>
      <c r="E299" s="75" t="s">
        <v>629</v>
      </c>
      <c r="F299" s="75"/>
      <c r="G299" s="30" t="s">
        <v>630</v>
      </c>
      <c r="H299" s="30"/>
      <c r="I299" s="30"/>
      <c r="J299" s="30" t="s">
        <v>640</v>
      </c>
      <c r="K299" s="30"/>
      <c r="L299" s="30"/>
      <c r="M299" s="30" t="s">
        <v>276</v>
      </c>
      <c r="N299" s="75"/>
      <c r="P299" s="75" t="s">
        <v>632</v>
      </c>
      <c r="Q299" s="88"/>
      <c r="R299" s="29"/>
      <c r="S299" s="39">
        <f t="shared" ref="S299" si="310">IF(Suggested="Yes",AA299,AG299)</f>
        <v>12.8</v>
      </c>
      <c r="T299" s="37" t="s">
        <v>47</v>
      </c>
      <c r="U299" s="5" t="str">
        <f>+Instructions!$B$3</f>
        <v>G</v>
      </c>
      <c r="V299" s="52"/>
      <c r="W299" s="56">
        <f>+Instructions!$C$22</f>
        <v>0</v>
      </c>
      <c r="X299" s="39">
        <f t="shared" ref="X299" si="311">ROUND($AA299*(1-W299)+0.004999,2)</f>
        <v>12.8</v>
      </c>
      <c r="Y299" s="52"/>
      <c r="Z299" s="6" t="s">
        <v>789</v>
      </c>
      <c r="AA299" s="39">
        <v>12.8</v>
      </c>
      <c r="AB299" s="60">
        <f t="shared" ref="AB299" si="312">+W299</f>
        <v>0</v>
      </c>
      <c r="AC299" s="39">
        <f t="shared" ref="AC299" si="313">+X299</f>
        <v>12.8</v>
      </c>
      <c r="AD299" s="60">
        <f t="shared" ref="AD299" si="314">(AG299-AC299)/AG299</f>
        <v>0</v>
      </c>
      <c r="AE299" s="120"/>
      <c r="AF299" s="129">
        <v>2</v>
      </c>
      <c r="AG299" s="44">
        <f t="shared" ref="AG299" si="315">SUM(AJ299:AL299)+AE299</f>
        <v>12.8</v>
      </c>
      <c r="AH299" s="52"/>
      <c r="AJ299" s="17">
        <f t="shared" ref="AJ299" si="316">ROUND(AC299/(1-VLOOKUP(AF299,Group,2,FALSE)),2)</f>
        <v>12.8</v>
      </c>
      <c r="AK299" s="17">
        <f t="shared" ref="AK299" si="317">IF(VLOOKUP(AF299,Group,5,FALSE)="YES",VLOOKUP(ROUND(ROUND(AJ299,1)-AJ299,2),Round,2,FALSE)+VLOOKUP(AF299,Group,6,FALSE),0)</f>
        <v>0</v>
      </c>
      <c r="AL299" s="17">
        <f t="shared" ref="AL299" si="318">IF(VLOOKUP(AF299,Group,7,FALSE)="",0,ROUND(AJ299-0.04999,1)-AJ299+AM299)</f>
        <v>0</v>
      </c>
      <c r="AM299" s="17" t="str">
        <f t="shared" ref="AM299" si="319">IF(VLOOKUP(AF299,Group,7,FALSE)="","",VLOOKUP(AF299,Group,7,FALSE))</f>
        <v/>
      </c>
      <c r="AO299" s="31" t="s">
        <v>59</v>
      </c>
    </row>
    <row r="300" spans="2:41" s="3" customFormat="1" ht="3.95" customHeight="1" x14ac:dyDescent="0.2">
      <c r="P300" s="75"/>
      <c r="Q300" s="88"/>
      <c r="R300" s="6"/>
      <c r="S300" s="39"/>
      <c r="T300" s="6"/>
      <c r="U300" s="5"/>
      <c r="V300" s="52"/>
      <c r="W300" s="56"/>
      <c r="X300" s="15"/>
      <c r="Y300" s="52"/>
      <c r="Z300" s="39"/>
      <c r="AA300" s="39"/>
      <c r="AB300" s="55"/>
      <c r="AC300" s="17"/>
      <c r="AD300" s="15"/>
      <c r="AE300" s="65"/>
      <c r="AF300" s="123"/>
      <c r="AG300" s="39"/>
      <c r="AH300" s="52"/>
      <c r="AJ300" s="17"/>
      <c r="AK300" s="17"/>
      <c r="AL300" s="17"/>
      <c r="AM300" s="17"/>
      <c r="AO300" s="31" t="s">
        <v>59</v>
      </c>
    </row>
    <row r="301" spans="2:41" s="3" customFormat="1" ht="9.9499999999999993" customHeight="1" x14ac:dyDescent="0.2">
      <c r="C301" s="74" t="s">
        <v>729</v>
      </c>
      <c r="P301" s="170"/>
      <c r="Q301" s="6"/>
      <c r="R301" s="80" t="s">
        <v>229</v>
      </c>
      <c r="S301" s="187" t="s">
        <v>390</v>
      </c>
      <c r="T301" s="188"/>
      <c r="U301" s="5"/>
      <c r="V301" s="52"/>
      <c r="W301" s="70"/>
      <c r="X301" s="70"/>
      <c r="Y301" s="52"/>
      <c r="Z301" s="39"/>
      <c r="AA301" s="17"/>
      <c r="AB301" s="15"/>
      <c r="AC301" s="15"/>
      <c r="AD301" s="15"/>
      <c r="AE301" s="15"/>
      <c r="AF301" s="65"/>
      <c r="AG301" s="17"/>
      <c r="AH301" s="52"/>
      <c r="AO301" s="31" t="s">
        <v>59</v>
      </c>
    </row>
    <row r="302" spans="2:41" s="3" customFormat="1" ht="2.85" customHeight="1" x14ac:dyDescent="0.2">
      <c r="P302" s="75"/>
      <c r="Q302" s="88"/>
      <c r="R302" s="6"/>
      <c r="S302" s="39"/>
      <c r="T302" s="6"/>
      <c r="U302" s="5"/>
      <c r="V302" s="52"/>
      <c r="W302" s="56"/>
      <c r="X302" s="15"/>
      <c r="Y302" s="52"/>
      <c r="Z302" s="39"/>
      <c r="AA302" s="39"/>
      <c r="AB302" s="55"/>
      <c r="AC302" s="17"/>
      <c r="AD302" s="15"/>
      <c r="AE302" s="65"/>
      <c r="AF302" s="123"/>
      <c r="AG302" s="39"/>
      <c r="AH302" s="52"/>
      <c r="AJ302" s="17"/>
      <c r="AK302" s="17"/>
      <c r="AL302" s="17"/>
      <c r="AM302" s="17"/>
      <c r="AO302" s="31" t="s">
        <v>59</v>
      </c>
    </row>
    <row r="303" spans="2:41" s="3" customFormat="1" ht="9.9499999999999993" customHeight="1" x14ac:dyDescent="0.2">
      <c r="C303" s="35"/>
      <c r="D303" s="40" t="s">
        <v>10</v>
      </c>
      <c r="E303" s="140" t="s">
        <v>389</v>
      </c>
      <c r="F303" s="140"/>
      <c r="G303" s="140"/>
      <c r="H303" s="140"/>
      <c r="I303" s="140"/>
      <c r="J303" s="140"/>
      <c r="K303" s="140"/>
      <c r="L303" s="140"/>
      <c r="M303" s="140"/>
      <c r="N303" s="140"/>
      <c r="O303" s="30"/>
      <c r="P303" s="30"/>
      <c r="Q303" s="30"/>
      <c r="R303" s="30"/>
      <c r="S303" s="30"/>
      <c r="T303" s="30"/>
      <c r="U303" s="5"/>
      <c r="V303" s="52"/>
      <c r="W303" s="70"/>
      <c r="X303" s="70"/>
      <c r="Y303" s="52"/>
      <c r="Z303" s="39"/>
      <c r="AA303" s="39"/>
      <c r="AB303" s="55"/>
      <c r="AC303" s="17"/>
      <c r="AD303" s="15"/>
      <c r="AE303" s="65"/>
      <c r="AF303" s="123"/>
      <c r="AG303" s="17"/>
      <c r="AH303" s="52"/>
      <c r="AJ303" s="17"/>
      <c r="AK303" s="17"/>
      <c r="AL303" s="17"/>
      <c r="AM303" s="17"/>
      <c r="AO303" s="31" t="s">
        <v>59</v>
      </c>
    </row>
    <row r="304" spans="2:41" s="3" customFormat="1" ht="1.5" customHeight="1" x14ac:dyDescent="0.2">
      <c r="P304" s="75"/>
      <c r="Q304" s="88"/>
      <c r="R304" s="6"/>
      <c r="S304" s="39"/>
      <c r="T304" s="6"/>
      <c r="U304" s="5"/>
      <c r="V304" s="52"/>
      <c r="W304" s="56"/>
      <c r="X304" s="15"/>
      <c r="Y304" s="52"/>
      <c r="Z304" s="39"/>
      <c r="AA304" s="39"/>
      <c r="AB304" s="55"/>
      <c r="AC304" s="17"/>
      <c r="AD304" s="15"/>
      <c r="AE304" s="65"/>
      <c r="AF304" s="123"/>
      <c r="AG304" s="39"/>
      <c r="AH304" s="52"/>
      <c r="AJ304" s="17"/>
      <c r="AK304" s="17"/>
      <c r="AL304" s="17"/>
      <c r="AM304" s="17"/>
      <c r="AO304" s="31" t="s">
        <v>59</v>
      </c>
    </row>
    <row r="305" spans="2:41" s="3" customFormat="1" ht="9.9499999999999993" customHeight="1" x14ac:dyDescent="0.2">
      <c r="B305" s="113" t="s">
        <v>88</v>
      </c>
      <c r="D305" s="40"/>
      <c r="E305" s="75" t="s">
        <v>391</v>
      </c>
      <c r="F305" s="75"/>
      <c r="G305" s="30" t="s">
        <v>92</v>
      </c>
      <c r="H305" s="30"/>
      <c r="I305" s="30"/>
      <c r="J305" s="30" t="s">
        <v>418</v>
      </c>
      <c r="K305" s="30"/>
      <c r="L305" s="30" t="s">
        <v>276</v>
      </c>
      <c r="M305" s="30"/>
      <c r="N305" s="30"/>
      <c r="P305" s="75" t="s">
        <v>392</v>
      </c>
      <c r="Q305" s="88"/>
      <c r="R305" s="29"/>
      <c r="S305" s="39">
        <f>IF(Suggested="Yes",AA305,AG305)</f>
        <v>34.75</v>
      </c>
      <c r="T305" s="37" t="s">
        <v>46</v>
      </c>
      <c r="U305" s="5" t="str">
        <f>+Instructions!$B$3</f>
        <v>G</v>
      </c>
      <c r="V305" s="52"/>
      <c r="W305" s="56">
        <f>+Instructions!$C$22</f>
        <v>0</v>
      </c>
      <c r="X305" s="39">
        <f>ROUND($AA305*(1-W305)+0.004999,2)</f>
        <v>34.75</v>
      </c>
      <c r="Y305" s="52"/>
      <c r="Z305" s="6" t="s">
        <v>789</v>
      </c>
      <c r="AA305" s="39">
        <v>34.75</v>
      </c>
      <c r="AB305" s="60">
        <f>+W305</f>
        <v>0</v>
      </c>
      <c r="AC305" s="39">
        <f>+X305</f>
        <v>34.75</v>
      </c>
      <c r="AD305" s="60">
        <f>(AG305-AC305)/AG305</f>
        <v>0</v>
      </c>
      <c r="AE305" s="120"/>
      <c r="AF305" s="129">
        <v>2</v>
      </c>
      <c r="AG305" s="44">
        <f>SUM(AJ305:AL305)+AE305</f>
        <v>34.75</v>
      </c>
      <c r="AH305" s="52"/>
      <c r="AJ305" s="17">
        <f>ROUND(AC305/(1-VLOOKUP(AF305,Group,2,FALSE)),2)</f>
        <v>34.75</v>
      </c>
      <c r="AK305" s="17">
        <f>IF(VLOOKUP(AF305,Group,5,FALSE)="YES",VLOOKUP(ROUND(ROUND(AJ305,1)-AJ305,2),Round,2,FALSE)+VLOOKUP(AF305,Group,6,FALSE),0)</f>
        <v>0</v>
      </c>
      <c r="AL305" s="17">
        <f>IF(VLOOKUP(AF305,Group,7,FALSE)="",0,ROUND(AJ305-0.04999,1)-AJ305+AM305)</f>
        <v>0</v>
      </c>
      <c r="AM305" s="17" t="str">
        <f>IF(VLOOKUP(AF305,Group,7,FALSE)="","",VLOOKUP(AF305,Group,7,FALSE))</f>
        <v/>
      </c>
      <c r="AO305" s="31" t="s">
        <v>59</v>
      </c>
    </row>
    <row r="306" spans="2:41" s="3" customFormat="1" ht="9.9499999999999993" customHeight="1" x14ac:dyDescent="0.2">
      <c r="B306" s="113" t="s">
        <v>88</v>
      </c>
      <c r="D306" s="40"/>
      <c r="E306" s="75" t="s">
        <v>393</v>
      </c>
      <c r="F306" s="75"/>
      <c r="G306" s="30" t="s">
        <v>92</v>
      </c>
      <c r="H306" s="30"/>
      <c r="I306" s="30"/>
      <c r="J306" s="30" t="s">
        <v>394</v>
      </c>
      <c r="K306" s="30"/>
      <c r="L306" s="30" t="s">
        <v>395</v>
      </c>
      <c r="M306" s="30"/>
      <c r="N306" s="30"/>
      <c r="P306" s="75" t="s">
        <v>200</v>
      </c>
      <c r="Q306" s="88"/>
      <c r="R306" s="29"/>
      <c r="S306" s="39">
        <f>IF(Suggested="Yes",AA306,AG306)</f>
        <v>42.15</v>
      </c>
      <c r="T306" s="37" t="s">
        <v>46</v>
      </c>
      <c r="U306" s="5" t="str">
        <f>+Instructions!$B$3</f>
        <v>G</v>
      </c>
      <c r="V306" s="52"/>
      <c r="W306" s="56">
        <f>+Instructions!$C$22</f>
        <v>0</v>
      </c>
      <c r="X306" s="39">
        <f>ROUND($AA306*(1-W306)+0.004999,2)</f>
        <v>42.15</v>
      </c>
      <c r="Y306" s="52"/>
      <c r="Z306" s="6" t="s">
        <v>789</v>
      </c>
      <c r="AA306" s="39">
        <v>42.15</v>
      </c>
      <c r="AB306" s="60">
        <f>+W306</f>
        <v>0</v>
      </c>
      <c r="AC306" s="39">
        <f>+X306</f>
        <v>42.15</v>
      </c>
      <c r="AD306" s="60">
        <f>(AG306-AC306)/AG306</f>
        <v>0</v>
      </c>
      <c r="AE306" s="120"/>
      <c r="AF306" s="129">
        <v>2</v>
      </c>
      <c r="AG306" s="44">
        <f>SUM(AJ306:AL306)+AE306</f>
        <v>42.15</v>
      </c>
      <c r="AH306" s="52"/>
      <c r="AJ306" s="17">
        <f>ROUND(AC306/(1-VLOOKUP(AF306,Group,2,FALSE)),2)</f>
        <v>42.15</v>
      </c>
      <c r="AK306" s="17">
        <f>IF(VLOOKUP(AF306,Group,5,FALSE)="YES",VLOOKUP(ROUND(ROUND(AJ306,1)-AJ306,2),Round,2,FALSE)+VLOOKUP(AF306,Group,6,FALSE),0)</f>
        <v>0</v>
      </c>
      <c r="AL306" s="17">
        <f>IF(VLOOKUP(AF306,Group,7,FALSE)="",0,ROUND(AJ306-0.04999,1)-AJ306+AM306)</f>
        <v>0</v>
      </c>
      <c r="AM306" s="17" t="str">
        <f>IF(VLOOKUP(AF306,Group,7,FALSE)="","",VLOOKUP(AF306,Group,7,FALSE))</f>
        <v/>
      </c>
      <c r="AO306" s="31" t="s">
        <v>59</v>
      </c>
    </row>
    <row r="307" spans="2:41" s="3" customFormat="1" ht="3.95" customHeight="1" x14ac:dyDescent="0.2">
      <c r="P307" s="75"/>
      <c r="Q307" s="88"/>
      <c r="R307" s="6"/>
      <c r="S307" s="39"/>
      <c r="T307" s="6"/>
      <c r="U307" s="5"/>
      <c r="V307" s="52"/>
      <c r="W307" s="56"/>
      <c r="X307" s="15"/>
      <c r="Y307" s="52"/>
      <c r="Z307" s="39"/>
      <c r="AA307" s="39"/>
      <c r="AB307" s="55"/>
      <c r="AC307" s="17"/>
      <c r="AD307" s="15"/>
      <c r="AE307" s="65"/>
      <c r="AF307" s="123"/>
      <c r="AG307" s="39"/>
      <c r="AH307" s="52"/>
      <c r="AJ307" s="17"/>
      <c r="AK307" s="17"/>
      <c r="AL307" s="17"/>
      <c r="AM307" s="17"/>
      <c r="AO307" s="31" t="s">
        <v>59</v>
      </c>
    </row>
    <row r="308" spans="2:41" s="3" customFormat="1" ht="9.9499999999999993" customHeight="1" x14ac:dyDescent="0.2">
      <c r="C308" s="74" t="s">
        <v>728</v>
      </c>
      <c r="P308" s="170"/>
      <c r="Q308" s="6"/>
      <c r="R308" s="80" t="s">
        <v>229</v>
      </c>
      <c r="S308" s="187" t="s">
        <v>233</v>
      </c>
      <c r="T308" s="188"/>
      <c r="U308" s="5"/>
      <c r="V308" s="52"/>
      <c r="W308" s="70"/>
      <c r="X308" s="70"/>
      <c r="Y308" s="52"/>
      <c r="Z308" s="39"/>
      <c r="AA308" s="17"/>
      <c r="AB308" s="15"/>
      <c r="AC308" s="15"/>
      <c r="AD308" s="15"/>
      <c r="AE308" s="15"/>
      <c r="AF308" s="65"/>
      <c r="AG308" s="17"/>
      <c r="AH308" s="52"/>
      <c r="AO308" s="31" t="s">
        <v>59</v>
      </c>
    </row>
    <row r="309" spans="2:41" s="3" customFormat="1" ht="2.85" customHeight="1" x14ac:dyDescent="0.2">
      <c r="P309" s="75"/>
      <c r="Q309" s="88"/>
      <c r="R309" s="6"/>
      <c r="S309" s="39"/>
      <c r="T309" s="6"/>
      <c r="U309" s="5"/>
      <c r="V309" s="52"/>
      <c r="W309" s="56"/>
      <c r="X309" s="15"/>
      <c r="Y309" s="52"/>
      <c r="Z309" s="39"/>
      <c r="AA309" s="39"/>
      <c r="AB309" s="55"/>
      <c r="AC309" s="17"/>
      <c r="AD309" s="15"/>
      <c r="AE309" s="65"/>
      <c r="AF309" s="123"/>
      <c r="AG309" s="39"/>
      <c r="AH309" s="52"/>
      <c r="AJ309" s="17"/>
      <c r="AK309" s="17"/>
      <c r="AL309" s="17"/>
      <c r="AM309" s="17"/>
      <c r="AO309" s="31" t="s">
        <v>59</v>
      </c>
    </row>
    <row r="310" spans="2:41" s="3" customFormat="1" ht="9.9499999999999993" customHeight="1" x14ac:dyDescent="0.2">
      <c r="C310" s="35"/>
      <c r="D310" s="40" t="s">
        <v>10</v>
      </c>
      <c r="E310" s="140" t="s">
        <v>224</v>
      </c>
      <c r="F310" s="140"/>
      <c r="G310" s="140"/>
      <c r="H310" s="140"/>
      <c r="I310" s="140"/>
      <c r="J310" s="140"/>
      <c r="K310" s="140"/>
      <c r="L310" s="140"/>
      <c r="M310" s="140"/>
      <c r="N310" s="140"/>
      <c r="O310" s="30"/>
      <c r="P310" s="30"/>
      <c r="Q310" s="30"/>
      <c r="R310" s="30"/>
      <c r="S310" s="30"/>
      <c r="T310" s="30"/>
      <c r="U310" s="5"/>
      <c r="V310" s="52"/>
      <c r="W310" s="70"/>
      <c r="X310" s="70"/>
      <c r="Y310" s="52"/>
      <c r="Z310" s="39"/>
      <c r="AA310" s="39"/>
      <c r="AB310" s="55"/>
      <c r="AC310" s="17"/>
      <c r="AD310" s="15"/>
      <c r="AE310" s="65"/>
      <c r="AF310" s="123"/>
      <c r="AG310" s="17"/>
      <c r="AH310" s="52"/>
      <c r="AJ310" s="17"/>
      <c r="AK310" s="17"/>
      <c r="AL310" s="17"/>
      <c r="AM310" s="17"/>
      <c r="AO310" s="31" t="s">
        <v>59</v>
      </c>
    </row>
    <row r="311" spans="2:41" s="3" customFormat="1" ht="1.5" customHeight="1" x14ac:dyDescent="0.2">
      <c r="P311" s="75"/>
      <c r="Q311" s="88"/>
      <c r="R311" s="6"/>
      <c r="S311" s="39"/>
      <c r="T311" s="6"/>
      <c r="U311" s="5"/>
      <c r="V311" s="52"/>
      <c r="W311" s="56"/>
      <c r="X311" s="15"/>
      <c r="Y311" s="52"/>
      <c r="Z311" s="39"/>
      <c r="AA311" s="39"/>
      <c r="AB311" s="55"/>
      <c r="AC311" s="17"/>
      <c r="AD311" s="15"/>
      <c r="AE311" s="65"/>
      <c r="AF311" s="123"/>
      <c r="AG311" s="39"/>
      <c r="AH311" s="52"/>
      <c r="AJ311" s="17"/>
      <c r="AK311" s="17"/>
      <c r="AL311" s="17"/>
      <c r="AM311" s="17"/>
      <c r="AO311" s="31" t="s">
        <v>59</v>
      </c>
    </row>
    <row r="312" spans="2:41" s="3" customFormat="1" ht="9.9499999999999993" customHeight="1" x14ac:dyDescent="0.2">
      <c r="B312" s="113" t="s">
        <v>88</v>
      </c>
      <c r="D312" s="40"/>
      <c r="E312" s="75" t="s">
        <v>268</v>
      </c>
      <c r="F312" s="75"/>
      <c r="G312" s="30" t="s">
        <v>92</v>
      </c>
      <c r="H312" s="30"/>
      <c r="I312" s="30"/>
      <c r="J312" s="30" t="s">
        <v>269</v>
      </c>
      <c r="K312" s="30"/>
      <c r="L312" s="172" t="s">
        <v>100</v>
      </c>
      <c r="M312" s="30"/>
      <c r="N312" s="30"/>
      <c r="P312" s="75" t="s">
        <v>270</v>
      </c>
      <c r="Q312" s="88"/>
      <c r="R312" s="29"/>
      <c r="S312" s="39">
        <f>IF(Suggested="Yes",AA312,AG312)</f>
        <v>33.5</v>
      </c>
      <c r="T312" s="37" t="s">
        <v>46</v>
      </c>
      <c r="U312" s="5" t="str">
        <f>+Instructions!$B$3</f>
        <v>G</v>
      </c>
      <c r="V312" s="52"/>
      <c r="W312" s="56">
        <f>+Instructions!$C$22</f>
        <v>0</v>
      </c>
      <c r="X312" s="39">
        <f>ROUND($AA312*(1-W312)+0.004999,2)</f>
        <v>33.5</v>
      </c>
      <c r="Y312" s="52"/>
      <c r="Z312" s="6" t="s">
        <v>789</v>
      </c>
      <c r="AA312" s="39">
        <v>33.5</v>
      </c>
      <c r="AB312" s="60">
        <f>+W312</f>
        <v>0</v>
      </c>
      <c r="AC312" s="39">
        <f>+X312</f>
        <v>33.5</v>
      </c>
      <c r="AD312" s="60">
        <f>(AG312-AC312)/AG312</f>
        <v>0</v>
      </c>
      <c r="AE312" s="120"/>
      <c r="AF312" s="129">
        <v>2</v>
      </c>
      <c r="AG312" s="44">
        <f>SUM(AJ312:AL312)+AE312</f>
        <v>33.5</v>
      </c>
      <c r="AH312" s="52"/>
      <c r="AJ312" s="17">
        <f>ROUND(AC312/(1-VLOOKUP(AF312,Group,2,FALSE)),2)</f>
        <v>33.5</v>
      </c>
      <c r="AK312" s="17">
        <f>IF(VLOOKUP(AF312,Group,5,FALSE)="YES",VLOOKUP(ROUND(ROUND(AJ312,1)-AJ312,2),Round,2,FALSE)+VLOOKUP(AF312,Group,6,FALSE),0)</f>
        <v>0</v>
      </c>
      <c r="AL312" s="17">
        <f>IF(VLOOKUP(AF312,Group,7,FALSE)="",0,ROUND(AJ312-0.04999,1)-AJ312+AM312)</f>
        <v>0</v>
      </c>
      <c r="AM312" s="17" t="str">
        <f>IF(VLOOKUP(AF312,Group,7,FALSE)="","",VLOOKUP(AF312,Group,7,FALSE))</f>
        <v/>
      </c>
      <c r="AO312" s="31" t="s">
        <v>59</v>
      </c>
    </row>
    <row r="313" spans="2:41" s="3" customFormat="1" ht="3.95" customHeight="1" x14ac:dyDescent="0.2">
      <c r="P313" s="75"/>
      <c r="Q313" s="88"/>
      <c r="R313" s="6"/>
      <c r="S313" s="39"/>
      <c r="T313" s="6"/>
      <c r="U313" s="5"/>
      <c r="V313" s="52"/>
      <c r="W313" s="56"/>
      <c r="X313" s="15"/>
      <c r="Y313" s="52"/>
      <c r="Z313" s="39"/>
      <c r="AA313" s="39"/>
      <c r="AB313" s="55"/>
      <c r="AC313" s="17"/>
      <c r="AD313" s="15"/>
      <c r="AE313" s="65"/>
      <c r="AF313" s="123"/>
      <c r="AG313" s="39"/>
      <c r="AH313" s="52"/>
      <c r="AJ313" s="17"/>
      <c r="AK313" s="17"/>
      <c r="AL313" s="17"/>
      <c r="AM313" s="17"/>
      <c r="AO313" s="31" t="s">
        <v>59</v>
      </c>
    </row>
    <row r="314" spans="2:41" s="3" customFormat="1" ht="9.9499999999999993" customHeight="1" x14ac:dyDescent="0.2">
      <c r="C314" s="74" t="s">
        <v>642</v>
      </c>
      <c r="P314" s="4"/>
      <c r="Q314" s="6"/>
      <c r="R314" s="80" t="s">
        <v>229</v>
      </c>
      <c r="S314" s="187" t="s">
        <v>643</v>
      </c>
      <c r="T314" s="188"/>
      <c r="U314" s="5"/>
      <c r="V314" s="52"/>
      <c r="W314" s="70"/>
      <c r="X314" s="70"/>
      <c r="Y314" s="52"/>
      <c r="Z314" s="39"/>
      <c r="AA314" s="17"/>
      <c r="AB314" s="15"/>
      <c r="AC314" s="15"/>
      <c r="AD314" s="15"/>
      <c r="AE314" s="15"/>
      <c r="AF314" s="65"/>
      <c r="AG314" s="17"/>
      <c r="AH314" s="52"/>
      <c r="AO314" s="31" t="s">
        <v>59</v>
      </c>
    </row>
    <row r="315" spans="2:41" s="3" customFormat="1" ht="2.85" customHeight="1" x14ac:dyDescent="0.2">
      <c r="P315" s="75"/>
      <c r="Q315" s="88"/>
      <c r="R315" s="6"/>
      <c r="S315" s="39"/>
      <c r="T315" s="6"/>
      <c r="U315" s="5"/>
      <c r="V315" s="52"/>
      <c r="W315" s="56"/>
      <c r="X315" s="15"/>
      <c r="Y315" s="52"/>
      <c r="Z315" s="39"/>
      <c r="AA315" s="39"/>
      <c r="AB315" s="55"/>
      <c r="AC315" s="17"/>
      <c r="AD315" s="15"/>
      <c r="AE315" s="65"/>
      <c r="AF315" s="123"/>
      <c r="AG315" s="39"/>
      <c r="AH315" s="52"/>
      <c r="AJ315" s="17"/>
      <c r="AK315" s="17"/>
      <c r="AL315" s="17"/>
      <c r="AM315" s="17"/>
      <c r="AO315" s="31" t="s">
        <v>59</v>
      </c>
    </row>
    <row r="316" spans="2:41" s="3" customFormat="1" ht="9.9499999999999993" customHeight="1" x14ac:dyDescent="0.2">
      <c r="C316" s="35"/>
      <c r="D316" s="40" t="s">
        <v>10</v>
      </c>
      <c r="E316" s="140" t="s">
        <v>644</v>
      </c>
      <c r="F316" s="140"/>
      <c r="G316" s="140"/>
      <c r="H316" s="140"/>
      <c r="I316" s="140"/>
      <c r="J316" s="140"/>
      <c r="K316" s="140"/>
      <c r="L316" s="140"/>
      <c r="M316" s="140"/>
      <c r="N316" s="140"/>
      <c r="O316" s="30"/>
      <c r="P316" s="30"/>
      <c r="Q316" s="30"/>
      <c r="R316" s="30"/>
      <c r="S316" s="30"/>
      <c r="T316" s="30"/>
      <c r="U316" s="5"/>
      <c r="V316" s="52"/>
      <c r="W316" s="70"/>
      <c r="X316" s="70"/>
      <c r="Y316" s="52"/>
      <c r="Z316" s="39"/>
      <c r="AA316" s="39"/>
      <c r="AB316" s="55"/>
      <c r="AC316" s="17"/>
      <c r="AD316" s="15"/>
      <c r="AE316" s="65"/>
      <c r="AF316" s="123"/>
      <c r="AG316" s="17"/>
      <c r="AH316" s="52"/>
      <c r="AJ316" s="17"/>
      <c r="AK316" s="17"/>
      <c r="AL316" s="17"/>
      <c r="AM316" s="17"/>
      <c r="AO316" s="31" t="s">
        <v>59</v>
      </c>
    </row>
    <row r="317" spans="2:41" s="3" customFormat="1" ht="1.5" customHeight="1" x14ac:dyDescent="0.2">
      <c r="P317" s="75"/>
      <c r="Q317" s="88"/>
      <c r="R317" s="6"/>
      <c r="S317" s="39"/>
      <c r="T317" s="6"/>
      <c r="U317" s="5"/>
      <c r="V317" s="52"/>
      <c r="W317" s="56"/>
      <c r="X317" s="15"/>
      <c r="Y317" s="52"/>
      <c r="Z317" s="39"/>
      <c r="AA317" s="39"/>
      <c r="AB317" s="55"/>
      <c r="AC317" s="17"/>
      <c r="AD317" s="15"/>
      <c r="AE317" s="65"/>
      <c r="AF317" s="123"/>
      <c r="AG317" s="39"/>
      <c r="AH317" s="52"/>
      <c r="AJ317" s="17"/>
      <c r="AK317" s="17"/>
      <c r="AL317" s="17"/>
      <c r="AM317" s="17"/>
      <c r="AO317" s="31" t="s">
        <v>59</v>
      </c>
    </row>
    <row r="318" spans="2:41" s="3" customFormat="1" ht="9.9499999999999993" customHeight="1" x14ac:dyDescent="0.2">
      <c r="B318" s="112" t="s">
        <v>55</v>
      </c>
      <c r="D318" s="40"/>
      <c r="E318" s="75" t="s">
        <v>91</v>
      </c>
      <c r="F318" s="75"/>
      <c r="G318" s="30" t="s">
        <v>48</v>
      </c>
      <c r="H318" s="30"/>
      <c r="I318" s="30"/>
      <c r="J318" s="30" t="s">
        <v>276</v>
      </c>
      <c r="K318" s="30"/>
      <c r="L318" s="30"/>
      <c r="M318" s="30"/>
      <c r="N318" s="30"/>
      <c r="P318" s="75" t="s">
        <v>645</v>
      </c>
      <c r="Q318" s="88"/>
      <c r="R318" s="29"/>
      <c r="S318" s="39">
        <f>IF(Suggested="Yes",AA318,AG318)</f>
        <v>10.8</v>
      </c>
      <c r="T318" s="37" t="s">
        <v>47</v>
      </c>
      <c r="U318" s="5" t="str">
        <f>+Instructions!$B$3</f>
        <v>G</v>
      </c>
      <c r="V318" s="52"/>
      <c r="W318" s="56">
        <f>+Instructions!$C$22</f>
        <v>0</v>
      </c>
      <c r="X318" s="17">
        <f t="shared" ref="X318" si="320">ROUND($AA318*(1-W318)+0.004999,2)</f>
        <v>10.8</v>
      </c>
      <c r="Y318" s="52"/>
      <c r="Z318" s="6" t="s">
        <v>789</v>
      </c>
      <c r="AA318" s="39">
        <v>10.8</v>
      </c>
      <c r="AB318" s="60">
        <f t="shared" ref="AB318" si="321">+W318</f>
        <v>0</v>
      </c>
      <c r="AC318" s="17">
        <f t="shared" ref="AC318" si="322">+X318</f>
        <v>10.8</v>
      </c>
      <c r="AD318" s="12">
        <f t="shared" ref="AD318" si="323">(AG318-AC318)/AG318</f>
        <v>0</v>
      </c>
      <c r="AE318" s="120"/>
      <c r="AF318" s="127">
        <v>1</v>
      </c>
      <c r="AG318" s="38">
        <f t="shared" ref="AG318" si="324">SUM(AJ318:AL318)+AE318</f>
        <v>10.8</v>
      </c>
      <c r="AH318" s="52"/>
      <c r="AJ318" s="17">
        <f t="shared" ref="AJ318" si="325">ROUND(AC318/(1-VLOOKUP(AF318,Group,2,FALSE)),2)</f>
        <v>10.8</v>
      </c>
      <c r="AK318" s="17">
        <f t="shared" ref="AK318" si="326">IF(VLOOKUP(AF318,Group,5,FALSE)="YES",VLOOKUP(ROUND(ROUND(AJ318,1)-AJ318,2),Round,2,FALSE)+VLOOKUP(AF318,Group,6,FALSE),0)</f>
        <v>0</v>
      </c>
      <c r="AL318" s="17">
        <f t="shared" ref="AL318" si="327">IF(VLOOKUP(AF318,Group,7,FALSE)="",0,ROUND(AJ318-0.04999,1)-AJ318+AM318)</f>
        <v>0</v>
      </c>
      <c r="AM318" s="17" t="str">
        <f t="shared" ref="AM318" si="328">IF(VLOOKUP(AF318,Group,7,FALSE)="","",VLOOKUP(AF318,Group,7,FALSE))</f>
        <v/>
      </c>
      <c r="AO318" s="31" t="s">
        <v>59</v>
      </c>
    </row>
    <row r="319" spans="2:41" s="3" customFormat="1" ht="3.95" customHeight="1" x14ac:dyDescent="0.2">
      <c r="P319" s="75"/>
      <c r="Q319" s="88"/>
      <c r="R319" s="6"/>
      <c r="S319" s="39"/>
      <c r="T319" s="6"/>
      <c r="U319" s="5"/>
      <c r="V319" s="52"/>
      <c r="W319" s="56"/>
      <c r="X319" s="15"/>
      <c r="Y319" s="52"/>
      <c r="Z319" s="39"/>
      <c r="AA319" s="39"/>
      <c r="AB319" s="55"/>
      <c r="AC319" s="17"/>
      <c r="AD319" s="15"/>
      <c r="AE319" s="65"/>
      <c r="AF319" s="123"/>
      <c r="AG319" s="39"/>
      <c r="AH319" s="52"/>
      <c r="AJ319" s="17"/>
      <c r="AK319" s="17"/>
      <c r="AL319" s="17"/>
      <c r="AM319" s="17"/>
      <c r="AO319" s="31" t="s">
        <v>59</v>
      </c>
    </row>
    <row r="320" spans="2:41" s="3" customFormat="1" ht="9.9499999999999993" customHeight="1" x14ac:dyDescent="0.2">
      <c r="C320" s="74" t="s">
        <v>634</v>
      </c>
      <c r="P320" s="4"/>
      <c r="Q320" s="6"/>
      <c r="R320" s="80" t="s">
        <v>229</v>
      </c>
      <c r="S320" s="187" t="s">
        <v>481</v>
      </c>
      <c r="T320" s="188"/>
      <c r="U320" s="5"/>
      <c r="V320" s="52"/>
      <c r="W320" s="70"/>
      <c r="X320" s="70"/>
      <c r="Y320" s="52"/>
      <c r="Z320" s="39"/>
      <c r="AA320" s="17"/>
      <c r="AB320" s="15"/>
      <c r="AC320" s="15"/>
      <c r="AD320" s="15"/>
      <c r="AE320" s="15"/>
      <c r="AF320" s="65"/>
      <c r="AG320" s="17"/>
      <c r="AH320" s="52"/>
      <c r="AO320" s="31" t="s">
        <v>59</v>
      </c>
    </row>
    <row r="321" spans="2:41" s="3" customFormat="1" ht="2.4500000000000002" customHeight="1" x14ac:dyDescent="0.2">
      <c r="P321" s="75"/>
      <c r="Q321" s="88"/>
      <c r="R321" s="6"/>
      <c r="S321" s="39"/>
      <c r="T321" s="6"/>
      <c r="U321" s="5"/>
      <c r="V321" s="52"/>
      <c r="W321" s="56"/>
      <c r="X321" s="15"/>
      <c r="Y321" s="52"/>
      <c r="Z321" s="39"/>
      <c r="AA321" s="39"/>
      <c r="AB321" s="55"/>
      <c r="AC321" s="17"/>
      <c r="AD321" s="15"/>
      <c r="AE321" s="65"/>
      <c r="AF321" s="123"/>
      <c r="AG321" s="39"/>
      <c r="AH321" s="52"/>
      <c r="AJ321" s="17"/>
      <c r="AK321" s="17"/>
      <c r="AL321" s="17"/>
      <c r="AM321" s="17"/>
      <c r="AO321" s="31" t="s">
        <v>59</v>
      </c>
    </row>
    <row r="322" spans="2:41" s="3" customFormat="1" ht="9.9499999999999993" customHeight="1" x14ac:dyDescent="0.2">
      <c r="C322" s="35"/>
      <c r="D322" s="40" t="s">
        <v>99</v>
      </c>
      <c r="E322" s="140" t="s">
        <v>528</v>
      </c>
      <c r="F322" s="140"/>
      <c r="G322" s="140"/>
      <c r="H322" s="140"/>
      <c r="I322" s="140"/>
      <c r="J322" s="140"/>
      <c r="K322" s="140"/>
      <c r="L322" s="140"/>
      <c r="M322" s="140"/>
      <c r="N322" s="140"/>
      <c r="O322" s="30"/>
      <c r="P322" s="30"/>
      <c r="Q322" s="30"/>
      <c r="R322" s="30"/>
      <c r="S322" s="30"/>
      <c r="T322" s="30"/>
      <c r="U322" s="5"/>
      <c r="V322" s="52"/>
      <c r="W322" s="70"/>
      <c r="X322" s="70"/>
      <c r="Y322" s="52"/>
      <c r="Z322" s="39"/>
      <c r="AA322" s="39"/>
      <c r="AB322" s="55"/>
      <c r="AC322" s="17"/>
      <c r="AD322" s="15"/>
      <c r="AE322" s="65"/>
      <c r="AF322" s="123"/>
      <c r="AG322" s="17"/>
      <c r="AH322" s="52"/>
      <c r="AJ322" s="17"/>
      <c r="AK322" s="17"/>
      <c r="AL322" s="17"/>
      <c r="AM322" s="17"/>
      <c r="AO322" s="31" t="s">
        <v>59</v>
      </c>
    </row>
    <row r="323" spans="2:41" s="3" customFormat="1" ht="1.5" customHeight="1" x14ac:dyDescent="0.2">
      <c r="P323" s="75"/>
      <c r="Q323" s="88"/>
      <c r="R323" s="6"/>
      <c r="S323" s="39"/>
      <c r="T323" s="6"/>
      <c r="U323" s="5"/>
      <c r="V323" s="52"/>
      <c r="W323" s="56"/>
      <c r="X323" s="15"/>
      <c r="Y323" s="52"/>
      <c r="Z323" s="39"/>
      <c r="AA323" s="39"/>
      <c r="AB323" s="55"/>
      <c r="AC323" s="17"/>
      <c r="AD323" s="15"/>
      <c r="AE323" s="65"/>
      <c r="AF323" s="123"/>
      <c r="AG323" s="39"/>
      <c r="AH323" s="52"/>
      <c r="AJ323" s="17"/>
      <c r="AK323" s="17"/>
      <c r="AL323" s="17"/>
      <c r="AM323" s="17"/>
      <c r="AO323" s="31" t="s">
        <v>59</v>
      </c>
    </row>
    <row r="324" spans="2:41" s="3" customFormat="1" ht="9.9499999999999993" customHeight="1" x14ac:dyDescent="0.2">
      <c r="B324" s="112" t="s">
        <v>55</v>
      </c>
      <c r="D324" s="40"/>
      <c r="E324" s="75" t="s">
        <v>91</v>
      </c>
      <c r="F324" s="75"/>
      <c r="G324" s="30" t="s">
        <v>48</v>
      </c>
      <c r="H324" s="30"/>
      <c r="I324" s="30"/>
      <c r="J324" s="30" t="s">
        <v>276</v>
      </c>
      <c r="K324" s="30"/>
      <c r="L324" s="30"/>
      <c r="M324" s="30"/>
      <c r="N324" s="30"/>
      <c r="P324" s="75" t="s">
        <v>529</v>
      </c>
      <c r="Q324" s="88"/>
      <c r="R324" s="29"/>
      <c r="S324" s="39">
        <f>IF(Suggested="Yes",AA324,AG324)</f>
        <v>12.8</v>
      </c>
      <c r="T324" s="37" t="s">
        <v>47</v>
      </c>
      <c r="U324" s="5" t="str">
        <f>+Instructions!$B$3</f>
        <v>G</v>
      </c>
      <c r="V324" s="52"/>
      <c r="W324" s="56">
        <f>+Instructions!$C$22</f>
        <v>0</v>
      </c>
      <c r="X324" s="17">
        <f t="shared" ref="X324" si="329">ROUND($AA324*(1-W324)+0.004999,2)</f>
        <v>12.8</v>
      </c>
      <c r="Y324" s="52"/>
      <c r="Z324" s="6" t="s">
        <v>789</v>
      </c>
      <c r="AA324" s="39">
        <v>12.8</v>
      </c>
      <c r="AB324" s="60">
        <f t="shared" ref="AB324" si="330">+W324</f>
        <v>0</v>
      </c>
      <c r="AC324" s="17">
        <f t="shared" ref="AC324" si="331">+X324</f>
        <v>12.8</v>
      </c>
      <c r="AD324" s="12">
        <f t="shared" ref="AD324" si="332">(AG324-AC324)/AG324</f>
        <v>0</v>
      </c>
      <c r="AE324" s="120"/>
      <c r="AF324" s="127">
        <v>1</v>
      </c>
      <c r="AG324" s="38">
        <f t="shared" ref="AG324" si="333">SUM(AJ324:AL324)+AE324</f>
        <v>12.8</v>
      </c>
      <c r="AH324" s="52"/>
      <c r="AJ324" s="17">
        <f t="shared" ref="AJ324" si="334">ROUND(AC324/(1-VLOOKUP(AF324,Group,2,FALSE)),2)</f>
        <v>12.8</v>
      </c>
      <c r="AK324" s="17">
        <f t="shared" ref="AK324" si="335">IF(VLOOKUP(AF324,Group,5,FALSE)="YES",VLOOKUP(ROUND(ROUND(AJ324,1)-AJ324,2),Round,2,FALSE)+VLOOKUP(AF324,Group,6,FALSE),0)</f>
        <v>0</v>
      </c>
      <c r="AL324" s="17">
        <f t="shared" ref="AL324" si="336">IF(VLOOKUP(AF324,Group,7,FALSE)="",0,ROUND(AJ324-0.04999,1)-AJ324+AM324)</f>
        <v>0</v>
      </c>
      <c r="AM324" s="17" t="str">
        <f t="shared" ref="AM324" si="337">IF(VLOOKUP(AF324,Group,7,FALSE)="","",VLOOKUP(AF324,Group,7,FALSE))</f>
        <v/>
      </c>
      <c r="AO324" s="31" t="s">
        <v>59</v>
      </c>
    </row>
    <row r="325" spans="2:41" s="3" customFormat="1" ht="9.9499999999999993" customHeight="1" x14ac:dyDescent="0.2">
      <c r="B325" s="112" t="s">
        <v>55</v>
      </c>
      <c r="D325" s="40"/>
      <c r="E325" s="75" t="s">
        <v>93</v>
      </c>
      <c r="F325" s="75"/>
      <c r="G325" s="30" t="s">
        <v>48</v>
      </c>
      <c r="H325" s="30"/>
      <c r="I325" s="30"/>
      <c r="J325" s="30" t="s">
        <v>276</v>
      </c>
      <c r="K325" s="30"/>
      <c r="L325" s="30"/>
      <c r="M325" s="30"/>
      <c r="N325" s="30"/>
      <c r="P325" s="75" t="s">
        <v>333</v>
      </c>
      <c r="Q325" s="88"/>
      <c r="R325" s="29"/>
      <c r="S325" s="39">
        <f>IF(Suggested="Yes",AA325,AG325)</f>
        <v>10</v>
      </c>
      <c r="T325" s="37" t="s">
        <v>47</v>
      </c>
      <c r="U325" s="5" t="str">
        <f>+Instructions!$B$3</f>
        <v>G</v>
      </c>
      <c r="V325" s="52"/>
      <c r="W325" s="56">
        <f>+Instructions!$C$22</f>
        <v>0</v>
      </c>
      <c r="X325" s="17">
        <f t="shared" ref="X325" si="338">ROUND($AA325*(1-W325)+0.004999,2)</f>
        <v>10</v>
      </c>
      <c r="Y325" s="52"/>
      <c r="Z325" s="6" t="s">
        <v>789</v>
      </c>
      <c r="AA325" s="39">
        <v>10</v>
      </c>
      <c r="AB325" s="60">
        <f t="shared" ref="AB325" si="339">+W325</f>
        <v>0</v>
      </c>
      <c r="AC325" s="17">
        <f t="shared" ref="AC325" si="340">+X325</f>
        <v>10</v>
      </c>
      <c r="AD325" s="12">
        <f t="shared" ref="AD325" si="341">(AG325-AC325)/AG325</f>
        <v>0</v>
      </c>
      <c r="AE325" s="120"/>
      <c r="AF325" s="127">
        <v>1</v>
      </c>
      <c r="AG325" s="38">
        <f t="shared" ref="AG325" si="342">SUM(AJ325:AL325)+AE325</f>
        <v>10</v>
      </c>
      <c r="AH325" s="52"/>
      <c r="AJ325" s="17">
        <f t="shared" ref="AJ325" si="343">ROUND(AC325/(1-VLOOKUP(AF325,Group,2,FALSE)),2)</f>
        <v>10</v>
      </c>
      <c r="AK325" s="17">
        <f t="shared" ref="AK325" si="344">IF(VLOOKUP(AF325,Group,5,FALSE)="YES",VLOOKUP(ROUND(ROUND(AJ325,1)-AJ325,2),Round,2,FALSE)+VLOOKUP(AF325,Group,6,FALSE),0)</f>
        <v>0</v>
      </c>
      <c r="AL325" s="17">
        <f t="shared" ref="AL325" si="345">IF(VLOOKUP(AF325,Group,7,FALSE)="",0,ROUND(AJ325-0.04999,1)-AJ325+AM325)</f>
        <v>0</v>
      </c>
      <c r="AM325" s="17" t="str">
        <f t="shared" ref="AM325" si="346">IF(VLOOKUP(AF325,Group,7,FALSE)="","",VLOOKUP(AF325,Group,7,FALSE))</f>
        <v/>
      </c>
      <c r="AO325" s="31" t="s">
        <v>59</v>
      </c>
    </row>
    <row r="326" spans="2:41" s="3" customFormat="1" ht="9.9499999999999993" customHeight="1" x14ac:dyDescent="0.2">
      <c r="B326" s="112" t="s">
        <v>55</v>
      </c>
      <c r="D326" s="40"/>
      <c r="E326" s="75" t="s">
        <v>96</v>
      </c>
      <c r="F326" s="75"/>
      <c r="G326" s="30" t="s">
        <v>48</v>
      </c>
      <c r="H326" s="30"/>
      <c r="I326" s="30"/>
      <c r="J326" s="30" t="s">
        <v>276</v>
      </c>
      <c r="K326" s="30"/>
      <c r="L326" s="30"/>
      <c r="M326" s="30"/>
      <c r="N326" s="30"/>
      <c r="P326" s="75" t="s">
        <v>333</v>
      </c>
      <c r="Q326" s="88"/>
      <c r="R326" s="29"/>
      <c r="S326" s="39">
        <f>IF(Suggested="Yes",AA326,AG326)</f>
        <v>10</v>
      </c>
      <c r="T326" s="37" t="s">
        <v>47</v>
      </c>
      <c r="U326" s="5" t="str">
        <f>+Instructions!$B$3</f>
        <v>G</v>
      </c>
      <c r="V326" s="52"/>
      <c r="W326" s="56">
        <f>+Instructions!$C$22</f>
        <v>0</v>
      </c>
      <c r="X326" s="17">
        <f t="shared" ref="X326" si="347">ROUND($AA326*(1-W326)+0.004999,2)</f>
        <v>10</v>
      </c>
      <c r="Y326" s="52"/>
      <c r="Z326" s="6" t="s">
        <v>789</v>
      </c>
      <c r="AA326" s="39">
        <v>10</v>
      </c>
      <c r="AB326" s="60">
        <f t="shared" ref="AB326" si="348">+W326</f>
        <v>0</v>
      </c>
      <c r="AC326" s="17">
        <f t="shared" ref="AC326" si="349">+X326</f>
        <v>10</v>
      </c>
      <c r="AD326" s="12">
        <f t="shared" ref="AD326" si="350">(AG326-AC326)/AG326</f>
        <v>0</v>
      </c>
      <c r="AE326" s="120"/>
      <c r="AF326" s="127">
        <v>1</v>
      </c>
      <c r="AG326" s="38">
        <f t="shared" ref="AG326" si="351">SUM(AJ326:AL326)+AE326</f>
        <v>10</v>
      </c>
      <c r="AH326" s="52"/>
      <c r="AJ326" s="17">
        <f t="shared" ref="AJ326" si="352">ROUND(AC326/(1-VLOOKUP(AF326,Group,2,FALSE)),2)</f>
        <v>10</v>
      </c>
      <c r="AK326" s="17">
        <f t="shared" ref="AK326" si="353">IF(VLOOKUP(AF326,Group,5,FALSE)="YES",VLOOKUP(ROUND(ROUND(AJ326,1)-AJ326,2),Round,2,FALSE)+VLOOKUP(AF326,Group,6,FALSE),0)</f>
        <v>0</v>
      </c>
      <c r="AL326" s="17">
        <f t="shared" ref="AL326" si="354">IF(VLOOKUP(AF326,Group,7,FALSE)="",0,ROUND(AJ326-0.04999,1)-AJ326+AM326)</f>
        <v>0</v>
      </c>
      <c r="AM326" s="17" t="str">
        <f t="shared" ref="AM326" si="355">IF(VLOOKUP(AF326,Group,7,FALSE)="","",VLOOKUP(AF326,Group,7,FALSE))</f>
        <v/>
      </c>
      <c r="AO326" s="31" t="s">
        <v>59</v>
      </c>
    </row>
    <row r="327" spans="2:41" s="3" customFormat="1" ht="1.5" customHeight="1" x14ac:dyDescent="0.2">
      <c r="P327" s="75"/>
      <c r="Q327" s="88"/>
      <c r="R327" s="6"/>
      <c r="S327" s="39"/>
      <c r="T327" s="6"/>
      <c r="U327" s="5"/>
      <c r="V327" s="52"/>
      <c r="W327" s="56"/>
      <c r="X327" s="15"/>
      <c r="Y327" s="52"/>
      <c r="Z327" s="39"/>
      <c r="AA327" s="39"/>
      <c r="AB327" s="55"/>
      <c r="AC327" s="17"/>
      <c r="AD327" s="15"/>
      <c r="AE327" s="65"/>
      <c r="AF327" s="123"/>
      <c r="AG327" s="39"/>
      <c r="AH327" s="52"/>
      <c r="AJ327" s="17"/>
      <c r="AK327" s="17"/>
      <c r="AL327" s="17"/>
      <c r="AM327" s="17"/>
      <c r="AO327" s="31" t="s">
        <v>59</v>
      </c>
    </row>
    <row r="328" spans="2:41" s="3" customFormat="1" ht="9.9499999999999993" customHeight="1" x14ac:dyDescent="0.2">
      <c r="B328" s="112" t="s">
        <v>55</v>
      </c>
      <c r="D328" s="40"/>
      <c r="E328" s="75" t="s">
        <v>91</v>
      </c>
      <c r="F328" s="75"/>
      <c r="G328" s="30" t="s">
        <v>48</v>
      </c>
      <c r="H328" s="30"/>
      <c r="I328" s="30"/>
      <c r="J328" s="30" t="s">
        <v>98</v>
      </c>
      <c r="K328" s="30"/>
      <c r="L328" s="30"/>
      <c r="M328" s="30"/>
      <c r="N328" s="30"/>
      <c r="P328" s="75" t="s">
        <v>529</v>
      </c>
      <c r="Q328" s="88"/>
      <c r="R328" s="29"/>
      <c r="S328" s="39">
        <f>IF(Suggested="Yes",AA328,AG328)</f>
        <v>12.8</v>
      </c>
      <c r="T328" s="37" t="s">
        <v>47</v>
      </c>
      <c r="U328" s="5" t="str">
        <f>+Instructions!$B$3</f>
        <v>G</v>
      </c>
      <c r="V328" s="52"/>
      <c r="W328" s="56">
        <f>+Instructions!$C$22</f>
        <v>0</v>
      </c>
      <c r="X328" s="17">
        <f t="shared" ref="X328:X329" si="356">ROUND($AA328*(1-W328)+0.004999,2)</f>
        <v>12.8</v>
      </c>
      <c r="Y328" s="52"/>
      <c r="Z328" s="6" t="s">
        <v>789</v>
      </c>
      <c r="AA328" s="39">
        <v>12.8</v>
      </c>
      <c r="AB328" s="60">
        <f t="shared" ref="AB328:AB329" si="357">+W328</f>
        <v>0</v>
      </c>
      <c r="AC328" s="17">
        <f t="shared" ref="AC328:AC329" si="358">+X328</f>
        <v>12.8</v>
      </c>
      <c r="AD328" s="12">
        <f t="shared" ref="AD328:AD329" si="359">(AG328-AC328)/AG328</f>
        <v>0</v>
      </c>
      <c r="AE328" s="120"/>
      <c r="AF328" s="127">
        <v>1</v>
      </c>
      <c r="AG328" s="38">
        <f t="shared" ref="AG328:AG329" si="360">SUM(AJ328:AL328)+AE328</f>
        <v>12.8</v>
      </c>
      <c r="AH328" s="52"/>
      <c r="AJ328" s="17">
        <f t="shared" ref="AJ328:AJ329" si="361">ROUND(AC328/(1-VLOOKUP(AF328,Group,2,FALSE)),2)</f>
        <v>12.8</v>
      </c>
      <c r="AK328" s="17">
        <f t="shared" ref="AK328:AK329" si="362">IF(VLOOKUP(AF328,Group,5,FALSE)="YES",VLOOKUP(ROUND(ROUND(AJ328,1)-AJ328,2),Round,2,FALSE)+VLOOKUP(AF328,Group,6,FALSE),0)</f>
        <v>0</v>
      </c>
      <c r="AL328" s="17">
        <f t="shared" ref="AL328:AL329" si="363">IF(VLOOKUP(AF328,Group,7,FALSE)="",0,ROUND(AJ328-0.04999,1)-AJ328+AM328)</f>
        <v>0</v>
      </c>
      <c r="AM328" s="17" t="str">
        <f t="shared" ref="AM328:AM329" si="364">IF(VLOOKUP(AF328,Group,7,FALSE)="","",VLOOKUP(AF328,Group,7,FALSE))</f>
        <v/>
      </c>
      <c r="AO328" s="31" t="s">
        <v>59</v>
      </c>
    </row>
    <row r="329" spans="2:41" s="3" customFormat="1" ht="9.9499999999999993" customHeight="1" x14ac:dyDescent="0.2">
      <c r="B329" s="112" t="s">
        <v>55</v>
      </c>
      <c r="D329" s="40"/>
      <c r="E329" s="75" t="s">
        <v>93</v>
      </c>
      <c r="F329" s="75"/>
      <c r="G329" s="30" t="s">
        <v>48</v>
      </c>
      <c r="H329" s="30"/>
      <c r="I329" s="30"/>
      <c r="J329" s="30" t="s">
        <v>98</v>
      </c>
      <c r="K329" s="30"/>
      <c r="L329" s="30"/>
      <c r="M329" s="30"/>
      <c r="N329" s="30"/>
      <c r="P329" s="75" t="s">
        <v>333</v>
      </c>
      <c r="Q329" s="88"/>
      <c r="R329" s="29"/>
      <c r="S329" s="39">
        <f>IF(Suggested="Yes",AA329,AG329)</f>
        <v>10</v>
      </c>
      <c r="T329" s="37" t="s">
        <v>47</v>
      </c>
      <c r="U329" s="5" t="str">
        <f>+Instructions!$B$3</f>
        <v>G</v>
      </c>
      <c r="V329" s="52"/>
      <c r="W329" s="56">
        <f>+Instructions!$C$22</f>
        <v>0</v>
      </c>
      <c r="X329" s="17">
        <f t="shared" si="356"/>
        <v>10</v>
      </c>
      <c r="Y329" s="52"/>
      <c r="Z329" s="6" t="s">
        <v>789</v>
      </c>
      <c r="AA329" s="39">
        <v>10</v>
      </c>
      <c r="AB329" s="60">
        <f t="shared" si="357"/>
        <v>0</v>
      </c>
      <c r="AC329" s="17">
        <f t="shared" si="358"/>
        <v>10</v>
      </c>
      <c r="AD329" s="12">
        <f t="shared" si="359"/>
        <v>0</v>
      </c>
      <c r="AE329" s="120"/>
      <c r="AF329" s="127">
        <v>1</v>
      </c>
      <c r="AG329" s="38">
        <f t="shared" si="360"/>
        <v>10</v>
      </c>
      <c r="AH329" s="52"/>
      <c r="AJ329" s="17">
        <f t="shared" si="361"/>
        <v>10</v>
      </c>
      <c r="AK329" s="17">
        <f t="shared" si="362"/>
        <v>0</v>
      </c>
      <c r="AL329" s="17">
        <f t="shared" si="363"/>
        <v>0</v>
      </c>
      <c r="AM329" s="17" t="str">
        <f t="shared" si="364"/>
        <v/>
      </c>
      <c r="AO329" s="31" t="s">
        <v>59</v>
      </c>
    </row>
    <row r="330" spans="2:41" s="3" customFormat="1" ht="9.9499999999999993" customHeight="1" x14ac:dyDescent="0.2">
      <c r="B330" s="112" t="s">
        <v>55</v>
      </c>
      <c r="D330" s="40"/>
      <c r="E330" s="75" t="s">
        <v>96</v>
      </c>
      <c r="F330" s="75"/>
      <c r="G330" s="30" t="s">
        <v>48</v>
      </c>
      <c r="H330" s="30"/>
      <c r="I330" s="30"/>
      <c r="J330" s="30" t="s">
        <v>98</v>
      </c>
      <c r="K330" s="30"/>
      <c r="L330" s="30"/>
      <c r="M330" s="30"/>
      <c r="N330" s="30"/>
      <c r="P330" s="75" t="s">
        <v>333</v>
      </c>
      <c r="Q330" s="88"/>
      <c r="R330" s="29"/>
      <c r="S330" s="39">
        <f>IF(Suggested="Yes",AA330,AG330)</f>
        <v>10</v>
      </c>
      <c r="T330" s="37" t="s">
        <v>47</v>
      </c>
      <c r="U330" s="5" t="str">
        <f>+Instructions!$B$3</f>
        <v>G</v>
      </c>
      <c r="V330" s="52"/>
      <c r="W330" s="56">
        <f>+Instructions!$C$22</f>
        <v>0</v>
      </c>
      <c r="X330" s="17">
        <f t="shared" ref="X330" si="365">ROUND($AA330*(1-W330)+0.004999,2)</f>
        <v>10</v>
      </c>
      <c r="Y330" s="52"/>
      <c r="Z330" s="6" t="s">
        <v>789</v>
      </c>
      <c r="AA330" s="39">
        <v>10</v>
      </c>
      <c r="AB330" s="60">
        <f t="shared" ref="AB330" si="366">+W330</f>
        <v>0</v>
      </c>
      <c r="AC330" s="17">
        <f t="shared" ref="AC330" si="367">+X330</f>
        <v>10</v>
      </c>
      <c r="AD330" s="12">
        <f t="shared" ref="AD330" si="368">(AG330-AC330)/AG330</f>
        <v>0</v>
      </c>
      <c r="AE330" s="120"/>
      <c r="AF330" s="127">
        <v>1</v>
      </c>
      <c r="AG330" s="38">
        <f t="shared" ref="AG330" si="369">SUM(AJ330:AL330)+AE330</f>
        <v>10</v>
      </c>
      <c r="AH330" s="52"/>
      <c r="AJ330" s="17">
        <f t="shared" ref="AJ330" si="370">ROUND(AC330/(1-VLOOKUP(AF330,Group,2,FALSE)),2)</f>
        <v>10</v>
      </c>
      <c r="AK330" s="17">
        <f t="shared" ref="AK330" si="371">IF(VLOOKUP(AF330,Group,5,FALSE)="YES",VLOOKUP(ROUND(ROUND(AJ330,1)-AJ330,2),Round,2,FALSE)+VLOOKUP(AF330,Group,6,FALSE),0)</f>
        <v>0</v>
      </c>
      <c r="AL330" s="17">
        <f t="shared" ref="AL330" si="372">IF(VLOOKUP(AF330,Group,7,FALSE)="",0,ROUND(AJ330-0.04999,1)-AJ330+AM330)</f>
        <v>0</v>
      </c>
      <c r="AM330" s="17" t="str">
        <f t="shared" ref="AM330" si="373">IF(VLOOKUP(AF330,Group,7,FALSE)="","",VLOOKUP(AF330,Group,7,FALSE))</f>
        <v/>
      </c>
      <c r="AO330" s="31" t="s">
        <v>59</v>
      </c>
    </row>
    <row r="331" spans="2:41" s="3" customFormat="1" ht="2.4500000000000002" customHeight="1" x14ac:dyDescent="0.2">
      <c r="P331" s="75"/>
      <c r="Q331" s="88"/>
      <c r="R331" s="6"/>
      <c r="S331" s="39"/>
      <c r="T331" s="6"/>
      <c r="U331" s="5"/>
      <c r="V331" s="52"/>
      <c r="W331" s="56"/>
      <c r="X331" s="15"/>
      <c r="Y331" s="52"/>
      <c r="Z331" s="39"/>
      <c r="AA331" s="39"/>
      <c r="AB331" s="55"/>
      <c r="AC331" s="17"/>
      <c r="AD331" s="15"/>
      <c r="AE331" s="65"/>
      <c r="AF331" s="123"/>
      <c r="AG331" s="39"/>
      <c r="AH331" s="52"/>
      <c r="AJ331" s="17"/>
      <c r="AK331" s="17"/>
      <c r="AL331" s="17"/>
      <c r="AM331" s="17"/>
      <c r="AO331" s="31" t="s">
        <v>59</v>
      </c>
    </row>
    <row r="332" spans="2:41" s="3" customFormat="1" ht="9.9499999999999993" customHeight="1" x14ac:dyDescent="0.2">
      <c r="C332" s="35"/>
      <c r="D332" s="40" t="s">
        <v>99</v>
      </c>
      <c r="E332" s="140" t="s">
        <v>482</v>
      </c>
      <c r="F332" s="140"/>
      <c r="G332" s="140"/>
      <c r="H332" s="140"/>
      <c r="I332" s="140"/>
      <c r="J332" s="140"/>
      <c r="K332" s="140"/>
      <c r="L332" s="140"/>
      <c r="M332" s="140"/>
      <c r="N332" s="140"/>
      <c r="O332" s="30"/>
      <c r="P332" s="30"/>
      <c r="Q332" s="30"/>
      <c r="R332" s="30"/>
      <c r="S332" s="30"/>
      <c r="T332" s="30"/>
      <c r="U332" s="5"/>
      <c r="V332" s="52"/>
      <c r="W332" s="70"/>
      <c r="X332" s="70"/>
      <c r="Y332" s="52"/>
      <c r="Z332" s="39"/>
      <c r="AA332" s="39"/>
      <c r="AB332" s="55"/>
      <c r="AC332" s="17"/>
      <c r="AD332" s="15"/>
      <c r="AE332" s="65"/>
      <c r="AF332" s="123"/>
      <c r="AG332" s="17"/>
      <c r="AH332" s="52"/>
      <c r="AJ332" s="17"/>
      <c r="AK332" s="17"/>
      <c r="AL332" s="17"/>
      <c r="AM332" s="17"/>
      <c r="AO332" s="31" t="s">
        <v>59</v>
      </c>
    </row>
    <row r="333" spans="2:41" s="3" customFormat="1" ht="1.5" customHeight="1" x14ac:dyDescent="0.2">
      <c r="P333" s="75"/>
      <c r="Q333" s="88"/>
      <c r="R333" s="6"/>
      <c r="S333" s="39"/>
      <c r="T333" s="6"/>
      <c r="U333" s="5"/>
      <c r="V333" s="52"/>
      <c r="W333" s="56"/>
      <c r="X333" s="15"/>
      <c r="Y333" s="52"/>
      <c r="Z333" s="39"/>
      <c r="AA333" s="39"/>
      <c r="AB333" s="55"/>
      <c r="AC333" s="17"/>
      <c r="AD333" s="15"/>
      <c r="AE333" s="65"/>
      <c r="AF333" s="123"/>
      <c r="AG333" s="39"/>
      <c r="AH333" s="52"/>
      <c r="AJ333" s="17"/>
      <c r="AK333" s="17"/>
      <c r="AL333" s="17"/>
      <c r="AM333" s="17"/>
      <c r="AO333" s="31" t="s">
        <v>59</v>
      </c>
    </row>
    <row r="334" spans="2:41" s="3" customFormat="1" ht="9.9499999999999993" customHeight="1" x14ac:dyDescent="0.2">
      <c r="B334" s="112" t="s">
        <v>55</v>
      </c>
      <c r="D334" s="40"/>
      <c r="E334" s="75" t="s">
        <v>91</v>
      </c>
      <c r="F334" s="75"/>
      <c r="G334" s="30" t="s">
        <v>48</v>
      </c>
      <c r="H334" s="30"/>
      <c r="I334" s="30"/>
      <c r="J334" s="30" t="s">
        <v>276</v>
      </c>
      <c r="K334" s="30"/>
      <c r="L334" s="30"/>
      <c r="M334" s="30"/>
      <c r="N334" s="30"/>
      <c r="P334" s="75" t="s">
        <v>529</v>
      </c>
      <c r="Q334" s="88"/>
      <c r="R334" s="29"/>
      <c r="S334" s="39">
        <f>IF(Suggested="Yes",AA334,AG334)</f>
        <v>9.4</v>
      </c>
      <c r="T334" s="37" t="s">
        <v>47</v>
      </c>
      <c r="U334" s="5" t="str">
        <f>+Instructions!$B$3</f>
        <v>G</v>
      </c>
      <c r="V334" s="52"/>
      <c r="W334" s="56">
        <f>+Instructions!$C$22</f>
        <v>0</v>
      </c>
      <c r="X334" s="17">
        <f t="shared" ref="X334" si="374">ROUND($AA334*(1-W334)+0.004999,2)</f>
        <v>9.4</v>
      </c>
      <c r="Y334" s="52"/>
      <c r="Z334" s="6" t="s">
        <v>789</v>
      </c>
      <c r="AA334" s="39">
        <v>9.4</v>
      </c>
      <c r="AB334" s="60">
        <f t="shared" ref="AB334" si="375">+W334</f>
        <v>0</v>
      </c>
      <c r="AC334" s="17">
        <f t="shared" ref="AC334" si="376">+X334</f>
        <v>9.4</v>
      </c>
      <c r="AD334" s="12">
        <f t="shared" ref="AD334" si="377">(AG334-AC334)/AG334</f>
        <v>0</v>
      </c>
      <c r="AE334" s="120"/>
      <c r="AF334" s="127">
        <v>1</v>
      </c>
      <c r="AG334" s="38">
        <f t="shared" ref="AG334" si="378">SUM(AJ334:AL334)+AE334</f>
        <v>9.4</v>
      </c>
      <c r="AH334" s="52"/>
      <c r="AJ334" s="17">
        <f t="shared" ref="AJ334" si="379">ROUND(AC334/(1-VLOOKUP(AF334,Group,2,FALSE)),2)</f>
        <v>9.4</v>
      </c>
      <c r="AK334" s="17">
        <f t="shared" ref="AK334" si="380">IF(VLOOKUP(AF334,Group,5,FALSE)="YES",VLOOKUP(ROUND(ROUND(AJ334,1)-AJ334,2),Round,2,FALSE)+VLOOKUP(AF334,Group,6,FALSE),0)</f>
        <v>0</v>
      </c>
      <c r="AL334" s="17">
        <f t="shared" ref="AL334" si="381">IF(VLOOKUP(AF334,Group,7,FALSE)="",0,ROUND(AJ334-0.04999,1)-AJ334+AM334)</f>
        <v>0</v>
      </c>
      <c r="AM334" s="17" t="str">
        <f t="shared" ref="AM334" si="382">IF(VLOOKUP(AF334,Group,7,FALSE)="","",VLOOKUP(AF334,Group,7,FALSE))</f>
        <v/>
      </c>
      <c r="AO334" s="31" t="s">
        <v>59</v>
      </c>
    </row>
    <row r="335" spans="2:41" s="3" customFormat="1" ht="9.9499999999999993" customHeight="1" x14ac:dyDescent="0.2">
      <c r="B335" s="112" t="s">
        <v>55</v>
      </c>
      <c r="D335" s="40"/>
      <c r="E335" s="75" t="s">
        <v>93</v>
      </c>
      <c r="F335" s="75"/>
      <c r="G335" s="30" t="s">
        <v>48</v>
      </c>
      <c r="H335" s="30"/>
      <c r="I335" s="30"/>
      <c r="J335" s="30" t="s">
        <v>276</v>
      </c>
      <c r="K335" s="30"/>
      <c r="L335" s="30"/>
      <c r="M335" s="30"/>
      <c r="N335" s="30"/>
      <c r="P335" s="75" t="s">
        <v>333</v>
      </c>
      <c r="Q335" s="88"/>
      <c r="R335" s="29"/>
      <c r="S335" s="39">
        <f>IF(Suggested="Yes",AA335,AG335)</f>
        <v>8.15</v>
      </c>
      <c r="T335" s="37" t="s">
        <v>47</v>
      </c>
      <c r="U335" s="5" t="str">
        <f>+Instructions!$B$3</f>
        <v>G</v>
      </c>
      <c r="V335" s="52"/>
      <c r="W335" s="56">
        <f>+Instructions!$C$22</f>
        <v>0</v>
      </c>
      <c r="X335" s="17">
        <f t="shared" ref="X335" si="383">ROUND($AA335*(1-W335)+0.004999,2)</f>
        <v>8.15</v>
      </c>
      <c r="Y335" s="52"/>
      <c r="Z335" s="6" t="s">
        <v>789</v>
      </c>
      <c r="AA335" s="39">
        <v>8.15</v>
      </c>
      <c r="AB335" s="60">
        <f t="shared" ref="AB335" si="384">+W335</f>
        <v>0</v>
      </c>
      <c r="AC335" s="17">
        <f t="shared" ref="AC335" si="385">+X335</f>
        <v>8.15</v>
      </c>
      <c r="AD335" s="12">
        <f t="shared" ref="AD335" si="386">(AG335-AC335)/AG335</f>
        <v>0</v>
      </c>
      <c r="AE335" s="120"/>
      <c r="AF335" s="127">
        <v>1</v>
      </c>
      <c r="AG335" s="38">
        <f t="shared" ref="AG335" si="387">SUM(AJ335:AL335)+AE335</f>
        <v>8.15</v>
      </c>
      <c r="AH335" s="52"/>
      <c r="AJ335" s="17">
        <f t="shared" ref="AJ335" si="388">ROUND(AC335/(1-VLOOKUP(AF335,Group,2,FALSE)),2)</f>
        <v>8.15</v>
      </c>
      <c r="AK335" s="17">
        <f t="shared" ref="AK335" si="389">IF(VLOOKUP(AF335,Group,5,FALSE)="YES",VLOOKUP(ROUND(ROUND(AJ335,1)-AJ335,2),Round,2,FALSE)+VLOOKUP(AF335,Group,6,FALSE),0)</f>
        <v>0</v>
      </c>
      <c r="AL335" s="17">
        <f t="shared" ref="AL335" si="390">IF(VLOOKUP(AF335,Group,7,FALSE)="",0,ROUND(AJ335-0.04999,1)-AJ335+AM335)</f>
        <v>0</v>
      </c>
      <c r="AM335" s="17" t="str">
        <f t="shared" ref="AM335" si="391">IF(VLOOKUP(AF335,Group,7,FALSE)="","",VLOOKUP(AF335,Group,7,FALSE))</f>
        <v/>
      </c>
      <c r="AO335" s="31" t="s">
        <v>59</v>
      </c>
    </row>
    <row r="336" spans="2:41" s="3" customFormat="1" ht="9.9499999999999993" customHeight="1" x14ac:dyDescent="0.2">
      <c r="B336" s="112" t="s">
        <v>55</v>
      </c>
      <c r="D336" s="40"/>
      <c r="E336" s="75" t="s">
        <v>96</v>
      </c>
      <c r="F336" s="75"/>
      <c r="G336" s="30" t="s">
        <v>48</v>
      </c>
      <c r="H336" s="30"/>
      <c r="I336" s="30"/>
      <c r="J336" s="30" t="s">
        <v>276</v>
      </c>
      <c r="K336" s="30"/>
      <c r="L336" s="30"/>
      <c r="M336" s="30"/>
      <c r="N336" s="30"/>
      <c r="P336" s="75" t="s">
        <v>333</v>
      </c>
      <c r="Q336" s="88"/>
      <c r="R336" s="29"/>
      <c r="S336" s="39">
        <f>IF(Suggested="Yes",AA336,AG336)</f>
        <v>8.15</v>
      </c>
      <c r="T336" s="37" t="s">
        <v>47</v>
      </c>
      <c r="U336" s="5" t="str">
        <f>+Instructions!$B$3</f>
        <v>G</v>
      </c>
      <c r="V336" s="52"/>
      <c r="W336" s="56">
        <f>+Instructions!$C$22</f>
        <v>0</v>
      </c>
      <c r="X336" s="17">
        <f t="shared" ref="X336" si="392">ROUND($AA336*(1-W336)+0.004999,2)</f>
        <v>8.15</v>
      </c>
      <c r="Y336" s="52"/>
      <c r="Z336" s="6" t="s">
        <v>789</v>
      </c>
      <c r="AA336" s="39">
        <v>8.15</v>
      </c>
      <c r="AB336" s="60">
        <f t="shared" ref="AB336" si="393">+W336</f>
        <v>0</v>
      </c>
      <c r="AC336" s="17">
        <f t="shared" ref="AC336" si="394">+X336</f>
        <v>8.15</v>
      </c>
      <c r="AD336" s="12">
        <f t="shared" ref="AD336" si="395">(AG336-AC336)/AG336</f>
        <v>0</v>
      </c>
      <c r="AE336" s="120"/>
      <c r="AF336" s="127">
        <v>1</v>
      </c>
      <c r="AG336" s="38">
        <f t="shared" ref="AG336" si="396">SUM(AJ336:AL336)+AE336</f>
        <v>8.15</v>
      </c>
      <c r="AH336" s="52"/>
      <c r="AJ336" s="17">
        <f t="shared" ref="AJ336" si="397">ROUND(AC336/(1-VLOOKUP(AF336,Group,2,FALSE)),2)</f>
        <v>8.15</v>
      </c>
      <c r="AK336" s="17">
        <f t="shared" ref="AK336" si="398">IF(VLOOKUP(AF336,Group,5,FALSE)="YES",VLOOKUP(ROUND(ROUND(AJ336,1)-AJ336,2),Round,2,FALSE)+VLOOKUP(AF336,Group,6,FALSE),0)</f>
        <v>0</v>
      </c>
      <c r="AL336" s="17">
        <f t="shared" ref="AL336" si="399">IF(VLOOKUP(AF336,Group,7,FALSE)="",0,ROUND(AJ336-0.04999,1)-AJ336+AM336)</f>
        <v>0</v>
      </c>
      <c r="AM336" s="17" t="str">
        <f t="shared" ref="AM336" si="400">IF(VLOOKUP(AF336,Group,7,FALSE)="","",VLOOKUP(AF336,Group,7,FALSE))</f>
        <v/>
      </c>
      <c r="AO336" s="31" t="s">
        <v>59</v>
      </c>
    </row>
    <row r="337" spans="2:41" s="3" customFormat="1" ht="2.4500000000000002" customHeight="1" x14ac:dyDescent="0.2">
      <c r="P337" s="75"/>
      <c r="Q337" s="88"/>
      <c r="R337" s="6"/>
      <c r="S337" s="39"/>
      <c r="T337" s="6"/>
      <c r="U337" s="5"/>
      <c r="V337" s="52"/>
      <c r="W337" s="56"/>
      <c r="X337" s="15"/>
      <c r="Y337" s="52"/>
      <c r="Z337" s="39"/>
      <c r="AA337" s="39"/>
      <c r="AB337" s="55"/>
      <c r="AC337" s="17"/>
      <c r="AD337" s="15"/>
      <c r="AE337" s="65"/>
      <c r="AF337" s="123"/>
      <c r="AG337" s="39"/>
      <c r="AH337" s="52"/>
      <c r="AJ337" s="17"/>
      <c r="AK337" s="17"/>
      <c r="AL337" s="17"/>
      <c r="AM337" s="17"/>
      <c r="AO337" s="31" t="s">
        <v>59</v>
      </c>
    </row>
    <row r="338" spans="2:41" s="3" customFormat="1" ht="9.9499999999999993" customHeight="1" x14ac:dyDescent="0.2">
      <c r="B338" s="112" t="s">
        <v>55</v>
      </c>
      <c r="D338" s="40"/>
      <c r="E338" s="75" t="s">
        <v>91</v>
      </c>
      <c r="F338" s="75"/>
      <c r="G338" s="30" t="s">
        <v>48</v>
      </c>
      <c r="H338" s="30"/>
      <c r="I338" s="30"/>
      <c r="J338" s="30" t="s">
        <v>98</v>
      </c>
      <c r="K338" s="30"/>
      <c r="L338" s="30"/>
      <c r="M338" s="30"/>
      <c r="N338" s="30"/>
      <c r="P338" s="75" t="s">
        <v>529</v>
      </c>
      <c r="Q338" s="88"/>
      <c r="R338" s="29"/>
      <c r="S338" s="39">
        <f>IF(Suggested="Yes",AA338,AG338)</f>
        <v>9.4</v>
      </c>
      <c r="T338" s="37" t="s">
        <v>47</v>
      </c>
      <c r="U338" s="5" t="str">
        <f>+Instructions!$B$3</f>
        <v>G</v>
      </c>
      <c r="V338" s="52"/>
      <c r="W338" s="56">
        <f>+Instructions!$C$22</f>
        <v>0</v>
      </c>
      <c r="X338" s="17">
        <f t="shared" ref="X338" si="401">ROUND($AA338*(1-W338)+0.004999,2)</f>
        <v>9.4</v>
      </c>
      <c r="Y338" s="52"/>
      <c r="Z338" s="6" t="s">
        <v>789</v>
      </c>
      <c r="AA338" s="39">
        <v>9.4</v>
      </c>
      <c r="AB338" s="60">
        <f t="shared" ref="AB338" si="402">+W338</f>
        <v>0</v>
      </c>
      <c r="AC338" s="17">
        <f t="shared" ref="AC338" si="403">+X338</f>
        <v>9.4</v>
      </c>
      <c r="AD338" s="12">
        <f t="shared" ref="AD338" si="404">(AG338-AC338)/AG338</f>
        <v>0</v>
      </c>
      <c r="AE338" s="120"/>
      <c r="AF338" s="127">
        <v>1</v>
      </c>
      <c r="AG338" s="38">
        <f t="shared" ref="AG338" si="405">SUM(AJ338:AL338)+AE338</f>
        <v>9.4</v>
      </c>
      <c r="AH338" s="52"/>
      <c r="AJ338" s="17">
        <f t="shared" ref="AJ338" si="406">ROUND(AC338/(1-VLOOKUP(AF338,Group,2,FALSE)),2)</f>
        <v>9.4</v>
      </c>
      <c r="AK338" s="17">
        <f t="shared" ref="AK338" si="407">IF(VLOOKUP(AF338,Group,5,FALSE)="YES",VLOOKUP(ROUND(ROUND(AJ338,1)-AJ338,2),Round,2,FALSE)+VLOOKUP(AF338,Group,6,FALSE),0)</f>
        <v>0</v>
      </c>
      <c r="AL338" s="17">
        <f t="shared" ref="AL338" si="408">IF(VLOOKUP(AF338,Group,7,FALSE)="",0,ROUND(AJ338-0.04999,1)-AJ338+AM338)</f>
        <v>0</v>
      </c>
      <c r="AM338" s="17" t="str">
        <f t="shared" ref="AM338" si="409">IF(VLOOKUP(AF338,Group,7,FALSE)="","",VLOOKUP(AF338,Group,7,FALSE))</f>
        <v/>
      </c>
      <c r="AO338" s="31" t="s">
        <v>59</v>
      </c>
    </row>
    <row r="339" spans="2:41" s="3" customFormat="1" ht="9.9499999999999993" customHeight="1" x14ac:dyDescent="0.2">
      <c r="B339" s="112" t="s">
        <v>55</v>
      </c>
      <c r="D339" s="40"/>
      <c r="E339" s="75" t="s">
        <v>93</v>
      </c>
      <c r="F339" s="75"/>
      <c r="G339" s="30" t="s">
        <v>48</v>
      </c>
      <c r="H339" s="30"/>
      <c r="I339" s="30"/>
      <c r="J339" s="30" t="s">
        <v>98</v>
      </c>
      <c r="K339" s="30"/>
      <c r="L339" s="30"/>
      <c r="M339" s="30"/>
      <c r="N339" s="30"/>
      <c r="P339" s="75" t="s">
        <v>333</v>
      </c>
      <c r="Q339" s="88"/>
      <c r="R339" s="29"/>
      <c r="S339" s="39">
        <f>IF(Suggested="Yes",AA339,AG339)</f>
        <v>8.15</v>
      </c>
      <c r="T339" s="37" t="s">
        <v>47</v>
      </c>
      <c r="U339" s="5" t="str">
        <f>+Instructions!$B$3</f>
        <v>G</v>
      </c>
      <c r="V339" s="52"/>
      <c r="W339" s="56">
        <f>+Instructions!$C$22</f>
        <v>0</v>
      </c>
      <c r="X339" s="17">
        <f t="shared" ref="X339" si="410">ROUND($AA339*(1-W339)+0.004999,2)</f>
        <v>8.15</v>
      </c>
      <c r="Y339" s="52"/>
      <c r="Z339" s="6" t="s">
        <v>789</v>
      </c>
      <c r="AA339" s="39">
        <v>8.15</v>
      </c>
      <c r="AB339" s="60">
        <f t="shared" ref="AB339" si="411">+W339</f>
        <v>0</v>
      </c>
      <c r="AC339" s="17">
        <f t="shared" ref="AC339" si="412">+X339</f>
        <v>8.15</v>
      </c>
      <c r="AD339" s="12">
        <f t="shared" ref="AD339" si="413">(AG339-AC339)/AG339</f>
        <v>0</v>
      </c>
      <c r="AE339" s="120"/>
      <c r="AF339" s="127">
        <v>1</v>
      </c>
      <c r="AG339" s="38">
        <f t="shared" ref="AG339" si="414">SUM(AJ339:AL339)+AE339</f>
        <v>8.15</v>
      </c>
      <c r="AH339" s="52"/>
      <c r="AJ339" s="17">
        <f t="shared" ref="AJ339" si="415">ROUND(AC339/(1-VLOOKUP(AF339,Group,2,FALSE)),2)</f>
        <v>8.15</v>
      </c>
      <c r="AK339" s="17">
        <f t="shared" ref="AK339" si="416">IF(VLOOKUP(AF339,Group,5,FALSE)="YES",VLOOKUP(ROUND(ROUND(AJ339,1)-AJ339,2),Round,2,FALSE)+VLOOKUP(AF339,Group,6,FALSE),0)</f>
        <v>0</v>
      </c>
      <c r="AL339" s="17">
        <f t="shared" ref="AL339" si="417">IF(VLOOKUP(AF339,Group,7,FALSE)="",0,ROUND(AJ339-0.04999,1)-AJ339+AM339)</f>
        <v>0</v>
      </c>
      <c r="AM339" s="17" t="str">
        <f t="shared" ref="AM339" si="418">IF(VLOOKUP(AF339,Group,7,FALSE)="","",VLOOKUP(AF339,Group,7,FALSE))</f>
        <v/>
      </c>
      <c r="AO339" s="31" t="s">
        <v>59</v>
      </c>
    </row>
    <row r="340" spans="2:41" s="3" customFormat="1" ht="9.9499999999999993" customHeight="1" x14ac:dyDescent="0.2">
      <c r="B340" s="112" t="s">
        <v>55</v>
      </c>
      <c r="D340" s="40"/>
      <c r="E340" s="75" t="s">
        <v>96</v>
      </c>
      <c r="F340" s="75"/>
      <c r="G340" s="30" t="s">
        <v>48</v>
      </c>
      <c r="H340" s="30"/>
      <c r="I340" s="30"/>
      <c r="J340" s="30" t="s">
        <v>98</v>
      </c>
      <c r="K340" s="30"/>
      <c r="L340" s="30"/>
      <c r="M340" s="30"/>
      <c r="N340" s="30"/>
      <c r="P340" s="75" t="s">
        <v>333</v>
      </c>
      <c r="Q340" s="88"/>
      <c r="R340" s="29"/>
      <c r="S340" s="39">
        <f>IF(Suggested="Yes",AA340,AG340)</f>
        <v>8.15</v>
      </c>
      <c r="T340" s="37" t="s">
        <v>47</v>
      </c>
      <c r="U340" s="5" t="str">
        <f>+Instructions!$B$3</f>
        <v>G</v>
      </c>
      <c r="V340" s="52"/>
      <c r="W340" s="56">
        <f>+Instructions!$C$22</f>
        <v>0</v>
      </c>
      <c r="X340" s="17">
        <f t="shared" ref="X340" si="419">ROUND($AA340*(1-W340)+0.004999,2)</f>
        <v>8.15</v>
      </c>
      <c r="Y340" s="52"/>
      <c r="Z340" s="6" t="s">
        <v>789</v>
      </c>
      <c r="AA340" s="39">
        <v>8.15</v>
      </c>
      <c r="AB340" s="60">
        <f t="shared" ref="AB340" si="420">+W340</f>
        <v>0</v>
      </c>
      <c r="AC340" s="17">
        <f t="shared" ref="AC340" si="421">+X340</f>
        <v>8.15</v>
      </c>
      <c r="AD340" s="12">
        <f t="shared" ref="AD340" si="422">(AG340-AC340)/AG340</f>
        <v>0</v>
      </c>
      <c r="AE340" s="120"/>
      <c r="AF340" s="127">
        <v>1</v>
      </c>
      <c r="AG340" s="38">
        <f t="shared" ref="AG340" si="423">SUM(AJ340:AL340)+AE340</f>
        <v>8.15</v>
      </c>
      <c r="AH340" s="52"/>
      <c r="AJ340" s="17">
        <f t="shared" ref="AJ340" si="424">ROUND(AC340/(1-VLOOKUP(AF340,Group,2,FALSE)),2)</f>
        <v>8.15</v>
      </c>
      <c r="AK340" s="17">
        <f t="shared" ref="AK340" si="425">IF(VLOOKUP(AF340,Group,5,FALSE)="YES",VLOOKUP(ROUND(ROUND(AJ340,1)-AJ340,2),Round,2,FALSE)+VLOOKUP(AF340,Group,6,FALSE),0)</f>
        <v>0</v>
      </c>
      <c r="AL340" s="17">
        <f t="shared" ref="AL340" si="426">IF(VLOOKUP(AF340,Group,7,FALSE)="",0,ROUND(AJ340-0.04999,1)-AJ340+AM340)</f>
        <v>0</v>
      </c>
      <c r="AM340" s="17" t="str">
        <f t="shared" ref="AM340" si="427">IF(VLOOKUP(AF340,Group,7,FALSE)="","",VLOOKUP(AF340,Group,7,FALSE))</f>
        <v/>
      </c>
      <c r="AO340" s="31" t="s">
        <v>59</v>
      </c>
    </row>
    <row r="341" spans="2:41" s="3" customFormat="1" ht="9.9499999999999993" customHeight="1" x14ac:dyDescent="0.2">
      <c r="B341" s="112" t="s">
        <v>55</v>
      </c>
      <c r="D341" s="40"/>
      <c r="E341" s="75" t="s">
        <v>476</v>
      </c>
      <c r="F341" s="75"/>
      <c r="G341" s="30" t="s">
        <v>48</v>
      </c>
      <c r="H341" s="30"/>
      <c r="I341" s="30"/>
      <c r="J341" s="30" t="s">
        <v>98</v>
      </c>
      <c r="K341" s="30"/>
      <c r="L341" s="30"/>
      <c r="M341" s="30"/>
      <c r="N341" s="30"/>
      <c r="P341" s="75" t="s">
        <v>567</v>
      </c>
      <c r="Q341" s="88"/>
      <c r="R341" s="29"/>
      <c r="S341" s="39">
        <f>IF(Suggested="Yes",AA341,AG341)</f>
        <v>9.75</v>
      </c>
      <c r="T341" s="37" t="s">
        <v>47</v>
      </c>
      <c r="U341" s="5" t="str">
        <f>+Instructions!$B$3</f>
        <v>G</v>
      </c>
      <c r="V341" s="52"/>
      <c r="W341" s="56">
        <f>+Instructions!$C$22</f>
        <v>0</v>
      </c>
      <c r="X341" s="17">
        <f t="shared" ref="X341" si="428">ROUND($AA341*(1-W341)+0.004999,2)</f>
        <v>9.75</v>
      </c>
      <c r="Y341" s="52"/>
      <c r="Z341" s="6" t="s">
        <v>789</v>
      </c>
      <c r="AA341" s="39">
        <v>9.75</v>
      </c>
      <c r="AB341" s="60">
        <f t="shared" ref="AB341" si="429">+W341</f>
        <v>0</v>
      </c>
      <c r="AC341" s="17">
        <f t="shared" ref="AC341" si="430">+X341</f>
        <v>9.75</v>
      </c>
      <c r="AD341" s="12">
        <f t="shared" ref="AD341" si="431">(AG341-AC341)/AG341</f>
        <v>0</v>
      </c>
      <c r="AE341" s="120"/>
      <c r="AF341" s="127">
        <v>1</v>
      </c>
      <c r="AG341" s="38">
        <f t="shared" ref="AG341" si="432">SUM(AJ341:AL341)+AE341</f>
        <v>9.75</v>
      </c>
      <c r="AH341" s="52"/>
      <c r="AJ341" s="17">
        <f t="shared" ref="AJ341" si="433">ROUND(AC341/(1-VLOOKUP(AF341,Group,2,FALSE)),2)</f>
        <v>9.75</v>
      </c>
      <c r="AK341" s="17">
        <f t="shared" ref="AK341" si="434">IF(VLOOKUP(AF341,Group,5,FALSE)="YES",VLOOKUP(ROUND(ROUND(AJ341,1)-AJ341,2),Round,2,FALSE)+VLOOKUP(AF341,Group,6,FALSE),0)</f>
        <v>0</v>
      </c>
      <c r="AL341" s="17">
        <f t="shared" ref="AL341" si="435">IF(VLOOKUP(AF341,Group,7,FALSE)="",0,ROUND(AJ341-0.04999,1)-AJ341+AM341)</f>
        <v>0</v>
      </c>
      <c r="AM341" s="17" t="str">
        <f t="shared" ref="AM341" si="436">IF(VLOOKUP(AF341,Group,7,FALSE)="","",VLOOKUP(AF341,Group,7,FALSE))</f>
        <v/>
      </c>
      <c r="AO341" s="31" t="s">
        <v>59</v>
      </c>
    </row>
    <row r="342" spans="2:41" s="3" customFormat="1" ht="3.95" customHeight="1" x14ac:dyDescent="0.2">
      <c r="P342" s="75"/>
      <c r="Q342" s="88"/>
      <c r="R342" s="6"/>
      <c r="S342" s="39"/>
      <c r="T342" s="6"/>
      <c r="U342" s="5"/>
      <c r="V342" s="52"/>
      <c r="W342" s="56"/>
      <c r="X342" s="15"/>
      <c r="Y342" s="52"/>
      <c r="Z342" s="39"/>
      <c r="AA342" s="39"/>
      <c r="AB342" s="55"/>
      <c r="AC342" s="17"/>
      <c r="AD342" s="15"/>
      <c r="AE342" s="65"/>
      <c r="AF342" s="123"/>
      <c r="AG342" s="39"/>
      <c r="AH342" s="52"/>
      <c r="AJ342" s="17"/>
      <c r="AK342" s="17"/>
      <c r="AL342" s="17"/>
      <c r="AM342" s="17"/>
      <c r="AO342" s="31" t="s">
        <v>59</v>
      </c>
    </row>
    <row r="343" spans="2:41" s="3" customFormat="1" ht="9.9499999999999993" customHeight="1" x14ac:dyDescent="0.2">
      <c r="C343" s="74" t="s">
        <v>569</v>
      </c>
      <c r="P343" s="4"/>
      <c r="Q343" s="6"/>
      <c r="R343" s="80" t="s">
        <v>229</v>
      </c>
      <c r="S343" s="187" t="s">
        <v>252</v>
      </c>
      <c r="T343" s="188"/>
      <c r="U343" s="5"/>
      <c r="V343" s="52"/>
      <c r="W343" s="70"/>
      <c r="X343" s="70"/>
      <c r="Y343" s="52"/>
      <c r="Z343" s="39"/>
      <c r="AA343" s="17"/>
      <c r="AB343" s="15"/>
      <c r="AC343" s="15"/>
      <c r="AD343" s="15"/>
      <c r="AE343" s="15"/>
      <c r="AF343" s="65"/>
      <c r="AG343" s="17"/>
      <c r="AH343" s="52"/>
      <c r="AO343" s="31" t="s">
        <v>59</v>
      </c>
    </row>
    <row r="344" spans="2:41" s="3" customFormat="1" ht="2.4500000000000002" customHeight="1" x14ac:dyDescent="0.2">
      <c r="P344" s="75"/>
      <c r="Q344" s="88"/>
      <c r="R344" s="6"/>
      <c r="S344" s="39"/>
      <c r="T344" s="6"/>
      <c r="U344" s="5"/>
      <c r="V344" s="52"/>
      <c r="W344" s="56"/>
      <c r="X344" s="15"/>
      <c r="Y344" s="52"/>
      <c r="Z344" s="39"/>
      <c r="AA344" s="39"/>
      <c r="AB344" s="55"/>
      <c r="AC344" s="17"/>
      <c r="AD344" s="15"/>
      <c r="AE344" s="65"/>
      <c r="AF344" s="123"/>
      <c r="AG344" s="39"/>
      <c r="AH344" s="52"/>
      <c r="AJ344" s="17"/>
      <c r="AK344" s="17"/>
      <c r="AL344" s="17"/>
      <c r="AM344" s="17"/>
      <c r="AO344" s="31" t="s">
        <v>59</v>
      </c>
    </row>
    <row r="345" spans="2:41" s="3" customFormat="1" ht="9.9499999999999993" customHeight="1" x14ac:dyDescent="0.2">
      <c r="C345" s="35"/>
      <c r="D345" s="40" t="s">
        <v>10</v>
      </c>
      <c r="E345" s="140" t="s">
        <v>280</v>
      </c>
      <c r="F345" s="140"/>
      <c r="G345" s="140"/>
      <c r="H345" s="140"/>
      <c r="I345" s="140"/>
      <c r="J345" s="140"/>
      <c r="K345" s="140"/>
      <c r="L345" s="140"/>
      <c r="M345" s="140"/>
      <c r="N345" s="140"/>
      <c r="O345" s="30"/>
      <c r="P345" s="30"/>
      <c r="Q345" s="30"/>
      <c r="R345" s="30"/>
      <c r="S345" s="30"/>
      <c r="T345" s="30"/>
      <c r="U345" s="5"/>
      <c r="V345" s="52"/>
      <c r="W345" s="70"/>
      <c r="X345" s="70"/>
      <c r="Y345" s="52"/>
      <c r="Z345" s="39"/>
      <c r="AA345" s="39"/>
      <c r="AB345" s="55"/>
      <c r="AC345" s="17"/>
      <c r="AD345" s="15"/>
      <c r="AE345" s="65"/>
      <c r="AF345" s="123"/>
      <c r="AG345" s="17"/>
      <c r="AH345" s="52"/>
      <c r="AJ345" s="17"/>
      <c r="AK345" s="17"/>
      <c r="AL345" s="17"/>
      <c r="AM345" s="17"/>
      <c r="AO345" s="31" t="s">
        <v>59</v>
      </c>
    </row>
    <row r="346" spans="2:41" s="3" customFormat="1" ht="1.5" customHeight="1" x14ac:dyDescent="0.2">
      <c r="P346" s="75"/>
      <c r="Q346" s="88"/>
      <c r="R346" s="6"/>
      <c r="S346" s="39"/>
      <c r="T346" s="6"/>
      <c r="U346" s="5"/>
      <c r="V346" s="52"/>
      <c r="W346" s="56"/>
      <c r="X346" s="15"/>
      <c r="Y346" s="52"/>
      <c r="Z346" s="39"/>
      <c r="AA346" s="39"/>
      <c r="AB346" s="55"/>
      <c r="AC346" s="17"/>
      <c r="AD346" s="15"/>
      <c r="AE346" s="65"/>
      <c r="AF346" s="123"/>
      <c r="AG346" s="39"/>
      <c r="AH346" s="52"/>
      <c r="AJ346" s="17"/>
      <c r="AK346" s="17"/>
      <c r="AL346" s="17"/>
      <c r="AM346" s="17"/>
      <c r="AO346" s="31" t="s">
        <v>59</v>
      </c>
    </row>
    <row r="347" spans="2:41" s="3" customFormat="1" ht="9.9499999999999993" customHeight="1" x14ac:dyDescent="0.2">
      <c r="B347" s="112" t="s">
        <v>55</v>
      </c>
      <c r="D347" s="40" t="s">
        <v>273</v>
      </c>
      <c r="E347" s="75" t="s">
        <v>275</v>
      </c>
      <c r="F347" s="75"/>
      <c r="G347" s="30" t="s">
        <v>48</v>
      </c>
      <c r="H347" s="30"/>
      <c r="I347" s="30"/>
      <c r="J347" s="30" t="s">
        <v>276</v>
      </c>
      <c r="K347" s="30"/>
      <c r="L347" s="30"/>
      <c r="M347" s="30"/>
      <c r="N347" s="30"/>
      <c r="P347" s="75" t="s">
        <v>274</v>
      </c>
      <c r="Q347" s="88" t="s">
        <v>14</v>
      </c>
      <c r="R347" s="29" t="s">
        <v>52</v>
      </c>
      <c r="S347" s="39">
        <f>IF(Suggested="Yes",AA347,AG347)</f>
        <v>17.600000000000001</v>
      </c>
      <c r="T347" s="37" t="s">
        <v>47</v>
      </c>
      <c r="U347" s="5" t="str">
        <f>+Instructions!$B$3</f>
        <v>G</v>
      </c>
      <c r="V347" s="52"/>
      <c r="W347" s="56">
        <f>+Instructions!$C$22</f>
        <v>0</v>
      </c>
      <c r="X347" s="17">
        <f>ROUND($AA347*(1-W347)+0.004999,2)</f>
        <v>17.600000000000001</v>
      </c>
      <c r="Y347" s="52"/>
      <c r="Z347" s="6" t="s">
        <v>789</v>
      </c>
      <c r="AA347" s="39">
        <v>17.600000000000001</v>
      </c>
      <c r="AB347" s="60">
        <f>+W347</f>
        <v>0</v>
      </c>
      <c r="AC347" s="17">
        <f>+X347</f>
        <v>17.600000000000001</v>
      </c>
      <c r="AD347" s="12">
        <f>(AG347-AC347)/AG347</f>
        <v>0</v>
      </c>
      <c r="AE347" s="120"/>
      <c r="AF347" s="127">
        <v>1</v>
      </c>
      <c r="AG347" s="38">
        <f>SUM(AJ347:AL347)+AE347</f>
        <v>17.600000000000001</v>
      </c>
      <c r="AH347" s="52"/>
      <c r="AJ347" s="17">
        <f>ROUND(AC347/(1-VLOOKUP(AF347,Group,2,FALSE)),2)</f>
        <v>17.600000000000001</v>
      </c>
      <c r="AK347" s="17">
        <f>IF(VLOOKUP(AF347,Group,5,FALSE)="YES",VLOOKUP(ROUND(ROUND(AJ347,1)-AJ347,2),Round,2,FALSE)+VLOOKUP(AF347,Group,6,FALSE),0)</f>
        <v>0</v>
      </c>
      <c r="AL347" s="17">
        <f>IF(VLOOKUP(AF347,Group,7,FALSE)="",0,ROUND(AJ347-0.04999,1)-AJ347+AM347)</f>
        <v>0</v>
      </c>
      <c r="AM347" s="17" t="str">
        <f>IF(VLOOKUP(AF347,Group,7,FALSE)="","",VLOOKUP(AF347,Group,7,FALSE))</f>
        <v/>
      </c>
      <c r="AO347" s="31" t="s">
        <v>59</v>
      </c>
    </row>
    <row r="348" spans="2:41" s="3" customFormat="1" ht="2.4500000000000002" customHeight="1" x14ac:dyDescent="0.2">
      <c r="P348" s="75"/>
      <c r="Q348" s="88"/>
      <c r="R348" s="6"/>
      <c r="S348" s="39"/>
      <c r="T348" s="6"/>
      <c r="U348" s="5"/>
      <c r="V348" s="52"/>
      <c r="W348" s="56"/>
      <c r="X348" s="15"/>
      <c r="Y348" s="52"/>
      <c r="Z348" s="39"/>
      <c r="AA348" s="39"/>
      <c r="AB348" s="55"/>
      <c r="AC348" s="17"/>
      <c r="AD348" s="15"/>
      <c r="AE348" s="65"/>
      <c r="AF348" s="123"/>
      <c r="AG348" s="39"/>
      <c r="AH348" s="52"/>
      <c r="AJ348" s="17"/>
      <c r="AK348" s="17"/>
      <c r="AL348" s="17"/>
      <c r="AM348" s="17"/>
      <c r="AO348" s="31" t="s">
        <v>59</v>
      </c>
    </row>
    <row r="349" spans="2:41" s="3" customFormat="1" ht="9.9499999999999993" customHeight="1" x14ac:dyDescent="0.2">
      <c r="C349" s="35"/>
      <c r="D349" s="40" t="s">
        <v>10</v>
      </c>
      <c r="E349" s="140" t="s">
        <v>253</v>
      </c>
      <c r="F349" s="140"/>
      <c r="G349" s="140"/>
      <c r="H349" s="140"/>
      <c r="I349" s="140"/>
      <c r="J349" s="140"/>
      <c r="K349" s="140"/>
      <c r="L349" s="140"/>
      <c r="M349" s="140"/>
      <c r="N349" s="140"/>
      <c r="O349" s="30"/>
      <c r="P349" s="30"/>
      <c r="Q349" s="30"/>
      <c r="R349" s="30"/>
      <c r="S349" s="30"/>
      <c r="T349" s="30"/>
      <c r="U349" s="5"/>
      <c r="V349" s="52"/>
      <c r="W349" s="70"/>
      <c r="X349" s="70"/>
      <c r="Y349" s="52"/>
      <c r="Z349" s="39"/>
      <c r="AA349" s="39"/>
      <c r="AB349" s="55"/>
      <c r="AC349" s="17"/>
      <c r="AD349" s="15"/>
      <c r="AE349" s="65"/>
      <c r="AF349" s="123"/>
      <c r="AG349" s="17"/>
      <c r="AH349" s="52"/>
      <c r="AJ349" s="17"/>
      <c r="AK349" s="17"/>
      <c r="AL349" s="17"/>
      <c r="AM349" s="17"/>
      <c r="AO349" s="31" t="s">
        <v>59</v>
      </c>
    </row>
    <row r="350" spans="2:41" s="3" customFormat="1" ht="1.5" customHeight="1" x14ac:dyDescent="0.2">
      <c r="P350" s="75"/>
      <c r="Q350" s="88"/>
      <c r="R350" s="6"/>
      <c r="S350" s="39"/>
      <c r="T350" s="6"/>
      <c r="U350" s="5"/>
      <c r="V350" s="52"/>
      <c r="W350" s="56"/>
      <c r="X350" s="15"/>
      <c r="Y350" s="52"/>
      <c r="Z350" s="39"/>
      <c r="AA350" s="39"/>
      <c r="AB350" s="55"/>
      <c r="AC350" s="17"/>
      <c r="AD350" s="15"/>
      <c r="AE350" s="65"/>
      <c r="AF350" s="123"/>
      <c r="AG350" s="39"/>
      <c r="AH350" s="52"/>
      <c r="AJ350" s="17"/>
      <c r="AK350" s="17"/>
      <c r="AL350" s="17"/>
      <c r="AM350" s="17"/>
      <c r="AO350" s="31" t="s">
        <v>59</v>
      </c>
    </row>
    <row r="351" spans="2:41" s="3" customFormat="1" ht="9.9499999999999993" customHeight="1" x14ac:dyDescent="0.2">
      <c r="B351" s="112" t="s">
        <v>55</v>
      </c>
      <c r="D351" s="40" t="s">
        <v>272</v>
      </c>
      <c r="E351" s="75" t="s">
        <v>161</v>
      </c>
      <c r="F351" s="75"/>
      <c r="G351" s="30" t="s">
        <v>48</v>
      </c>
      <c r="H351" s="30"/>
      <c r="I351" s="30"/>
      <c r="J351" s="30" t="s">
        <v>277</v>
      </c>
      <c r="K351" s="30"/>
      <c r="L351" s="30"/>
      <c r="M351" s="30"/>
      <c r="N351" s="30"/>
      <c r="P351" s="75" t="s">
        <v>351</v>
      </c>
      <c r="Q351" s="88"/>
      <c r="R351" s="29"/>
      <c r="S351" s="39">
        <f>IF(Suggested="Yes",AA351,AG351)</f>
        <v>18.149999999999999</v>
      </c>
      <c r="T351" s="37" t="s">
        <v>47</v>
      </c>
      <c r="U351" s="5" t="str">
        <f>+Instructions!$B$3</f>
        <v>G</v>
      </c>
      <c r="V351" s="52"/>
      <c r="W351" s="56">
        <f>+Instructions!$C$22</f>
        <v>0</v>
      </c>
      <c r="X351" s="17">
        <f>ROUND($AA351*(1-W351)+0.004999,2)</f>
        <v>18.149999999999999</v>
      </c>
      <c r="Y351" s="52"/>
      <c r="Z351" s="6" t="s">
        <v>789</v>
      </c>
      <c r="AA351" s="39">
        <v>18.149999999999999</v>
      </c>
      <c r="AB351" s="60">
        <f>+W351</f>
        <v>0</v>
      </c>
      <c r="AC351" s="17">
        <f>+X351</f>
        <v>18.149999999999999</v>
      </c>
      <c r="AD351" s="12">
        <f>(AG351-AC351)/AG351</f>
        <v>0</v>
      </c>
      <c r="AE351" s="120"/>
      <c r="AF351" s="127">
        <v>1</v>
      </c>
      <c r="AG351" s="38">
        <f>SUM(AJ351:AL351)+AE351</f>
        <v>18.149999999999999</v>
      </c>
      <c r="AH351" s="52"/>
      <c r="AJ351" s="17">
        <f>ROUND(AC351/(1-VLOOKUP(AF351,Group,2,FALSE)),2)</f>
        <v>18.149999999999999</v>
      </c>
      <c r="AK351" s="17">
        <f>IF(VLOOKUP(AF351,Group,5,FALSE)="YES",VLOOKUP(ROUND(ROUND(AJ351,1)-AJ351,2),Round,2,FALSE)+VLOOKUP(AF351,Group,6,FALSE),0)</f>
        <v>0</v>
      </c>
      <c r="AL351" s="17">
        <f>IF(VLOOKUP(AF351,Group,7,FALSE)="",0,ROUND(AJ351-0.04999,1)-AJ351+AM351)</f>
        <v>0</v>
      </c>
      <c r="AM351" s="17" t="str">
        <f>IF(VLOOKUP(AF351,Group,7,FALSE)="","",VLOOKUP(AF351,Group,7,FALSE))</f>
        <v/>
      </c>
      <c r="AO351" s="31" t="s">
        <v>59</v>
      </c>
    </row>
    <row r="352" spans="2:41" s="3" customFormat="1" ht="1.5" customHeight="1" x14ac:dyDescent="0.2">
      <c r="P352" s="75"/>
      <c r="Q352" s="88"/>
      <c r="R352" s="6"/>
      <c r="S352" s="39"/>
      <c r="T352" s="6"/>
      <c r="U352" s="5"/>
      <c r="V352" s="52"/>
      <c r="W352" s="56"/>
      <c r="X352" s="15"/>
      <c r="Y352" s="52"/>
      <c r="Z352" s="39"/>
      <c r="AA352" s="39"/>
      <c r="AB352" s="55"/>
      <c r="AC352" s="17"/>
      <c r="AD352" s="15"/>
      <c r="AE352" s="65"/>
      <c r="AF352" s="123"/>
      <c r="AG352" s="39"/>
      <c r="AH352" s="52"/>
      <c r="AJ352" s="17"/>
      <c r="AK352" s="17"/>
      <c r="AL352" s="17"/>
      <c r="AM352" s="17"/>
      <c r="AO352" s="31" t="s">
        <v>59</v>
      </c>
    </row>
    <row r="353" spans="2:41" s="3" customFormat="1" ht="9.9499999999999993" customHeight="1" x14ac:dyDescent="0.2">
      <c r="B353" s="113" t="s">
        <v>88</v>
      </c>
      <c r="D353" s="40"/>
      <c r="E353" s="75" t="s">
        <v>221</v>
      </c>
      <c r="F353" s="75"/>
      <c r="G353" s="30" t="s">
        <v>94</v>
      </c>
      <c r="H353" s="30"/>
      <c r="I353" s="30"/>
      <c r="J353" s="30" t="s">
        <v>277</v>
      </c>
      <c r="K353" s="30"/>
      <c r="L353" s="30"/>
      <c r="M353" s="30"/>
      <c r="N353" s="30"/>
      <c r="P353" s="75"/>
      <c r="Q353" s="88"/>
      <c r="R353" s="29"/>
      <c r="S353" s="39">
        <f>IF(Suggested="Yes",AA353,AG353)</f>
        <v>12.15</v>
      </c>
      <c r="T353" s="37" t="s">
        <v>46</v>
      </c>
      <c r="U353" s="5" t="str">
        <f>+Instructions!$B$3</f>
        <v>G</v>
      </c>
      <c r="V353" s="52"/>
      <c r="W353" s="56">
        <f>+Instructions!$C$22</f>
        <v>0</v>
      </c>
      <c r="X353" s="39">
        <f>ROUND($AA353*(1-W353)+0.004999,2)</f>
        <v>12.15</v>
      </c>
      <c r="Y353" s="52"/>
      <c r="Z353" s="6" t="s">
        <v>789</v>
      </c>
      <c r="AA353" s="39">
        <v>12.15</v>
      </c>
      <c r="AB353" s="60">
        <f>+W353</f>
        <v>0</v>
      </c>
      <c r="AC353" s="39">
        <f>+X353</f>
        <v>12.15</v>
      </c>
      <c r="AD353" s="60">
        <f>(AG353-AC353)/AG353</f>
        <v>0</v>
      </c>
      <c r="AE353" s="120"/>
      <c r="AF353" s="129">
        <v>2</v>
      </c>
      <c r="AG353" s="44">
        <f>SUM(AJ353:AL353)+AE353</f>
        <v>12.15</v>
      </c>
      <c r="AH353" s="52"/>
      <c r="AJ353" s="17">
        <f>ROUND(AC353/(1-VLOOKUP(AF353,Group,2,FALSE)),2)</f>
        <v>12.15</v>
      </c>
      <c r="AK353" s="17">
        <f>IF(VLOOKUP(AF353,Group,5,FALSE)="YES",VLOOKUP(ROUND(ROUND(AJ353,1)-AJ353,2),Round,2,FALSE)+VLOOKUP(AF353,Group,6,FALSE),0)</f>
        <v>0</v>
      </c>
      <c r="AL353" s="17">
        <f>IF(VLOOKUP(AF353,Group,7,FALSE)="",0,ROUND(AJ353-0.04999,1)-AJ353+AM353)</f>
        <v>0</v>
      </c>
      <c r="AM353" s="17" t="str">
        <f>IF(VLOOKUP(AF353,Group,7,FALSE)="","",VLOOKUP(AF353,Group,7,FALSE))</f>
        <v/>
      </c>
      <c r="AO353" s="31" t="s">
        <v>59</v>
      </c>
    </row>
    <row r="354" spans="2:41" s="3" customFormat="1" ht="1.5" customHeight="1" x14ac:dyDescent="0.2">
      <c r="P354" s="75"/>
      <c r="Q354" s="88"/>
      <c r="R354" s="6"/>
      <c r="S354" s="39"/>
      <c r="T354" s="6"/>
      <c r="U354" s="5"/>
      <c r="V354" s="52"/>
      <c r="W354" s="56"/>
      <c r="X354" s="15"/>
      <c r="Y354" s="52"/>
      <c r="Z354" s="39"/>
      <c r="AA354" s="39"/>
      <c r="AB354" s="55"/>
      <c r="AC354" s="17"/>
      <c r="AD354" s="15"/>
      <c r="AE354" s="65"/>
      <c r="AF354" s="123"/>
      <c r="AG354" s="39"/>
      <c r="AH354" s="52"/>
      <c r="AJ354" s="17"/>
      <c r="AK354" s="17"/>
      <c r="AL354" s="17"/>
      <c r="AM354" s="17"/>
      <c r="AO354" s="31" t="s">
        <v>59</v>
      </c>
    </row>
    <row r="355" spans="2:41" s="3" customFormat="1" ht="9.75" customHeight="1" x14ac:dyDescent="0.2">
      <c r="C355" s="35"/>
      <c r="D355" s="40" t="s">
        <v>101</v>
      </c>
      <c r="E355" s="172" t="s">
        <v>578</v>
      </c>
      <c r="P355" s="4"/>
      <c r="Q355" s="6"/>
      <c r="S355" s="21"/>
      <c r="T355" s="68"/>
      <c r="U355" s="5"/>
      <c r="V355" s="52"/>
      <c r="W355" s="70"/>
      <c r="X355" s="70"/>
      <c r="Y355" s="52"/>
      <c r="Z355" s="39"/>
      <c r="AA355" s="17"/>
      <c r="AB355" s="15"/>
      <c r="AC355" s="15"/>
      <c r="AD355" s="15"/>
      <c r="AE355" s="15"/>
      <c r="AF355" s="65"/>
      <c r="AG355" s="17"/>
      <c r="AH355" s="52"/>
      <c r="AO355" s="31" t="s">
        <v>59</v>
      </c>
    </row>
    <row r="356" spans="2:41" s="3" customFormat="1" ht="3.95" customHeight="1" x14ac:dyDescent="0.2">
      <c r="P356" s="75"/>
      <c r="Q356" s="88"/>
      <c r="R356" s="6"/>
      <c r="S356" s="39"/>
      <c r="T356" s="6"/>
      <c r="U356" s="5"/>
      <c r="V356" s="52"/>
      <c r="W356" s="56"/>
      <c r="X356" s="15"/>
      <c r="Y356" s="52"/>
      <c r="Z356" s="39"/>
      <c r="AA356" s="39"/>
      <c r="AB356" s="55"/>
      <c r="AC356" s="17"/>
      <c r="AD356" s="15"/>
      <c r="AE356" s="65"/>
      <c r="AF356" s="123"/>
      <c r="AG356" s="39"/>
      <c r="AH356" s="52"/>
      <c r="AJ356" s="17"/>
      <c r="AK356" s="17"/>
      <c r="AL356" s="17"/>
      <c r="AM356" s="17"/>
      <c r="AO356" s="31" t="s">
        <v>59</v>
      </c>
    </row>
    <row r="357" spans="2:41" s="3" customFormat="1" ht="9.9499999999999993" customHeight="1" x14ac:dyDescent="0.2">
      <c r="C357" s="74" t="s">
        <v>727</v>
      </c>
      <c r="K357" s="3" t="s">
        <v>86</v>
      </c>
      <c r="L357" s="3" t="s">
        <v>86</v>
      </c>
      <c r="M357" s="3" t="s">
        <v>86</v>
      </c>
      <c r="P357" s="4"/>
      <c r="Q357" s="6"/>
      <c r="R357" s="80" t="s">
        <v>229</v>
      </c>
      <c r="S357" s="187" t="s">
        <v>299</v>
      </c>
      <c r="T357" s="188"/>
      <c r="U357" s="5"/>
      <c r="V357" s="52"/>
      <c r="W357" s="70"/>
      <c r="X357" s="70"/>
      <c r="Y357" s="52"/>
      <c r="Z357" s="39"/>
      <c r="AA357" s="17"/>
      <c r="AB357" s="15"/>
      <c r="AC357" s="15"/>
      <c r="AD357" s="15"/>
      <c r="AE357" s="15"/>
      <c r="AF357" s="65"/>
      <c r="AG357" s="17"/>
      <c r="AH357" s="52"/>
      <c r="AO357" s="31" t="s">
        <v>59</v>
      </c>
    </row>
    <row r="358" spans="2:41" s="3" customFormat="1" ht="2.4500000000000002" customHeight="1" x14ac:dyDescent="0.2">
      <c r="P358" s="75"/>
      <c r="Q358" s="88"/>
      <c r="R358" s="6"/>
      <c r="S358" s="39"/>
      <c r="T358" s="6"/>
      <c r="U358" s="5"/>
      <c r="V358" s="52"/>
      <c r="W358" s="56"/>
      <c r="X358" s="15"/>
      <c r="Y358" s="52"/>
      <c r="Z358" s="39"/>
      <c r="AA358" s="39"/>
      <c r="AB358" s="55"/>
      <c r="AC358" s="17"/>
      <c r="AD358" s="15"/>
      <c r="AE358" s="65"/>
      <c r="AF358" s="123"/>
      <c r="AG358" s="39"/>
      <c r="AH358" s="52"/>
      <c r="AJ358" s="17"/>
      <c r="AK358" s="17"/>
      <c r="AL358" s="17"/>
      <c r="AM358" s="17"/>
      <c r="AO358" s="31" t="s">
        <v>59</v>
      </c>
    </row>
    <row r="359" spans="2:41" s="3" customFormat="1" ht="9.9499999999999993" customHeight="1" x14ac:dyDescent="0.2">
      <c r="C359" s="35"/>
      <c r="D359" s="40" t="s">
        <v>10</v>
      </c>
      <c r="E359" s="140" t="s">
        <v>302</v>
      </c>
      <c r="F359" s="140"/>
      <c r="G359" s="140"/>
      <c r="H359" s="140"/>
      <c r="I359" s="140"/>
      <c r="J359" s="140"/>
      <c r="K359" s="140"/>
      <c r="L359" s="140"/>
      <c r="M359" s="140"/>
      <c r="N359" s="140"/>
      <c r="O359" s="30"/>
      <c r="P359" s="30"/>
      <c r="Q359" s="30"/>
      <c r="R359" s="30"/>
      <c r="S359" s="30"/>
      <c r="T359" s="30"/>
      <c r="U359" s="5"/>
      <c r="V359" s="52"/>
      <c r="W359" s="70"/>
      <c r="X359" s="70"/>
      <c r="Y359" s="52"/>
      <c r="Z359" s="39"/>
      <c r="AA359" s="39"/>
      <c r="AB359" s="55"/>
      <c r="AC359" s="17"/>
      <c r="AD359" s="15"/>
      <c r="AE359" s="65"/>
      <c r="AF359" s="123"/>
      <c r="AG359" s="17"/>
      <c r="AH359" s="52"/>
      <c r="AJ359" s="17"/>
      <c r="AK359" s="17"/>
      <c r="AL359" s="17"/>
      <c r="AM359" s="17"/>
      <c r="AO359" s="31" t="s">
        <v>59</v>
      </c>
    </row>
    <row r="360" spans="2:41" s="3" customFormat="1" ht="0.95" customHeight="1" x14ac:dyDescent="0.2">
      <c r="P360" s="75"/>
      <c r="Q360" s="88"/>
      <c r="R360" s="6"/>
      <c r="S360" s="39"/>
      <c r="T360" s="6"/>
      <c r="U360" s="5"/>
      <c r="V360" s="52"/>
      <c r="W360" s="56"/>
      <c r="X360" s="15"/>
      <c r="Y360" s="52"/>
      <c r="Z360" s="39"/>
      <c r="AA360" s="39"/>
      <c r="AB360" s="55"/>
      <c r="AC360" s="17"/>
      <c r="AD360" s="15"/>
      <c r="AE360" s="65"/>
      <c r="AF360" s="123"/>
      <c r="AG360" s="39"/>
      <c r="AH360" s="52"/>
      <c r="AJ360" s="17"/>
      <c r="AK360" s="17"/>
      <c r="AL360" s="17"/>
      <c r="AM360" s="17"/>
      <c r="AO360" s="31" t="s">
        <v>59</v>
      </c>
    </row>
    <row r="361" spans="2:41" s="3" customFormat="1" ht="9.9499999999999993" customHeight="1" x14ac:dyDescent="0.2">
      <c r="B361" s="113" t="s">
        <v>88</v>
      </c>
      <c r="D361" s="40"/>
      <c r="E361" s="75" t="s">
        <v>396</v>
      </c>
      <c r="F361" s="75"/>
      <c r="G361" s="30" t="s">
        <v>92</v>
      </c>
      <c r="H361" s="30"/>
      <c r="I361" s="30" t="s">
        <v>151</v>
      </c>
      <c r="K361" s="30"/>
      <c r="L361" s="172" t="s">
        <v>100</v>
      </c>
      <c r="M361" s="30"/>
      <c r="N361" s="30"/>
      <c r="P361" s="75" t="s">
        <v>397</v>
      </c>
      <c r="Q361" s="88"/>
      <c r="R361" s="29"/>
      <c r="S361" s="39">
        <f>IF(Suggested="Yes",AA361,AG361)</f>
        <v>41.4</v>
      </c>
      <c r="T361" s="37" t="s">
        <v>46</v>
      </c>
      <c r="U361" s="5" t="str">
        <f>+Instructions!$B$3</f>
        <v>G</v>
      </c>
      <c r="V361" s="52"/>
      <c r="W361" s="56">
        <f>+Instructions!$C$22</f>
        <v>0</v>
      </c>
      <c r="X361" s="39">
        <f>ROUND($AA361*(1-W361)+0.004999,2)</f>
        <v>41.4</v>
      </c>
      <c r="Y361" s="52"/>
      <c r="Z361" s="6" t="s">
        <v>789</v>
      </c>
      <c r="AA361" s="39">
        <v>41.4</v>
      </c>
      <c r="AB361" s="60">
        <f t="shared" ref="AB361:AC363" si="437">+W361</f>
        <v>0</v>
      </c>
      <c r="AC361" s="39">
        <f t="shared" si="437"/>
        <v>41.4</v>
      </c>
      <c r="AD361" s="60">
        <f>(AG361-AC361)/AG361</f>
        <v>0</v>
      </c>
      <c r="AE361" s="120"/>
      <c r="AF361" s="129">
        <v>2</v>
      </c>
      <c r="AG361" s="44">
        <f>SUM(AJ361:AL361)+AE361</f>
        <v>41.4</v>
      </c>
      <c r="AH361" s="52"/>
      <c r="AJ361" s="17">
        <f>ROUND(AC361/(1-VLOOKUP(AF361,Group,2,FALSE)),2)</f>
        <v>41.4</v>
      </c>
      <c r="AK361" s="17">
        <f>IF(VLOOKUP(AF361,Group,5,FALSE)="YES",VLOOKUP(ROUND(ROUND(AJ361,1)-AJ361,2),Round,2,FALSE)+VLOOKUP(AF361,Group,6,FALSE),0)</f>
        <v>0</v>
      </c>
      <c r="AL361" s="17">
        <f>IF(VLOOKUP(AF361,Group,7,FALSE)="",0,ROUND(AJ361-0.04999,1)-AJ361+AM361)</f>
        <v>0</v>
      </c>
      <c r="AM361" s="17" t="str">
        <f>IF(VLOOKUP(AF361,Group,7,FALSE)="","",VLOOKUP(AF361,Group,7,FALSE))</f>
        <v/>
      </c>
      <c r="AO361" s="31" t="s">
        <v>59</v>
      </c>
    </row>
    <row r="362" spans="2:41" s="3" customFormat="1" ht="9.9499999999999993" customHeight="1" x14ac:dyDescent="0.2">
      <c r="B362" s="113" t="s">
        <v>88</v>
      </c>
      <c r="D362" s="40"/>
      <c r="E362" s="75" t="s">
        <v>466</v>
      </c>
      <c r="F362" s="75"/>
      <c r="G362" s="30" t="s">
        <v>92</v>
      </c>
      <c r="H362" s="30"/>
      <c r="I362" s="30" t="s">
        <v>467</v>
      </c>
      <c r="J362" s="30"/>
      <c r="K362" s="30"/>
      <c r="L362" s="172" t="s">
        <v>100</v>
      </c>
      <c r="M362" s="30"/>
      <c r="N362" s="30"/>
      <c r="P362" s="75" t="s">
        <v>468</v>
      </c>
      <c r="Q362" s="88"/>
      <c r="R362" s="29"/>
      <c r="S362" s="39">
        <f t="shared" ref="S362" si="438">IF(Suggested="Yes",AA362,AG362)</f>
        <v>41.45</v>
      </c>
      <c r="T362" s="37" t="s">
        <v>46</v>
      </c>
      <c r="U362" s="5" t="str">
        <f>+Instructions!$B$3</f>
        <v>G</v>
      </c>
      <c r="V362" s="52"/>
      <c r="W362" s="56">
        <f>+Instructions!$C$22</f>
        <v>0</v>
      </c>
      <c r="X362" s="39">
        <f t="shared" ref="X362" si="439">ROUND($AA362*(1-W362)+0.004999,2)</f>
        <v>41.45</v>
      </c>
      <c r="Y362" s="52"/>
      <c r="Z362" s="6" t="s">
        <v>789</v>
      </c>
      <c r="AA362" s="39">
        <v>41.45</v>
      </c>
      <c r="AB362" s="60">
        <f t="shared" si="437"/>
        <v>0</v>
      </c>
      <c r="AC362" s="39">
        <f t="shared" si="437"/>
        <v>41.45</v>
      </c>
      <c r="AD362" s="60">
        <f t="shared" ref="AD362" si="440">(AG362-AC362)/AG362</f>
        <v>0</v>
      </c>
      <c r="AE362" s="120"/>
      <c r="AF362" s="129">
        <v>2</v>
      </c>
      <c r="AG362" s="44">
        <f t="shared" ref="AG362" si="441">SUM(AJ362:AL362)+AE362</f>
        <v>41.45</v>
      </c>
      <c r="AH362" s="52"/>
      <c r="AJ362" s="17">
        <f t="shared" ref="AJ362" si="442">ROUND(AC362/(1-VLOOKUP(AF362,Group,2,FALSE)),2)</f>
        <v>41.45</v>
      </c>
      <c r="AK362" s="17">
        <f t="shared" ref="AK362" si="443">IF(VLOOKUP(AF362,Group,5,FALSE)="YES",VLOOKUP(ROUND(ROUND(AJ362,1)-AJ362,2),Round,2,FALSE)+VLOOKUP(AF362,Group,6,FALSE),0)</f>
        <v>0</v>
      </c>
      <c r="AL362" s="17">
        <f t="shared" ref="AL362" si="444">IF(VLOOKUP(AF362,Group,7,FALSE)="",0,ROUND(AJ362-0.04999,1)-AJ362+AM362)</f>
        <v>0</v>
      </c>
      <c r="AM362" s="17" t="str">
        <f t="shared" ref="AM362" si="445">IF(VLOOKUP(AF362,Group,7,FALSE)="","",VLOOKUP(AF362,Group,7,FALSE))</f>
        <v/>
      </c>
      <c r="AO362" s="31" t="s">
        <v>59</v>
      </c>
    </row>
    <row r="363" spans="2:41" s="3" customFormat="1" ht="9.9499999999999993" customHeight="1" x14ac:dyDescent="0.2">
      <c r="B363" s="113" t="s">
        <v>88</v>
      </c>
      <c r="D363" s="40"/>
      <c r="E363" s="75" t="s">
        <v>300</v>
      </c>
      <c r="F363" s="75"/>
      <c r="G363" s="30" t="s">
        <v>92</v>
      </c>
      <c r="H363" s="30"/>
      <c r="I363" s="30" t="s">
        <v>301</v>
      </c>
      <c r="K363" s="30"/>
      <c r="L363" s="172" t="s">
        <v>100</v>
      </c>
      <c r="M363" s="30"/>
      <c r="N363" s="30"/>
      <c r="P363" s="75" t="s">
        <v>199</v>
      </c>
      <c r="Q363" s="88"/>
      <c r="R363" s="29"/>
      <c r="S363" s="39">
        <f>IF(Suggested="Yes",AA363,AG363)</f>
        <v>41.4</v>
      </c>
      <c r="T363" s="37" t="s">
        <v>46</v>
      </c>
      <c r="U363" s="5" t="str">
        <f>+Instructions!$B$3</f>
        <v>G</v>
      </c>
      <c r="V363" s="52"/>
      <c r="W363" s="56">
        <f>+Instructions!$C$22</f>
        <v>0</v>
      </c>
      <c r="X363" s="39">
        <f>ROUND($AA363*(1-W363)+0.004999,2)</f>
        <v>41.4</v>
      </c>
      <c r="Y363" s="52"/>
      <c r="Z363" s="6" t="s">
        <v>789</v>
      </c>
      <c r="AA363" s="39">
        <v>41.4</v>
      </c>
      <c r="AB363" s="60">
        <f t="shared" si="437"/>
        <v>0</v>
      </c>
      <c r="AC363" s="39">
        <f t="shared" si="437"/>
        <v>41.4</v>
      </c>
      <c r="AD363" s="60">
        <f>(AG363-AC363)/AG363</f>
        <v>0</v>
      </c>
      <c r="AE363" s="120"/>
      <c r="AF363" s="129">
        <v>2</v>
      </c>
      <c r="AG363" s="44">
        <f>SUM(AJ363:AL363)+AE363</f>
        <v>41.4</v>
      </c>
      <c r="AH363" s="52"/>
      <c r="AJ363" s="17">
        <f>ROUND(AC363/(1-VLOOKUP(AF363,Group,2,FALSE)),2)</f>
        <v>41.4</v>
      </c>
      <c r="AK363" s="17">
        <f>IF(VLOOKUP(AF363,Group,5,FALSE)="YES",VLOOKUP(ROUND(ROUND(AJ363,1)-AJ363,2),Round,2,FALSE)+VLOOKUP(AF363,Group,6,FALSE),0)</f>
        <v>0</v>
      </c>
      <c r="AL363" s="17">
        <f>IF(VLOOKUP(AF363,Group,7,FALSE)="",0,ROUND(AJ363-0.04999,1)-AJ363+AM363)</f>
        <v>0</v>
      </c>
      <c r="AM363" s="17" t="str">
        <f>IF(VLOOKUP(AF363,Group,7,FALSE)="","",VLOOKUP(AF363,Group,7,FALSE))</f>
        <v/>
      </c>
      <c r="AO363" s="31" t="s">
        <v>59</v>
      </c>
    </row>
    <row r="364" spans="2:41" s="3" customFormat="1" ht="3.95" customHeight="1" x14ac:dyDescent="0.2">
      <c r="P364" s="75"/>
      <c r="Q364" s="88"/>
      <c r="R364" s="6"/>
      <c r="S364" s="39"/>
      <c r="T364" s="6"/>
      <c r="U364" s="5"/>
      <c r="V364" s="52"/>
      <c r="W364" s="56"/>
      <c r="X364" s="15"/>
      <c r="Y364" s="52"/>
      <c r="Z364" s="39"/>
      <c r="AA364" s="39"/>
      <c r="AB364" s="55"/>
      <c r="AC364" s="17"/>
      <c r="AD364" s="15"/>
      <c r="AE364" s="65"/>
      <c r="AF364" s="123"/>
      <c r="AG364" s="39"/>
      <c r="AH364" s="52"/>
      <c r="AJ364" s="17"/>
      <c r="AK364" s="17"/>
      <c r="AL364" s="17"/>
      <c r="AM364" s="17"/>
      <c r="AO364" s="31" t="s">
        <v>59</v>
      </c>
    </row>
    <row r="365" spans="2:41" s="3" customFormat="1" ht="9.9499999999999993" customHeight="1" x14ac:dyDescent="0.2">
      <c r="C365" s="74" t="s">
        <v>649</v>
      </c>
      <c r="K365" s="3" t="s">
        <v>86</v>
      </c>
      <c r="L365" s="3" t="s">
        <v>86</v>
      </c>
      <c r="M365" s="3" t="s">
        <v>86</v>
      </c>
      <c r="P365" s="4"/>
      <c r="Q365" s="6"/>
      <c r="R365" s="80" t="s">
        <v>229</v>
      </c>
      <c r="S365" s="187" t="s">
        <v>650</v>
      </c>
      <c r="T365" s="188"/>
      <c r="U365" s="5"/>
      <c r="V365" s="52"/>
      <c r="W365" s="70"/>
      <c r="X365" s="70"/>
      <c r="Y365" s="52"/>
      <c r="Z365" s="39"/>
      <c r="AA365" s="17"/>
      <c r="AB365" s="15"/>
      <c r="AC365" s="15"/>
      <c r="AD365" s="15"/>
      <c r="AE365" s="15"/>
      <c r="AF365" s="65"/>
      <c r="AG365" s="17"/>
      <c r="AH365" s="52"/>
      <c r="AO365" s="31" t="s">
        <v>59</v>
      </c>
    </row>
    <row r="366" spans="2:41" s="3" customFormat="1" ht="2.4500000000000002" customHeight="1" x14ac:dyDescent="0.2">
      <c r="P366" s="75"/>
      <c r="Q366" s="88"/>
      <c r="R366" s="6"/>
      <c r="S366" s="39"/>
      <c r="T366" s="6"/>
      <c r="U366" s="5"/>
      <c r="V366" s="52"/>
      <c r="W366" s="56"/>
      <c r="X366" s="15"/>
      <c r="Y366" s="52"/>
      <c r="Z366" s="39"/>
      <c r="AA366" s="39"/>
      <c r="AB366" s="55"/>
      <c r="AC366" s="17"/>
      <c r="AD366" s="15"/>
      <c r="AE366" s="65"/>
      <c r="AF366" s="123"/>
      <c r="AG366" s="39"/>
      <c r="AH366" s="52"/>
      <c r="AJ366" s="17"/>
      <c r="AK366" s="17"/>
      <c r="AL366" s="17"/>
      <c r="AM366" s="17"/>
      <c r="AO366" s="31" t="s">
        <v>59</v>
      </c>
    </row>
    <row r="367" spans="2:41" s="3" customFormat="1" ht="9.9499999999999993" customHeight="1" x14ac:dyDescent="0.2">
      <c r="C367" s="35"/>
      <c r="D367" s="40" t="s">
        <v>10</v>
      </c>
      <c r="E367" s="140" t="s">
        <v>651</v>
      </c>
      <c r="G367" s="140" t="s">
        <v>656</v>
      </c>
      <c r="H367" s="140"/>
      <c r="I367" s="140"/>
      <c r="J367" s="140" t="s">
        <v>653</v>
      </c>
      <c r="K367" s="140"/>
      <c r="L367" s="140"/>
      <c r="M367" s="140"/>
      <c r="N367" s="140"/>
      <c r="O367" s="30"/>
      <c r="P367" s="30"/>
      <c r="Q367" s="30"/>
      <c r="R367" s="30"/>
      <c r="S367" s="30"/>
      <c r="T367" s="30"/>
      <c r="U367" s="5"/>
      <c r="V367" s="52"/>
      <c r="W367" s="70"/>
      <c r="X367" s="70"/>
      <c r="Y367" s="52"/>
      <c r="Z367" s="39"/>
      <c r="AA367" s="39"/>
      <c r="AB367" s="55"/>
      <c r="AC367" s="17"/>
      <c r="AD367" s="15"/>
      <c r="AE367" s="65"/>
      <c r="AF367" s="123"/>
      <c r="AG367" s="17"/>
      <c r="AH367" s="52"/>
      <c r="AJ367" s="17"/>
      <c r="AK367" s="17"/>
      <c r="AL367" s="17"/>
      <c r="AM367" s="17"/>
      <c r="AO367" s="31" t="s">
        <v>59</v>
      </c>
    </row>
    <row r="368" spans="2:41" s="3" customFormat="1" ht="9.9499999999999993" customHeight="1" x14ac:dyDescent="0.2">
      <c r="C368" s="35"/>
      <c r="D368" s="40"/>
      <c r="E368" s="140" t="s">
        <v>652</v>
      </c>
      <c r="G368" s="140" t="s">
        <v>655</v>
      </c>
      <c r="H368" s="140"/>
      <c r="I368" s="140"/>
      <c r="J368" s="140" t="s">
        <v>654</v>
      </c>
      <c r="K368" s="140"/>
      <c r="L368" s="140"/>
      <c r="M368" s="140"/>
      <c r="N368" s="140"/>
      <c r="O368" s="30"/>
      <c r="P368" s="30"/>
      <c r="Q368" s="30"/>
      <c r="R368" s="30"/>
      <c r="S368" s="30"/>
      <c r="T368" s="30"/>
      <c r="U368" s="5"/>
      <c r="V368" s="52"/>
      <c r="W368" s="70"/>
      <c r="X368" s="70"/>
      <c r="Y368" s="52"/>
      <c r="Z368" s="39"/>
      <c r="AA368" s="39"/>
      <c r="AB368" s="55"/>
      <c r="AC368" s="17"/>
      <c r="AD368" s="15"/>
      <c r="AE368" s="65"/>
      <c r="AF368" s="123"/>
      <c r="AG368" s="17"/>
      <c r="AH368" s="52"/>
      <c r="AJ368" s="17"/>
      <c r="AK368" s="17"/>
      <c r="AL368" s="17"/>
      <c r="AM368" s="17"/>
      <c r="AO368" s="31" t="s">
        <v>59</v>
      </c>
    </row>
    <row r="369" spans="2:41" s="3" customFormat="1" ht="1.5" customHeight="1" x14ac:dyDescent="0.2">
      <c r="P369" s="75"/>
      <c r="Q369" s="88"/>
      <c r="R369" s="6"/>
      <c r="S369" s="39"/>
      <c r="T369" s="6"/>
      <c r="U369" s="5"/>
      <c r="V369" s="52"/>
      <c r="W369" s="56"/>
      <c r="X369" s="15"/>
      <c r="Y369" s="52"/>
      <c r="Z369" s="39"/>
      <c r="AA369" s="39"/>
      <c r="AB369" s="55"/>
      <c r="AC369" s="17"/>
      <c r="AD369" s="15"/>
      <c r="AE369" s="65"/>
      <c r="AF369" s="123"/>
      <c r="AG369" s="39"/>
      <c r="AH369" s="52"/>
      <c r="AJ369" s="17"/>
      <c r="AK369" s="17"/>
      <c r="AL369" s="17"/>
      <c r="AM369" s="17"/>
      <c r="AO369" s="31" t="s">
        <v>59</v>
      </c>
    </row>
    <row r="370" spans="2:41" s="3" customFormat="1" ht="9.9499999999999993" customHeight="1" x14ac:dyDescent="0.2">
      <c r="B370" s="112" t="s">
        <v>55</v>
      </c>
      <c r="D370" s="40"/>
      <c r="E370" s="75" t="s">
        <v>657</v>
      </c>
      <c r="F370" s="75"/>
      <c r="G370" s="30" t="s">
        <v>48</v>
      </c>
      <c r="H370" s="30"/>
      <c r="I370" s="30"/>
      <c r="J370" s="30"/>
      <c r="K370" s="30"/>
      <c r="L370" s="30"/>
      <c r="M370" s="30"/>
      <c r="N370" s="30"/>
      <c r="P370" s="75" t="s">
        <v>659</v>
      </c>
      <c r="Q370" s="88"/>
      <c r="R370" s="29"/>
      <c r="S370" s="39">
        <f>IF(Suggested="Yes",AA370,AG370)</f>
        <v>19.899999999999999</v>
      </c>
      <c r="T370" s="37" t="s">
        <v>47</v>
      </c>
      <c r="U370" s="5" t="str">
        <f>+Instructions!$B$3</f>
        <v>G</v>
      </c>
      <c r="V370" s="52"/>
      <c r="W370" s="56">
        <f>+Instructions!$C$22</f>
        <v>0</v>
      </c>
      <c r="X370" s="17">
        <f t="shared" ref="X370" si="446">ROUND($AA370*(1-W370)+0.004999,2)</f>
        <v>19.899999999999999</v>
      </c>
      <c r="Y370" s="52"/>
      <c r="Z370" s="6" t="s">
        <v>789</v>
      </c>
      <c r="AA370" s="39">
        <v>19.899999999999999</v>
      </c>
      <c r="AB370" s="60">
        <f t="shared" ref="AB370" si="447">+W370</f>
        <v>0</v>
      </c>
      <c r="AC370" s="17">
        <f t="shared" ref="AC370" si="448">+X370</f>
        <v>19.899999999999999</v>
      </c>
      <c r="AD370" s="12">
        <f t="shared" ref="AD370" si="449">(AG370-AC370)/AG370</f>
        <v>0</v>
      </c>
      <c r="AE370" s="120"/>
      <c r="AF370" s="127">
        <v>1</v>
      </c>
      <c r="AG370" s="38">
        <f t="shared" ref="AG370" si="450">SUM(AJ370:AL370)+AE370</f>
        <v>19.899999999999999</v>
      </c>
      <c r="AH370" s="52"/>
      <c r="AJ370" s="17">
        <f t="shared" ref="AJ370" si="451">ROUND(AC370/(1-VLOOKUP(AF370,Group,2,FALSE)),2)</f>
        <v>19.899999999999999</v>
      </c>
      <c r="AK370" s="17">
        <f t="shared" ref="AK370" si="452">IF(VLOOKUP(AF370,Group,5,FALSE)="YES",VLOOKUP(ROUND(ROUND(AJ370,1)-AJ370,2),Round,2,FALSE)+VLOOKUP(AF370,Group,6,FALSE),0)</f>
        <v>0</v>
      </c>
      <c r="AL370" s="17">
        <f t="shared" ref="AL370" si="453">IF(VLOOKUP(AF370,Group,7,FALSE)="",0,ROUND(AJ370-0.04999,1)-AJ370+AM370)</f>
        <v>0</v>
      </c>
      <c r="AM370" s="17" t="str">
        <f t="shared" ref="AM370" si="454">IF(VLOOKUP(AF370,Group,7,FALSE)="","",VLOOKUP(AF370,Group,7,FALSE))</f>
        <v/>
      </c>
      <c r="AO370" s="31" t="s">
        <v>59</v>
      </c>
    </row>
    <row r="371" spans="2:41" s="3" customFormat="1" ht="9.9499999999999993" customHeight="1" x14ac:dyDescent="0.2">
      <c r="B371" s="112" t="s">
        <v>55</v>
      </c>
      <c r="D371" s="40"/>
      <c r="E371" s="75" t="s">
        <v>658</v>
      </c>
      <c r="F371" s="75"/>
      <c r="G371" s="30" t="s">
        <v>48</v>
      </c>
      <c r="H371" s="30"/>
      <c r="I371" s="30"/>
      <c r="J371" s="30"/>
      <c r="K371" s="30"/>
      <c r="L371" s="30"/>
      <c r="M371" s="30"/>
      <c r="N371" s="30"/>
      <c r="P371" s="75" t="s">
        <v>659</v>
      </c>
      <c r="Q371" s="88"/>
      <c r="R371" s="29"/>
      <c r="S371" s="39">
        <f>IF(Suggested="Yes",AA371,AG371)</f>
        <v>19.899999999999999</v>
      </c>
      <c r="T371" s="37" t="s">
        <v>47</v>
      </c>
      <c r="U371" s="5" t="str">
        <f>+Instructions!$B$3</f>
        <v>G</v>
      </c>
      <c r="V371" s="52"/>
      <c r="W371" s="56">
        <f>+Instructions!$C$22</f>
        <v>0</v>
      </c>
      <c r="X371" s="17">
        <f t="shared" ref="X371" si="455">ROUND($AA371*(1-W371)+0.004999,2)</f>
        <v>19.899999999999999</v>
      </c>
      <c r="Y371" s="52"/>
      <c r="Z371" s="6" t="s">
        <v>789</v>
      </c>
      <c r="AA371" s="39">
        <v>19.899999999999999</v>
      </c>
      <c r="AB371" s="60">
        <f t="shared" ref="AB371" si="456">+W371</f>
        <v>0</v>
      </c>
      <c r="AC371" s="17">
        <f t="shared" ref="AC371" si="457">+X371</f>
        <v>19.899999999999999</v>
      </c>
      <c r="AD371" s="12">
        <f t="shared" ref="AD371" si="458">(AG371-AC371)/AG371</f>
        <v>0</v>
      </c>
      <c r="AE371" s="120"/>
      <c r="AF371" s="127">
        <v>1</v>
      </c>
      <c r="AG371" s="38">
        <f t="shared" ref="AG371" si="459">SUM(AJ371:AL371)+AE371</f>
        <v>19.899999999999999</v>
      </c>
      <c r="AH371" s="52"/>
      <c r="AJ371" s="17">
        <f t="shared" ref="AJ371" si="460">ROUND(AC371/(1-VLOOKUP(AF371,Group,2,FALSE)),2)</f>
        <v>19.899999999999999</v>
      </c>
      <c r="AK371" s="17">
        <f t="shared" ref="AK371" si="461">IF(VLOOKUP(AF371,Group,5,FALSE)="YES",VLOOKUP(ROUND(ROUND(AJ371,1)-AJ371,2),Round,2,FALSE)+VLOOKUP(AF371,Group,6,FALSE),0)</f>
        <v>0</v>
      </c>
      <c r="AL371" s="17">
        <f t="shared" ref="AL371" si="462">IF(VLOOKUP(AF371,Group,7,FALSE)="",0,ROUND(AJ371-0.04999,1)-AJ371+AM371)</f>
        <v>0</v>
      </c>
      <c r="AM371" s="17" t="str">
        <f t="shared" ref="AM371" si="463">IF(VLOOKUP(AF371,Group,7,FALSE)="","",VLOOKUP(AF371,Group,7,FALSE))</f>
        <v/>
      </c>
      <c r="AO371" s="31" t="s">
        <v>59</v>
      </c>
    </row>
    <row r="372" spans="2:41" s="3" customFormat="1" ht="3.95" customHeight="1" x14ac:dyDescent="0.2">
      <c r="P372" s="75"/>
      <c r="Q372" s="88"/>
      <c r="R372" s="6"/>
      <c r="S372" s="39"/>
      <c r="T372" s="6"/>
      <c r="U372" s="5"/>
      <c r="V372" s="52"/>
      <c r="W372" s="56"/>
      <c r="X372" s="15"/>
      <c r="Y372" s="52"/>
      <c r="Z372" s="39"/>
      <c r="AA372" s="39"/>
      <c r="AB372" s="55"/>
      <c r="AC372" s="17"/>
      <c r="AD372" s="15"/>
      <c r="AE372" s="65"/>
      <c r="AF372" s="123"/>
      <c r="AG372" s="39"/>
      <c r="AH372" s="52"/>
      <c r="AJ372" s="17"/>
      <c r="AK372" s="17"/>
      <c r="AL372" s="17"/>
      <c r="AM372" s="17"/>
      <c r="AO372" s="31" t="s">
        <v>59</v>
      </c>
    </row>
    <row r="373" spans="2:41" s="3" customFormat="1" ht="9.9499999999999993" customHeight="1" x14ac:dyDescent="0.2">
      <c r="C373" s="74" t="s">
        <v>726</v>
      </c>
      <c r="K373" s="3" t="s">
        <v>86</v>
      </c>
      <c r="P373" s="4"/>
      <c r="Q373" s="6"/>
      <c r="R373" s="80" t="s">
        <v>229</v>
      </c>
      <c r="S373" s="187" t="s">
        <v>711</v>
      </c>
      <c r="T373" s="188"/>
      <c r="U373" s="5"/>
      <c r="V373" s="52"/>
      <c r="W373" s="70"/>
      <c r="X373" s="70"/>
      <c r="Y373" s="52"/>
      <c r="Z373" s="39"/>
      <c r="AA373" s="17"/>
      <c r="AB373" s="15"/>
      <c r="AC373" s="15"/>
      <c r="AD373" s="15"/>
      <c r="AE373" s="15"/>
      <c r="AF373" s="65"/>
      <c r="AG373" s="17"/>
      <c r="AH373" s="52"/>
      <c r="AO373" s="31" t="s">
        <v>59</v>
      </c>
    </row>
    <row r="374" spans="2:41" s="3" customFormat="1" ht="2.85" customHeight="1" x14ac:dyDescent="0.2">
      <c r="P374" s="75"/>
      <c r="Q374" s="88"/>
      <c r="R374" s="6"/>
      <c r="S374" s="39"/>
      <c r="T374" s="6"/>
      <c r="U374" s="5"/>
      <c r="V374" s="52"/>
      <c r="W374" s="56"/>
      <c r="X374" s="15"/>
      <c r="Y374" s="52"/>
      <c r="Z374" s="39"/>
      <c r="AA374" s="39"/>
      <c r="AB374" s="55"/>
      <c r="AC374" s="17"/>
      <c r="AD374" s="15"/>
      <c r="AE374" s="65"/>
      <c r="AF374" s="123"/>
      <c r="AG374" s="39"/>
      <c r="AH374" s="52"/>
      <c r="AJ374" s="17"/>
      <c r="AK374" s="17"/>
      <c r="AL374" s="17"/>
      <c r="AM374" s="17"/>
      <c r="AO374" s="31" t="s">
        <v>59</v>
      </c>
    </row>
    <row r="375" spans="2:41" s="3" customFormat="1" ht="9.9499999999999993" customHeight="1" x14ac:dyDescent="0.2">
      <c r="C375" s="35"/>
      <c r="D375" s="40" t="s">
        <v>10</v>
      </c>
      <c r="E375" s="140" t="s">
        <v>773</v>
      </c>
      <c r="F375" s="140"/>
      <c r="G375" s="140"/>
      <c r="H375" s="140"/>
      <c r="I375" s="140"/>
      <c r="J375" s="140"/>
      <c r="K375" s="140"/>
      <c r="L375" s="140"/>
      <c r="M375" s="140"/>
      <c r="N375" s="140"/>
      <c r="O375" s="30"/>
      <c r="P375" s="30"/>
      <c r="Q375" s="30"/>
      <c r="R375" s="30"/>
      <c r="S375" s="30"/>
      <c r="T375" s="30"/>
      <c r="U375" s="5"/>
      <c r="V375" s="52"/>
      <c r="W375" s="70"/>
      <c r="X375" s="70"/>
      <c r="Y375" s="52"/>
      <c r="Z375" s="39"/>
      <c r="AA375" s="39"/>
      <c r="AB375" s="55"/>
      <c r="AC375" s="17"/>
      <c r="AD375" s="15"/>
      <c r="AE375" s="65"/>
      <c r="AF375" s="123"/>
      <c r="AG375" s="17"/>
      <c r="AH375" s="52"/>
      <c r="AJ375" s="17"/>
      <c r="AK375" s="17"/>
      <c r="AL375" s="17"/>
      <c r="AM375" s="17"/>
      <c r="AO375" s="31" t="s">
        <v>59</v>
      </c>
    </row>
    <row r="376" spans="2:41" s="3" customFormat="1" ht="1.5" customHeight="1" x14ac:dyDescent="0.2">
      <c r="C376" s="35"/>
      <c r="D376" s="40"/>
      <c r="E376" s="140"/>
      <c r="F376" s="140"/>
      <c r="G376" s="140"/>
      <c r="H376" s="140"/>
      <c r="I376" s="140"/>
      <c r="J376" s="140"/>
      <c r="K376" s="140"/>
      <c r="L376" s="140"/>
      <c r="M376" s="140"/>
      <c r="N376" s="140"/>
      <c r="O376" s="30"/>
      <c r="P376" s="30"/>
      <c r="Q376" s="30"/>
      <c r="R376" s="30"/>
      <c r="S376" s="30"/>
      <c r="T376" s="30"/>
      <c r="U376" s="5"/>
      <c r="V376" s="52"/>
      <c r="W376" s="70"/>
      <c r="X376" s="70"/>
      <c r="Y376" s="52"/>
      <c r="Z376" s="39"/>
      <c r="AA376" s="39"/>
      <c r="AB376" s="55"/>
      <c r="AC376" s="17"/>
      <c r="AD376" s="15"/>
      <c r="AE376" s="65"/>
      <c r="AF376" s="123"/>
      <c r="AG376" s="17"/>
      <c r="AH376" s="52"/>
      <c r="AJ376" s="17"/>
      <c r="AK376" s="17"/>
      <c r="AL376" s="17"/>
      <c r="AM376" s="17"/>
      <c r="AO376" s="31" t="s">
        <v>59</v>
      </c>
    </row>
    <row r="377" spans="2:41" s="3" customFormat="1" ht="9.9499999999999993" customHeight="1" x14ac:dyDescent="0.2">
      <c r="B377" s="113" t="s">
        <v>88</v>
      </c>
      <c r="D377" s="40"/>
      <c r="E377" s="75" t="s">
        <v>772</v>
      </c>
      <c r="F377" s="75"/>
      <c r="G377" s="30" t="s">
        <v>92</v>
      </c>
      <c r="H377" s="30"/>
      <c r="I377" s="197" t="s">
        <v>712</v>
      </c>
      <c r="J377" s="30"/>
      <c r="K377" s="30"/>
      <c r="L377" s="172" t="s">
        <v>100</v>
      </c>
      <c r="M377" s="30"/>
      <c r="N377" s="30"/>
      <c r="P377" s="75" t="s">
        <v>693</v>
      </c>
      <c r="Q377" s="88"/>
      <c r="R377" s="29"/>
      <c r="S377" s="39">
        <f t="shared" ref="S377" si="464">IF(Suggested="Yes",AA377,AG377)</f>
        <v>24.1</v>
      </c>
      <c r="T377" s="37" t="s">
        <v>46</v>
      </c>
      <c r="U377" s="5" t="str">
        <f>+Instructions!$B$3</f>
        <v>G</v>
      </c>
      <c r="V377" s="52"/>
      <c r="W377" s="56">
        <f>+Instructions!$C$22</f>
        <v>0</v>
      </c>
      <c r="X377" s="39">
        <f t="shared" ref="X377" si="465">ROUND($AA377*(1-W377)+0.004999,2)</f>
        <v>24.1</v>
      </c>
      <c r="Y377" s="52"/>
      <c r="Z377" s="6" t="s">
        <v>789</v>
      </c>
      <c r="AA377" s="39">
        <v>24.1</v>
      </c>
      <c r="AB377" s="60">
        <f t="shared" ref="AB377" si="466">+W377</f>
        <v>0</v>
      </c>
      <c r="AC377" s="39">
        <f t="shared" ref="AC377" si="467">+X377</f>
        <v>24.1</v>
      </c>
      <c r="AD377" s="60">
        <f t="shared" ref="AD377" si="468">(AG377-AC377)/AG377</f>
        <v>0</v>
      </c>
      <c r="AE377" s="120"/>
      <c r="AF377" s="129">
        <v>2</v>
      </c>
      <c r="AG377" s="44">
        <f t="shared" ref="AG377" si="469">SUM(AJ377:AL377)+AE377</f>
        <v>24.1</v>
      </c>
      <c r="AH377" s="52"/>
      <c r="AJ377" s="17">
        <f t="shared" ref="AJ377" si="470">ROUND(AC377/(1-VLOOKUP(AF377,Group,2,FALSE)),2)</f>
        <v>24.1</v>
      </c>
      <c r="AK377" s="17">
        <f t="shared" ref="AK377" si="471">IF(VLOOKUP(AF377,Group,5,FALSE)="YES",VLOOKUP(ROUND(ROUND(AJ377,1)-AJ377,2),Round,2,FALSE)+VLOOKUP(AF377,Group,6,FALSE),0)</f>
        <v>0</v>
      </c>
      <c r="AL377" s="17">
        <f t="shared" ref="AL377" si="472">IF(VLOOKUP(AF377,Group,7,FALSE)="",0,ROUND(AJ377-0.04999,1)-AJ377+AM377)</f>
        <v>0</v>
      </c>
      <c r="AM377" s="17" t="str">
        <f t="shared" ref="AM377" si="473">IF(VLOOKUP(AF377,Group,7,FALSE)="","",VLOOKUP(AF377,Group,7,FALSE))</f>
        <v/>
      </c>
      <c r="AO377" s="31" t="s">
        <v>59</v>
      </c>
    </row>
    <row r="378" spans="2:41" s="3" customFormat="1" ht="2.85" customHeight="1" x14ac:dyDescent="0.2">
      <c r="P378" s="75"/>
      <c r="Q378" s="88"/>
      <c r="R378" s="6"/>
      <c r="S378" s="39"/>
      <c r="T378" s="6"/>
      <c r="U378" s="5"/>
      <c r="V378" s="52"/>
      <c r="W378" s="56"/>
      <c r="X378" s="15"/>
      <c r="Y378" s="52"/>
      <c r="Z378" s="39"/>
      <c r="AA378" s="39"/>
      <c r="AB378" s="55"/>
      <c r="AC378" s="17"/>
      <c r="AD378" s="15"/>
      <c r="AE378" s="65"/>
      <c r="AF378" s="123"/>
      <c r="AG378" s="39"/>
      <c r="AH378" s="52"/>
      <c r="AJ378" s="17"/>
      <c r="AK378" s="17"/>
      <c r="AL378" s="17"/>
      <c r="AM378" s="17"/>
      <c r="AO378" s="31" t="s">
        <v>59</v>
      </c>
    </row>
    <row r="379" spans="2:41" s="3" customFormat="1" ht="9.9499999999999993" customHeight="1" x14ac:dyDescent="0.2">
      <c r="C379" s="35"/>
      <c r="D379" s="40" t="s">
        <v>10</v>
      </c>
      <c r="E379" s="140" t="s">
        <v>774</v>
      </c>
      <c r="F379" s="140"/>
      <c r="G379" s="140"/>
      <c r="H379" s="140"/>
      <c r="I379" s="140"/>
      <c r="J379" s="140"/>
      <c r="K379" s="140"/>
      <c r="L379" s="140"/>
      <c r="M379" s="140"/>
      <c r="N379" s="140"/>
      <c r="O379" s="30"/>
      <c r="P379" s="30"/>
      <c r="Q379" s="30"/>
      <c r="R379" s="30"/>
      <c r="S379" s="30"/>
      <c r="T379" s="30"/>
      <c r="U379" s="5"/>
      <c r="V379" s="52"/>
      <c r="W379" s="70"/>
      <c r="X379" s="70"/>
      <c r="Y379" s="52"/>
      <c r="Z379" s="39"/>
      <c r="AA379" s="39"/>
      <c r="AB379" s="55"/>
      <c r="AC379" s="17"/>
      <c r="AD379" s="15"/>
      <c r="AE379" s="65"/>
      <c r="AF379" s="123"/>
      <c r="AG379" s="17"/>
      <c r="AH379" s="52"/>
      <c r="AJ379" s="17"/>
      <c r="AK379" s="17"/>
      <c r="AL379" s="17"/>
      <c r="AM379" s="17"/>
      <c r="AO379" s="31" t="s">
        <v>59</v>
      </c>
    </row>
    <row r="380" spans="2:41" s="3" customFormat="1" ht="1.5" customHeight="1" x14ac:dyDescent="0.2">
      <c r="C380" s="35"/>
      <c r="D380" s="40"/>
      <c r="E380" s="140"/>
      <c r="F380" s="140"/>
      <c r="G380" s="140"/>
      <c r="H380" s="140"/>
      <c r="I380" s="140"/>
      <c r="J380" s="140"/>
      <c r="K380" s="140"/>
      <c r="L380" s="140"/>
      <c r="M380" s="140"/>
      <c r="N380" s="140"/>
      <c r="O380" s="30"/>
      <c r="P380" s="30"/>
      <c r="Q380" s="30"/>
      <c r="R380" s="30"/>
      <c r="S380" s="30"/>
      <c r="T380" s="30"/>
      <c r="U380" s="5"/>
      <c r="V380" s="52"/>
      <c r="W380" s="70"/>
      <c r="X380" s="70"/>
      <c r="Y380" s="52"/>
      <c r="Z380" s="39"/>
      <c r="AA380" s="39"/>
      <c r="AB380" s="55"/>
      <c r="AC380" s="17"/>
      <c r="AD380" s="15"/>
      <c r="AE380" s="65"/>
      <c r="AF380" s="123"/>
      <c r="AG380" s="17"/>
      <c r="AH380" s="52"/>
      <c r="AJ380" s="17"/>
      <c r="AK380" s="17"/>
      <c r="AL380" s="17"/>
      <c r="AM380" s="17"/>
      <c r="AO380" s="31" t="s">
        <v>59</v>
      </c>
    </row>
    <row r="381" spans="2:41" s="3" customFormat="1" ht="9.9499999999999993" customHeight="1" x14ac:dyDescent="0.2">
      <c r="B381" s="113" t="s">
        <v>88</v>
      </c>
      <c r="D381" s="40"/>
      <c r="E381" s="75" t="s">
        <v>772</v>
      </c>
      <c r="F381" s="75"/>
      <c r="G381" s="30" t="s">
        <v>92</v>
      </c>
      <c r="H381" s="30"/>
      <c r="I381" s="197" t="s">
        <v>712</v>
      </c>
      <c r="J381" s="30"/>
      <c r="K381" s="30"/>
      <c r="L381" s="172" t="s">
        <v>100</v>
      </c>
      <c r="M381" s="30"/>
      <c r="N381" s="30"/>
      <c r="P381" s="75" t="s">
        <v>693</v>
      </c>
      <c r="Q381" s="88"/>
      <c r="R381" s="29"/>
      <c r="S381" s="39">
        <f t="shared" ref="S381" si="474">IF(Suggested="Yes",AA381,AG381)</f>
        <v>19.55</v>
      </c>
      <c r="T381" s="37" t="s">
        <v>46</v>
      </c>
      <c r="U381" s="5" t="str">
        <f>+Instructions!$B$3</f>
        <v>G</v>
      </c>
      <c r="V381" s="52"/>
      <c r="W381" s="56">
        <f>+Instructions!$C$22</f>
        <v>0</v>
      </c>
      <c r="X381" s="39">
        <f t="shared" ref="X381" si="475">ROUND($AA381*(1-W381)+0.004999,2)</f>
        <v>19.55</v>
      </c>
      <c r="Y381" s="52"/>
      <c r="Z381" s="6" t="s">
        <v>789</v>
      </c>
      <c r="AA381" s="39">
        <v>19.55</v>
      </c>
      <c r="AB381" s="60">
        <f t="shared" ref="AB381" si="476">+W381</f>
        <v>0</v>
      </c>
      <c r="AC381" s="39">
        <f t="shared" ref="AC381" si="477">+X381</f>
        <v>19.55</v>
      </c>
      <c r="AD381" s="60">
        <f t="shared" ref="AD381" si="478">(AG381-AC381)/AG381</f>
        <v>0</v>
      </c>
      <c r="AE381" s="120"/>
      <c r="AF381" s="129">
        <v>2</v>
      </c>
      <c r="AG381" s="44">
        <f t="shared" ref="AG381" si="479">SUM(AJ381:AL381)+AE381</f>
        <v>19.55</v>
      </c>
      <c r="AH381" s="52"/>
      <c r="AJ381" s="17">
        <f t="shared" ref="AJ381" si="480">ROUND(AC381/(1-VLOOKUP(AF381,Group,2,FALSE)),2)</f>
        <v>19.55</v>
      </c>
      <c r="AK381" s="17">
        <f t="shared" ref="AK381" si="481">IF(VLOOKUP(AF381,Group,5,FALSE)="YES",VLOOKUP(ROUND(ROUND(AJ381,1)-AJ381,2),Round,2,FALSE)+VLOOKUP(AF381,Group,6,FALSE),0)</f>
        <v>0</v>
      </c>
      <c r="AL381" s="17">
        <f t="shared" ref="AL381" si="482">IF(VLOOKUP(AF381,Group,7,FALSE)="",0,ROUND(AJ381-0.04999,1)-AJ381+AM381)</f>
        <v>0</v>
      </c>
      <c r="AM381" s="17" t="str">
        <f t="shared" ref="AM381" si="483">IF(VLOOKUP(AF381,Group,7,FALSE)="","",VLOOKUP(AF381,Group,7,FALSE))</f>
        <v/>
      </c>
      <c r="AO381" s="31" t="s">
        <v>59</v>
      </c>
    </row>
    <row r="382" spans="2:41" s="3" customFormat="1" ht="3.95" customHeight="1" x14ac:dyDescent="0.2">
      <c r="P382" s="75"/>
      <c r="Q382" s="88"/>
      <c r="R382" s="6"/>
      <c r="S382" s="39"/>
      <c r="T382" s="6"/>
      <c r="U382" s="5"/>
      <c r="V382" s="52"/>
      <c r="W382" s="56"/>
      <c r="X382" s="15"/>
      <c r="Y382" s="52"/>
      <c r="Z382" s="39"/>
      <c r="AA382" s="39"/>
      <c r="AB382" s="55"/>
      <c r="AC382" s="17"/>
      <c r="AD382" s="15"/>
      <c r="AE382" s="65"/>
      <c r="AF382" s="123"/>
      <c r="AG382" s="39"/>
      <c r="AH382" s="52"/>
      <c r="AJ382" s="17"/>
      <c r="AK382" s="17"/>
      <c r="AL382" s="17"/>
      <c r="AM382" s="17"/>
      <c r="AO382" s="31" t="s">
        <v>59</v>
      </c>
    </row>
    <row r="383" spans="2:41" s="3" customFormat="1" ht="9.9499999999999993" customHeight="1" x14ac:dyDescent="0.2">
      <c r="C383" s="74" t="s">
        <v>725</v>
      </c>
      <c r="K383" s="3" t="s">
        <v>86</v>
      </c>
      <c r="P383" s="4"/>
      <c r="Q383" s="6"/>
      <c r="R383" s="80" t="s">
        <v>229</v>
      </c>
      <c r="S383" s="187" t="s">
        <v>744</v>
      </c>
      <c r="T383" s="188"/>
      <c r="U383" s="5"/>
      <c r="V383" s="52"/>
      <c r="W383" s="70"/>
      <c r="X383" s="70"/>
      <c r="Y383" s="52"/>
      <c r="Z383" s="39"/>
      <c r="AA383" s="17"/>
      <c r="AB383" s="15"/>
      <c r="AC383" s="15"/>
      <c r="AD383" s="15"/>
      <c r="AE383" s="15"/>
      <c r="AF383" s="65"/>
      <c r="AG383" s="17"/>
      <c r="AH383" s="52"/>
      <c r="AO383" s="31" t="s">
        <v>59</v>
      </c>
    </row>
    <row r="384" spans="2:41" s="3" customFormat="1" ht="2.85" customHeight="1" x14ac:dyDescent="0.2">
      <c r="P384" s="75"/>
      <c r="Q384" s="88"/>
      <c r="R384" s="6"/>
      <c r="S384" s="39"/>
      <c r="T384" s="6"/>
      <c r="U384" s="5"/>
      <c r="V384" s="52"/>
      <c r="W384" s="56"/>
      <c r="X384" s="15"/>
      <c r="Y384" s="52"/>
      <c r="Z384" s="39"/>
      <c r="AA384" s="39"/>
      <c r="AB384" s="55"/>
      <c r="AC384" s="17"/>
      <c r="AD384" s="15"/>
      <c r="AE384" s="65"/>
      <c r="AF384" s="123"/>
      <c r="AG384" s="39"/>
      <c r="AH384" s="52"/>
      <c r="AJ384" s="17"/>
      <c r="AK384" s="17"/>
      <c r="AL384" s="17"/>
      <c r="AM384" s="17"/>
      <c r="AO384" s="31" t="s">
        <v>59</v>
      </c>
    </row>
    <row r="385" spans="2:41" s="3" customFormat="1" ht="9.9499999999999993" customHeight="1" x14ac:dyDescent="0.2">
      <c r="C385" s="35"/>
      <c r="D385" s="40" t="s">
        <v>10</v>
      </c>
      <c r="E385" s="140" t="s">
        <v>740</v>
      </c>
      <c r="F385" s="140"/>
      <c r="G385" s="140"/>
      <c r="H385" s="140"/>
      <c r="I385" s="140"/>
      <c r="J385" s="140"/>
      <c r="K385" s="140"/>
      <c r="L385" s="140"/>
      <c r="M385" s="140"/>
      <c r="N385" s="140"/>
      <c r="O385" s="30"/>
      <c r="P385" s="30"/>
      <c r="Q385" s="30"/>
      <c r="R385" s="30"/>
      <c r="S385" s="30"/>
      <c r="T385" s="30"/>
      <c r="U385" s="5"/>
      <c r="V385" s="52"/>
      <c r="W385" s="70"/>
      <c r="X385" s="70"/>
      <c r="Y385" s="52"/>
      <c r="Z385" s="39"/>
      <c r="AA385" s="39"/>
      <c r="AB385" s="55"/>
      <c r="AC385" s="17"/>
      <c r="AD385" s="15"/>
      <c r="AE385" s="65"/>
      <c r="AF385" s="123"/>
      <c r="AG385" s="17"/>
      <c r="AH385" s="52"/>
      <c r="AJ385" s="17"/>
      <c r="AK385" s="17"/>
      <c r="AL385" s="17"/>
      <c r="AM385" s="17"/>
      <c r="AO385" s="31" t="s">
        <v>59</v>
      </c>
    </row>
    <row r="386" spans="2:41" s="3" customFormat="1" ht="1.5" customHeight="1" x14ac:dyDescent="0.2">
      <c r="C386" s="35"/>
      <c r="D386" s="40"/>
      <c r="E386" s="140"/>
      <c r="F386" s="140"/>
      <c r="G386" s="140"/>
      <c r="H386" s="140"/>
      <c r="I386" s="140"/>
      <c r="J386" s="140"/>
      <c r="K386" s="140"/>
      <c r="L386" s="140"/>
      <c r="M386" s="140"/>
      <c r="N386" s="140"/>
      <c r="O386" s="30"/>
      <c r="P386" s="30"/>
      <c r="Q386" s="30"/>
      <c r="R386" s="30"/>
      <c r="S386" s="30"/>
      <c r="T386" s="30"/>
      <c r="U386" s="5"/>
      <c r="V386" s="52"/>
      <c r="W386" s="70"/>
      <c r="X386" s="70"/>
      <c r="Y386" s="52"/>
      <c r="Z386" s="39"/>
      <c r="AA386" s="39"/>
      <c r="AB386" s="55"/>
      <c r="AC386" s="17"/>
      <c r="AD386" s="15"/>
      <c r="AE386" s="65"/>
      <c r="AF386" s="123"/>
      <c r="AG386" s="17"/>
      <c r="AH386" s="52"/>
      <c r="AJ386" s="17"/>
      <c r="AK386" s="17"/>
      <c r="AL386" s="17"/>
      <c r="AM386" s="17"/>
      <c r="AO386" s="31" t="s">
        <v>59</v>
      </c>
    </row>
    <row r="387" spans="2:41" s="3" customFormat="1" ht="9.9499999999999993" customHeight="1" x14ac:dyDescent="0.2">
      <c r="B387" s="113" t="s">
        <v>88</v>
      </c>
      <c r="C387" s="179" t="s">
        <v>330</v>
      </c>
      <c r="D387" s="40"/>
      <c r="E387" s="75" t="s">
        <v>775</v>
      </c>
      <c r="F387" s="75"/>
      <c r="G387" s="30" t="s">
        <v>92</v>
      </c>
      <c r="H387" s="30"/>
      <c r="I387" s="197" t="s">
        <v>742</v>
      </c>
      <c r="J387" s="30"/>
      <c r="L387" s="30" t="s">
        <v>276</v>
      </c>
      <c r="M387" s="30"/>
      <c r="N387" s="196" t="s">
        <v>100</v>
      </c>
      <c r="P387" s="75" t="s">
        <v>743</v>
      </c>
      <c r="Q387" s="88"/>
      <c r="R387" s="29"/>
      <c r="S387" s="39">
        <f t="shared" ref="S387" si="484">IF(Suggested="Yes",AA387,AG387)</f>
        <v>16.850000000000001</v>
      </c>
      <c r="T387" s="37" t="s">
        <v>46</v>
      </c>
      <c r="U387" s="5" t="str">
        <f>+Instructions!$B$3</f>
        <v>G</v>
      </c>
      <c r="V387" s="52"/>
      <c r="W387" s="56">
        <f>+Instructions!$C$22</f>
        <v>0</v>
      </c>
      <c r="X387" s="39">
        <f>ROUND($AA387*(1-W387)+0.004999,2)</f>
        <v>16.850000000000001</v>
      </c>
      <c r="Y387" s="52"/>
      <c r="Z387" s="6" t="s">
        <v>789</v>
      </c>
      <c r="AA387" s="39">
        <v>16.850000000000001</v>
      </c>
      <c r="AB387" s="60">
        <f t="shared" ref="AB387" si="485">+W387</f>
        <v>0</v>
      </c>
      <c r="AC387" s="39">
        <f t="shared" ref="AC387" si="486">+X387</f>
        <v>16.850000000000001</v>
      </c>
      <c r="AD387" s="60">
        <f t="shared" ref="AD387" si="487">(AG387-AC387)/AG387</f>
        <v>0</v>
      </c>
      <c r="AE387" s="120"/>
      <c r="AF387" s="129">
        <v>2</v>
      </c>
      <c r="AG387" s="44">
        <f t="shared" ref="AG387" si="488">SUM(AJ387:AL387)+AE387</f>
        <v>16.850000000000001</v>
      </c>
      <c r="AH387" s="52"/>
      <c r="AJ387" s="17">
        <f t="shared" ref="AJ387" si="489">ROUND(AC387/(1-VLOOKUP(AF387,Group,2,FALSE)),2)</f>
        <v>16.850000000000001</v>
      </c>
      <c r="AK387" s="17">
        <f t="shared" ref="AK387" si="490">IF(VLOOKUP(AF387,Group,5,FALSE)="YES",VLOOKUP(ROUND(ROUND(AJ387,1)-AJ387,2),Round,2,FALSE)+VLOOKUP(AF387,Group,6,FALSE),0)</f>
        <v>0</v>
      </c>
      <c r="AL387" s="17">
        <f t="shared" ref="AL387" si="491">IF(VLOOKUP(AF387,Group,7,FALSE)="",0,ROUND(AJ387-0.04999,1)-AJ387+AM387)</f>
        <v>0</v>
      </c>
      <c r="AM387" s="17" t="str">
        <f t="shared" ref="AM387" si="492">IF(VLOOKUP(AF387,Group,7,FALSE)="","",VLOOKUP(AF387,Group,7,FALSE))</f>
        <v/>
      </c>
      <c r="AO387" s="31" t="s">
        <v>59</v>
      </c>
    </row>
    <row r="388" spans="2:41" s="3" customFormat="1" ht="2.85" customHeight="1" x14ac:dyDescent="0.2">
      <c r="C388" s="35"/>
      <c r="D388" s="40"/>
      <c r="E388" s="140"/>
      <c r="F388" s="140"/>
      <c r="G388" s="140"/>
      <c r="H388" s="140"/>
      <c r="I388" s="140"/>
      <c r="J388" s="140"/>
      <c r="K388" s="140"/>
      <c r="L388" s="140"/>
      <c r="M388" s="140"/>
      <c r="N388" s="140"/>
      <c r="O388" s="30"/>
      <c r="P388" s="30"/>
      <c r="Q388" s="30"/>
      <c r="R388" s="30"/>
      <c r="S388" s="30"/>
      <c r="T388" s="30"/>
      <c r="U388" s="5"/>
      <c r="V388" s="52"/>
      <c r="W388" s="70"/>
      <c r="X388" s="70"/>
      <c r="Y388" s="52"/>
      <c r="Z388" s="39"/>
      <c r="AA388" s="39"/>
      <c r="AB388" s="55"/>
      <c r="AC388" s="17"/>
      <c r="AD388" s="15"/>
      <c r="AE388" s="65"/>
      <c r="AF388" s="123"/>
      <c r="AG388" s="17"/>
      <c r="AH388" s="52"/>
      <c r="AJ388" s="17"/>
      <c r="AK388" s="17"/>
      <c r="AL388" s="17"/>
      <c r="AM388" s="17"/>
      <c r="AO388" s="31" t="s">
        <v>59</v>
      </c>
    </row>
    <row r="389" spans="2:41" s="3" customFormat="1" ht="9.9499999999999993" customHeight="1" x14ac:dyDescent="0.2">
      <c r="B389" s="113" t="s">
        <v>88</v>
      </c>
      <c r="C389" s="179" t="s">
        <v>329</v>
      </c>
      <c r="D389" s="40"/>
      <c r="E389" s="75" t="s">
        <v>776</v>
      </c>
      <c r="F389" s="75"/>
      <c r="G389" s="30" t="s">
        <v>92</v>
      </c>
      <c r="H389" s="30"/>
      <c r="I389" s="197" t="s">
        <v>739</v>
      </c>
      <c r="J389" s="30"/>
      <c r="K389" s="30"/>
      <c r="L389" s="30" t="s">
        <v>365</v>
      </c>
      <c r="M389" s="30"/>
      <c r="N389" s="196" t="s">
        <v>100</v>
      </c>
      <c r="P389" s="75" t="s">
        <v>397</v>
      </c>
      <c r="Q389" s="88"/>
      <c r="R389" s="29"/>
      <c r="S389" s="39">
        <f t="shared" ref="S389" si="493">IF(Suggested="Yes",AA389,AG389)</f>
        <v>19.100000000000001</v>
      </c>
      <c r="T389" s="37" t="s">
        <v>46</v>
      </c>
      <c r="U389" s="5" t="str">
        <f>+Instructions!$B$3</f>
        <v>G</v>
      </c>
      <c r="V389" s="52"/>
      <c r="W389" s="56">
        <f>+Instructions!$C$22</f>
        <v>0</v>
      </c>
      <c r="X389" s="39">
        <f t="shared" ref="X389" si="494">ROUND($AA389*(1-W389)+0.004999,2)</f>
        <v>19.100000000000001</v>
      </c>
      <c r="Y389" s="52"/>
      <c r="Z389" s="6" t="s">
        <v>789</v>
      </c>
      <c r="AA389" s="39">
        <v>19.100000000000001</v>
      </c>
      <c r="AB389" s="60">
        <f t="shared" ref="AB389" si="495">+W389</f>
        <v>0</v>
      </c>
      <c r="AC389" s="39">
        <f t="shared" ref="AC389" si="496">+X389</f>
        <v>19.100000000000001</v>
      </c>
      <c r="AD389" s="60">
        <f t="shared" ref="AD389" si="497">(AG389-AC389)/AG389</f>
        <v>0</v>
      </c>
      <c r="AE389" s="120"/>
      <c r="AF389" s="129">
        <v>2</v>
      </c>
      <c r="AG389" s="44">
        <f t="shared" ref="AG389" si="498">SUM(AJ389:AL389)+AE389</f>
        <v>19.100000000000001</v>
      </c>
      <c r="AH389" s="52"/>
      <c r="AJ389" s="17">
        <f t="shared" ref="AJ389" si="499">ROUND(AC389/(1-VLOOKUP(AF389,Group,2,FALSE)),2)</f>
        <v>19.100000000000001</v>
      </c>
      <c r="AK389" s="17">
        <f t="shared" ref="AK389" si="500">IF(VLOOKUP(AF389,Group,5,FALSE)="YES",VLOOKUP(ROUND(ROUND(AJ389,1)-AJ389,2),Round,2,FALSE)+VLOOKUP(AF389,Group,6,FALSE),0)</f>
        <v>0</v>
      </c>
      <c r="AL389" s="17">
        <f t="shared" ref="AL389" si="501">IF(VLOOKUP(AF389,Group,7,FALSE)="",0,ROUND(AJ389-0.04999,1)-AJ389+AM389)</f>
        <v>0</v>
      </c>
      <c r="AM389" s="17" t="str">
        <f t="shared" ref="AM389" si="502">IF(VLOOKUP(AF389,Group,7,FALSE)="","",VLOOKUP(AF389,Group,7,FALSE))</f>
        <v/>
      </c>
      <c r="AO389" s="31" t="s">
        <v>59</v>
      </c>
    </row>
    <row r="390" spans="2:41" s="3" customFormat="1" ht="3.95" customHeight="1" x14ac:dyDescent="0.2">
      <c r="P390" s="75"/>
      <c r="Q390" s="88"/>
      <c r="R390" s="6"/>
      <c r="S390" s="39"/>
      <c r="T390" s="6"/>
      <c r="U390" s="5"/>
      <c r="V390" s="52"/>
      <c r="W390" s="56"/>
      <c r="X390" s="15"/>
      <c r="Y390" s="52"/>
      <c r="Z390" s="39"/>
      <c r="AA390" s="39"/>
      <c r="AB390" s="55"/>
      <c r="AC390" s="17"/>
      <c r="AD390" s="15"/>
      <c r="AE390" s="65"/>
      <c r="AF390" s="123"/>
      <c r="AG390" s="39"/>
      <c r="AH390" s="52"/>
      <c r="AJ390" s="17"/>
      <c r="AK390" s="17"/>
      <c r="AL390" s="17"/>
      <c r="AM390" s="17"/>
      <c r="AO390" s="31" t="s">
        <v>59</v>
      </c>
    </row>
    <row r="391" spans="2:41" s="3" customFormat="1" ht="9.9499999999999993" customHeight="1" x14ac:dyDescent="0.2">
      <c r="C391" s="74" t="s">
        <v>745</v>
      </c>
      <c r="K391" s="3" t="s">
        <v>86</v>
      </c>
      <c r="L391" s="3" t="s">
        <v>86</v>
      </c>
      <c r="M391" s="3" t="s">
        <v>86</v>
      </c>
      <c r="P391" s="4"/>
      <c r="Q391" s="6"/>
      <c r="R391" s="80" t="s">
        <v>229</v>
      </c>
      <c r="S391" s="187" t="s">
        <v>746</v>
      </c>
      <c r="T391" s="188"/>
      <c r="U391" s="5"/>
      <c r="V391" s="52"/>
      <c r="W391" s="70"/>
      <c r="X391" s="70"/>
      <c r="Y391" s="52"/>
      <c r="Z391" s="39"/>
      <c r="AA391" s="17"/>
      <c r="AB391" s="15"/>
      <c r="AC391" s="15"/>
      <c r="AD391" s="15"/>
      <c r="AE391" s="15"/>
      <c r="AF391" s="65"/>
      <c r="AG391" s="17"/>
      <c r="AH391" s="52"/>
      <c r="AO391" s="31" t="s">
        <v>59</v>
      </c>
    </row>
    <row r="392" spans="2:41" s="3" customFormat="1" ht="2.4500000000000002" customHeight="1" x14ac:dyDescent="0.2">
      <c r="P392" s="75"/>
      <c r="Q392" s="88"/>
      <c r="R392" s="6"/>
      <c r="S392" s="39"/>
      <c r="T392" s="6"/>
      <c r="U392" s="5"/>
      <c r="V392" s="52"/>
      <c r="W392" s="56"/>
      <c r="X392" s="15"/>
      <c r="Y392" s="52"/>
      <c r="Z392" s="39"/>
      <c r="AA392" s="39"/>
      <c r="AB392" s="55"/>
      <c r="AC392" s="17"/>
      <c r="AD392" s="15"/>
      <c r="AE392" s="65"/>
      <c r="AF392" s="123"/>
      <c r="AG392" s="39"/>
      <c r="AH392" s="52"/>
      <c r="AJ392" s="17"/>
      <c r="AK392" s="17"/>
      <c r="AL392" s="17"/>
      <c r="AM392" s="17"/>
      <c r="AO392" s="31" t="s">
        <v>59</v>
      </c>
    </row>
    <row r="393" spans="2:41" s="3" customFormat="1" ht="9.9499999999999993" customHeight="1" x14ac:dyDescent="0.2">
      <c r="C393" s="35"/>
      <c r="D393" s="40" t="s">
        <v>10</v>
      </c>
      <c r="E393" s="140" t="s">
        <v>747</v>
      </c>
      <c r="G393" s="140" t="s">
        <v>750</v>
      </c>
      <c r="H393" s="140"/>
      <c r="I393" s="140"/>
      <c r="J393" s="140" t="s">
        <v>751</v>
      </c>
      <c r="K393" s="140"/>
      <c r="L393" s="140"/>
      <c r="M393" s="140"/>
      <c r="N393" s="140"/>
      <c r="O393" s="30"/>
      <c r="P393" s="30"/>
      <c r="Q393" s="30"/>
      <c r="R393" s="30"/>
      <c r="S393" s="30"/>
      <c r="T393" s="30"/>
      <c r="U393" s="5"/>
      <c r="V393" s="52"/>
      <c r="W393" s="70"/>
      <c r="X393" s="70"/>
      <c r="Y393" s="52"/>
      <c r="Z393" s="39"/>
      <c r="AA393" s="39"/>
      <c r="AB393" s="55"/>
      <c r="AC393" s="17"/>
      <c r="AD393" s="15"/>
      <c r="AE393" s="65"/>
      <c r="AF393" s="123"/>
      <c r="AG393" s="17"/>
      <c r="AH393" s="52"/>
      <c r="AJ393" s="17"/>
      <c r="AK393" s="17"/>
      <c r="AL393" s="17"/>
      <c r="AM393" s="17"/>
      <c r="AO393" s="31" t="s">
        <v>59</v>
      </c>
    </row>
    <row r="394" spans="2:41" s="3" customFormat="1" ht="9.9499999999999993" customHeight="1" x14ac:dyDescent="0.2">
      <c r="C394" s="35"/>
      <c r="D394" s="40"/>
      <c r="E394" s="140" t="s">
        <v>748</v>
      </c>
      <c r="G394" s="140" t="s">
        <v>749</v>
      </c>
      <c r="H394" s="140"/>
      <c r="I394" s="140"/>
      <c r="J394" s="140" t="s">
        <v>752</v>
      </c>
      <c r="K394" s="140"/>
      <c r="L394" s="140"/>
      <c r="M394" s="140"/>
      <c r="N394" s="140"/>
      <c r="O394" s="30"/>
      <c r="P394" s="30"/>
      <c r="Q394" s="30"/>
      <c r="R394" s="30"/>
      <c r="S394" s="30"/>
      <c r="T394" s="30"/>
      <c r="U394" s="5"/>
      <c r="V394" s="52"/>
      <c r="W394" s="70"/>
      <c r="X394" s="70"/>
      <c r="Y394" s="52"/>
      <c r="Z394" s="39"/>
      <c r="AA394" s="39"/>
      <c r="AB394" s="55"/>
      <c r="AC394" s="17"/>
      <c r="AD394" s="15"/>
      <c r="AE394" s="65"/>
      <c r="AF394" s="123"/>
      <c r="AG394" s="17"/>
      <c r="AH394" s="52"/>
      <c r="AJ394" s="17"/>
      <c r="AK394" s="17"/>
      <c r="AL394" s="17"/>
      <c r="AM394" s="17"/>
      <c r="AO394" s="31" t="s">
        <v>59</v>
      </c>
    </row>
    <row r="395" spans="2:41" s="3" customFormat="1" ht="1.5" customHeight="1" x14ac:dyDescent="0.2">
      <c r="P395" s="75"/>
      <c r="Q395" s="88"/>
      <c r="R395" s="6"/>
      <c r="S395" s="39"/>
      <c r="T395" s="6"/>
      <c r="U395" s="5"/>
      <c r="V395" s="52"/>
      <c r="W395" s="56"/>
      <c r="X395" s="15"/>
      <c r="Y395" s="52"/>
      <c r="Z395" s="39"/>
      <c r="AA395" s="39"/>
      <c r="AB395" s="55"/>
      <c r="AC395" s="17"/>
      <c r="AD395" s="15"/>
      <c r="AE395" s="65"/>
      <c r="AF395" s="123"/>
      <c r="AG395" s="39"/>
      <c r="AH395" s="52"/>
      <c r="AJ395" s="17"/>
      <c r="AK395" s="17"/>
      <c r="AL395" s="17"/>
      <c r="AM395" s="17"/>
      <c r="AO395" s="31" t="s">
        <v>59</v>
      </c>
    </row>
    <row r="396" spans="2:41" s="3" customFormat="1" ht="9.9499999999999993" customHeight="1" x14ac:dyDescent="0.2">
      <c r="B396" s="112" t="s">
        <v>55</v>
      </c>
      <c r="D396" s="40"/>
      <c r="E396" s="75" t="s">
        <v>758</v>
      </c>
      <c r="F396" s="75"/>
      <c r="G396" s="30" t="s">
        <v>48</v>
      </c>
      <c r="H396" s="30"/>
      <c r="I396" s="30"/>
      <c r="J396" s="30"/>
      <c r="K396" s="30"/>
      <c r="L396" s="30" t="s">
        <v>753</v>
      </c>
      <c r="M396" s="30"/>
      <c r="N396" s="30"/>
      <c r="P396" s="75" t="s">
        <v>274</v>
      </c>
      <c r="Q396" s="88"/>
      <c r="R396" s="29"/>
      <c r="S396" s="39">
        <f>IF(Suggested="Yes",AA396,AG396)</f>
        <v>35.85</v>
      </c>
      <c r="T396" s="37" t="s">
        <v>47</v>
      </c>
      <c r="U396" s="5" t="str">
        <f>+Instructions!$B$3</f>
        <v>G</v>
      </c>
      <c r="V396" s="52"/>
      <c r="W396" s="56">
        <f>+Instructions!$C$22</f>
        <v>0</v>
      </c>
      <c r="X396" s="17">
        <f t="shared" ref="X396:X398" si="503">ROUND($AA396*(1-W396)+0.004999,2)</f>
        <v>35.85</v>
      </c>
      <c r="Y396" s="52"/>
      <c r="Z396" s="6" t="s">
        <v>789</v>
      </c>
      <c r="AA396" s="39">
        <v>35.85</v>
      </c>
      <c r="AB396" s="60">
        <f t="shared" ref="AB396:AB398" si="504">+W396</f>
        <v>0</v>
      </c>
      <c r="AC396" s="17">
        <f t="shared" ref="AC396:AC398" si="505">+X396</f>
        <v>35.85</v>
      </c>
      <c r="AD396" s="12">
        <f t="shared" ref="AD396:AD398" si="506">(AG396-AC396)/AG396</f>
        <v>0</v>
      </c>
      <c r="AE396" s="120"/>
      <c r="AF396" s="127">
        <v>1</v>
      </c>
      <c r="AG396" s="38">
        <f t="shared" ref="AG396:AG398" si="507">SUM(AJ396:AL396)+AE396</f>
        <v>35.85</v>
      </c>
      <c r="AH396" s="52"/>
      <c r="AJ396" s="17">
        <f t="shared" ref="AJ396:AJ398" si="508">ROUND(AC396/(1-VLOOKUP(AF396,Group,2,FALSE)),2)</f>
        <v>35.85</v>
      </c>
      <c r="AK396" s="17">
        <f t="shared" ref="AK396:AK398" si="509">IF(VLOOKUP(AF396,Group,5,FALSE)="YES",VLOOKUP(ROUND(ROUND(AJ396,1)-AJ396,2),Round,2,FALSE)+VLOOKUP(AF396,Group,6,FALSE),0)</f>
        <v>0</v>
      </c>
      <c r="AL396" s="17">
        <f t="shared" ref="AL396:AL398" si="510">IF(VLOOKUP(AF396,Group,7,FALSE)="",0,ROUND(AJ396-0.04999,1)-AJ396+AM396)</f>
        <v>0</v>
      </c>
      <c r="AM396" s="17" t="str">
        <f t="shared" ref="AM396:AM398" si="511">IF(VLOOKUP(AF396,Group,7,FALSE)="","",VLOOKUP(AF396,Group,7,FALSE))</f>
        <v/>
      </c>
      <c r="AO396" s="31" t="s">
        <v>59</v>
      </c>
    </row>
    <row r="397" spans="2:41" s="3" customFormat="1" ht="1.5" customHeight="1" x14ac:dyDescent="0.2">
      <c r="P397" s="75"/>
      <c r="Q397" s="88"/>
      <c r="R397" s="6"/>
      <c r="S397" s="39"/>
      <c r="T397" s="6"/>
      <c r="U397" s="5"/>
      <c r="V397" s="52"/>
      <c r="W397" s="56"/>
      <c r="X397" s="15"/>
      <c r="Y397" s="52"/>
      <c r="Z397" s="39"/>
      <c r="AA397" s="39"/>
      <c r="AB397" s="55"/>
      <c r="AC397" s="17"/>
      <c r="AD397" s="15"/>
      <c r="AE397" s="65"/>
      <c r="AF397" s="123"/>
      <c r="AG397" s="39"/>
      <c r="AH397" s="52"/>
      <c r="AJ397" s="17"/>
      <c r="AK397" s="17"/>
      <c r="AL397" s="17"/>
      <c r="AM397" s="17"/>
      <c r="AO397" s="31" t="s">
        <v>59</v>
      </c>
    </row>
    <row r="398" spans="2:41" s="3" customFormat="1" ht="9.9499999999999993" customHeight="1" x14ac:dyDescent="0.2">
      <c r="B398" s="113" t="s">
        <v>88</v>
      </c>
      <c r="D398" s="40"/>
      <c r="E398" s="75" t="s">
        <v>759</v>
      </c>
      <c r="F398" s="75"/>
      <c r="G398" s="30" t="s">
        <v>92</v>
      </c>
      <c r="H398" s="30"/>
      <c r="I398" s="30" t="s">
        <v>712</v>
      </c>
      <c r="J398" s="30"/>
      <c r="K398" s="30"/>
      <c r="L398" s="30" t="s">
        <v>753</v>
      </c>
      <c r="M398" s="30"/>
      <c r="N398" s="196" t="s">
        <v>100</v>
      </c>
      <c r="P398" s="75" t="s">
        <v>199</v>
      </c>
      <c r="Q398" s="88"/>
      <c r="R398" s="29"/>
      <c r="S398" s="39">
        <f t="shared" ref="S398" si="512">IF(Suggested="Yes",AA398,AG398)</f>
        <v>45.9</v>
      </c>
      <c r="T398" s="37" t="s">
        <v>46</v>
      </c>
      <c r="U398" s="5" t="str">
        <f>+Instructions!$B$3</f>
        <v>G</v>
      </c>
      <c r="V398" s="52"/>
      <c r="W398" s="56">
        <f>+Instructions!$C$22</f>
        <v>0</v>
      </c>
      <c r="X398" s="39">
        <f t="shared" si="503"/>
        <v>45.9</v>
      </c>
      <c r="Y398" s="52"/>
      <c r="Z398" s="6" t="s">
        <v>789</v>
      </c>
      <c r="AA398" s="39">
        <v>45.9</v>
      </c>
      <c r="AB398" s="60">
        <f t="shared" si="504"/>
        <v>0</v>
      </c>
      <c r="AC398" s="39">
        <f t="shared" si="505"/>
        <v>45.9</v>
      </c>
      <c r="AD398" s="60">
        <f t="shared" si="506"/>
        <v>0</v>
      </c>
      <c r="AE398" s="120"/>
      <c r="AF398" s="129">
        <v>2</v>
      </c>
      <c r="AG398" s="44">
        <f t="shared" si="507"/>
        <v>45.9</v>
      </c>
      <c r="AH398" s="52"/>
      <c r="AJ398" s="17">
        <f t="shared" si="508"/>
        <v>45.9</v>
      </c>
      <c r="AK398" s="17">
        <f t="shared" si="509"/>
        <v>0</v>
      </c>
      <c r="AL398" s="17">
        <f t="shared" si="510"/>
        <v>0</v>
      </c>
      <c r="AM398" s="17" t="str">
        <f t="shared" si="511"/>
        <v/>
      </c>
      <c r="AO398" s="31" t="s">
        <v>59</v>
      </c>
    </row>
    <row r="399" spans="2:41" s="3" customFormat="1" ht="9.9499999999999993" customHeight="1" x14ac:dyDescent="0.2">
      <c r="B399" s="113" t="s">
        <v>88</v>
      </c>
      <c r="D399" s="40"/>
      <c r="E399" s="75" t="s">
        <v>760</v>
      </c>
      <c r="F399" s="75"/>
      <c r="G399" s="30" t="s">
        <v>92</v>
      </c>
      <c r="H399" s="30"/>
      <c r="I399" s="30" t="s">
        <v>754</v>
      </c>
      <c r="J399" s="30"/>
      <c r="K399" s="30"/>
      <c r="L399" s="30" t="s">
        <v>753</v>
      </c>
      <c r="M399" s="30"/>
      <c r="N399" s="196" t="s">
        <v>100</v>
      </c>
      <c r="P399" s="75" t="s">
        <v>199</v>
      </c>
      <c r="Q399" s="88"/>
      <c r="R399" s="29"/>
      <c r="S399" s="39">
        <f t="shared" ref="S399" si="513">IF(Suggested="Yes",AA399,AG399)</f>
        <v>36.200000000000003</v>
      </c>
      <c r="T399" s="37" t="s">
        <v>46</v>
      </c>
      <c r="U399" s="5" t="str">
        <f>+Instructions!$B$3</f>
        <v>G</v>
      </c>
      <c r="V399" s="52"/>
      <c r="W399" s="56">
        <f>+Instructions!$C$22</f>
        <v>0</v>
      </c>
      <c r="X399" s="39">
        <f t="shared" ref="X399" si="514">ROUND($AA399*(1-W399)+0.004999,2)</f>
        <v>36.200000000000003</v>
      </c>
      <c r="Y399" s="52"/>
      <c r="Z399" s="6" t="s">
        <v>789</v>
      </c>
      <c r="AA399" s="39">
        <v>36.200000000000003</v>
      </c>
      <c r="AB399" s="60">
        <f t="shared" ref="AB399" si="515">+W399</f>
        <v>0</v>
      </c>
      <c r="AC399" s="39">
        <f t="shared" ref="AC399" si="516">+X399</f>
        <v>36.200000000000003</v>
      </c>
      <c r="AD399" s="60">
        <f t="shared" ref="AD399" si="517">(AG399-AC399)/AG399</f>
        <v>0</v>
      </c>
      <c r="AE399" s="120"/>
      <c r="AF399" s="129">
        <v>2</v>
      </c>
      <c r="AG399" s="44">
        <f t="shared" ref="AG399" si="518">SUM(AJ399:AL399)+AE399</f>
        <v>36.200000000000003</v>
      </c>
      <c r="AH399" s="52"/>
      <c r="AJ399" s="17">
        <f t="shared" ref="AJ399" si="519">ROUND(AC399/(1-VLOOKUP(AF399,Group,2,FALSE)),2)</f>
        <v>36.200000000000003</v>
      </c>
      <c r="AK399" s="17">
        <f t="shared" ref="AK399" si="520">IF(VLOOKUP(AF399,Group,5,FALSE)="YES",VLOOKUP(ROUND(ROUND(AJ399,1)-AJ399,2),Round,2,FALSE)+VLOOKUP(AF399,Group,6,FALSE),0)</f>
        <v>0</v>
      </c>
      <c r="AL399" s="17">
        <f t="shared" ref="AL399" si="521">IF(VLOOKUP(AF399,Group,7,FALSE)="",0,ROUND(AJ399-0.04999,1)-AJ399+AM399)</f>
        <v>0</v>
      </c>
      <c r="AM399" s="17" t="str">
        <f t="shared" ref="AM399" si="522">IF(VLOOKUP(AF399,Group,7,FALSE)="","",VLOOKUP(AF399,Group,7,FALSE))</f>
        <v/>
      </c>
      <c r="AO399" s="31" t="s">
        <v>59</v>
      </c>
    </row>
    <row r="400" spans="2:41" s="3" customFormat="1" ht="9.9499999999999993" customHeight="1" x14ac:dyDescent="0.2">
      <c r="B400" s="113" t="s">
        <v>88</v>
      </c>
      <c r="D400" s="40"/>
      <c r="E400" s="75" t="s">
        <v>761</v>
      </c>
      <c r="F400" s="75"/>
      <c r="G400" s="30" t="s">
        <v>92</v>
      </c>
      <c r="H400" s="30"/>
      <c r="I400" s="30" t="s">
        <v>755</v>
      </c>
      <c r="J400" s="30"/>
      <c r="K400" s="30"/>
      <c r="L400" s="30" t="s">
        <v>753</v>
      </c>
      <c r="M400" s="30"/>
      <c r="N400" s="196" t="s">
        <v>100</v>
      </c>
      <c r="P400" s="75" t="s">
        <v>239</v>
      </c>
      <c r="Q400" s="88"/>
      <c r="R400" s="29"/>
      <c r="S400" s="39">
        <f t="shared" ref="S400" si="523">IF(Suggested="Yes",AA400,AG400)</f>
        <v>41.2</v>
      </c>
      <c r="T400" s="37" t="s">
        <v>46</v>
      </c>
      <c r="U400" s="5" t="str">
        <f>+Instructions!$B$3</f>
        <v>G</v>
      </c>
      <c r="V400" s="52"/>
      <c r="W400" s="56">
        <f>+Instructions!$C$22</f>
        <v>0</v>
      </c>
      <c r="X400" s="39">
        <f t="shared" ref="X400" si="524">ROUND($AA400*(1-W400)+0.004999,2)</f>
        <v>41.2</v>
      </c>
      <c r="Y400" s="52"/>
      <c r="Z400" s="6" t="s">
        <v>789</v>
      </c>
      <c r="AA400" s="39">
        <v>41.2</v>
      </c>
      <c r="AB400" s="60">
        <f t="shared" ref="AB400" si="525">+W400</f>
        <v>0</v>
      </c>
      <c r="AC400" s="39">
        <f t="shared" ref="AC400" si="526">+X400</f>
        <v>41.2</v>
      </c>
      <c r="AD400" s="60">
        <f t="shared" ref="AD400" si="527">(AG400-AC400)/AG400</f>
        <v>0</v>
      </c>
      <c r="AE400" s="120"/>
      <c r="AF400" s="129">
        <v>2</v>
      </c>
      <c r="AG400" s="44">
        <f t="shared" ref="AG400" si="528">SUM(AJ400:AL400)+AE400</f>
        <v>41.2</v>
      </c>
      <c r="AH400" s="52"/>
      <c r="AJ400" s="17">
        <f t="shared" ref="AJ400" si="529">ROUND(AC400/(1-VLOOKUP(AF400,Group,2,FALSE)),2)</f>
        <v>41.2</v>
      </c>
      <c r="AK400" s="17">
        <f t="shared" ref="AK400" si="530">IF(VLOOKUP(AF400,Group,5,FALSE)="YES",VLOOKUP(ROUND(ROUND(AJ400,1)-AJ400,2),Round,2,FALSE)+VLOOKUP(AF400,Group,6,FALSE),0)</f>
        <v>0</v>
      </c>
      <c r="AL400" s="17">
        <f t="shared" ref="AL400" si="531">IF(VLOOKUP(AF400,Group,7,FALSE)="",0,ROUND(AJ400-0.04999,1)-AJ400+AM400)</f>
        <v>0</v>
      </c>
      <c r="AM400" s="17" t="str">
        <f t="shared" ref="AM400" si="532">IF(VLOOKUP(AF400,Group,7,FALSE)="","",VLOOKUP(AF400,Group,7,FALSE))</f>
        <v/>
      </c>
      <c r="AO400" s="31" t="s">
        <v>59</v>
      </c>
    </row>
    <row r="401" spans="2:41" s="3" customFormat="1" ht="3.95" customHeight="1" x14ac:dyDescent="0.2">
      <c r="P401" s="75"/>
      <c r="Q401" s="88"/>
      <c r="R401" s="6"/>
      <c r="S401" s="39"/>
      <c r="T401" s="6"/>
      <c r="U401" s="5"/>
      <c r="V401" s="52"/>
      <c r="W401" s="56"/>
      <c r="X401" s="15"/>
      <c r="Y401" s="52"/>
      <c r="Z401" s="39"/>
      <c r="AA401" s="39"/>
      <c r="AB401" s="55"/>
      <c r="AC401" s="17"/>
      <c r="AD401" s="15"/>
      <c r="AE401" s="65"/>
      <c r="AF401" s="123"/>
      <c r="AG401" s="39"/>
      <c r="AH401" s="52"/>
      <c r="AJ401" s="17"/>
      <c r="AK401" s="17"/>
      <c r="AL401" s="17"/>
      <c r="AM401" s="17"/>
      <c r="AO401" s="31" t="s">
        <v>59</v>
      </c>
    </row>
    <row r="402" spans="2:41" s="3" customFormat="1" ht="9.9499999999999993" customHeight="1" x14ac:dyDescent="0.2">
      <c r="C402" s="74" t="s">
        <v>672</v>
      </c>
      <c r="L402" s="3" t="s">
        <v>488</v>
      </c>
      <c r="P402" s="4"/>
      <c r="Q402" s="6"/>
      <c r="R402" s="80" t="s">
        <v>229</v>
      </c>
      <c r="S402" s="187" t="s">
        <v>662</v>
      </c>
      <c r="T402" s="188"/>
      <c r="U402" s="5"/>
      <c r="V402" s="52"/>
      <c r="W402" s="70"/>
      <c r="X402" s="70"/>
      <c r="Y402" s="52"/>
      <c r="Z402" s="39"/>
      <c r="AA402" s="17"/>
      <c r="AB402" s="15"/>
      <c r="AC402" s="15"/>
      <c r="AD402" s="15"/>
      <c r="AE402" s="15"/>
      <c r="AF402" s="65"/>
      <c r="AG402" s="17"/>
      <c r="AH402" s="52"/>
      <c r="AO402" s="31" t="s">
        <v>59</v>
      </c>
    </row>
    <row r="403" spans="2:41" s="3" customFormat="1" ht="2.4500000000000002" customHeight="1" x14ac:dyDescent="0.2">
      <c r="P403" s="75"/>
      <c r="Q403" s="88"/>
      <c r="R403" s="6"/>
      <c r="S403" s="39"/>
      <c r="T403" s="6"/>
      <c r="U403" s="5"/>
      <c r="V403" s="52"/>
      <c r="W403" s="56"/>
      <c r="X403" s="15"/>
      <c r="Y403" s="52"/>
      <c r="Z403" s="39"/>
      <c r="AA403" s="39"/>
      <c r="AB403" s="55"/>
      <c r="AC403" s="17"/>
      <c r="AD403" s="15"/>
      <c r="AE403" s="65"/>
      <c r="AF403" s="123"/>
      <c r="AG403" s="39"/>
      <c r="AH403" s="52"/>
      <c r="AJ403" s="17"/>
      <c r="AK403" s="17"/>
      <c r="AL403" s="17"/>
      <c r="AM403" s="17"/>
      <c r="AO403" s="31" t="s">
        <v>59</v>
      </c>
    </row>
    <row r="404" spans="2:41" s="3" customFormat="1" ht="9.9499999999999993" customHeight="1" x14ac:dyDescent="0.2">
      <c r="C404" s="35"/>
      <c r="D404" s="40" t="s">
        <v>10</v>
      </c>
      <c r="E404" s="140" t="s">
        <v>663</v>
      </c>
      <c r="G404" s="140" t="s">
        <v>666</v>
      </c>
      <c r="H404" s="140"/>
      <c r="I404" s="140"/>
      <c r="J404" s="140" t="s">
        <v>668</v>
      </c>
      <c r="K404" s="140"/>
      <c r="L404" s="140"/>
      <c r="M404" s="140"/>
      <c r="N404" s="140"/>
      <c r="O404" s="30"/>
      <c r="P404" s="30"/>
      <c r="Q404" s="30"/>
      <c r="R404" s="30"/>
      <c r="S404" s="30"/>
      <c r="T404" s="30"/>
      <c r="U404" s="5"/>
      <c r="V404" s="52"/>
      <c r="W404" s="70"/>
      <c r="X404" s="70"/>
      <c r="Y404" s="52"/>
      <c r="Z404" s="39"/>
      <c r="AA404" s="39"/>
      <c r="AB404" s="55"/>
      <c r="AC404" s="17"/>
      <c r="AD404" s="15"/>
      <c r="AE404" s="65"/>
      <c r="AF404" s="123"/>
      <c r="AG404" s="17"/>
      <c r="AH404" s="52"/>
      <c r="AJ404" s="17"/>
      <c r="AK404" s="17"/>
      <c r="AL404" s="17"/>
      <c r="AM404" s="17"/>
      <c r="AO404" s="31" t="s">
        <v>59</v>
      </c>
    </row>
    <row r="405" spans="2:41" s="3" customFormat="1" ht="9.9499999999999993" customHeight="1" x14ac:dyDescent="0.2">
      <c r="C405" s="35"/>
      <c r="D405" s="40"/>
      <c r="E405" s="140" t="s">
        <v>664</v>
      </c>
      <c r="G405" s="140" t="s">
        <v>665</v>
      </c>
      <c r="H405" s="140"/>
      <c r="I405" s="140"/>
      <c r="J405" s="140" t="s">
        <v>667</v>
      </c>
      <c r="K405" s="140"/>
      <c r="L405" s="140"/>
      <c r="M405" s="140"/>
      <c r="N405" s="140"/>
      <c r="O405" s="30"/>
      <c r="P405" s="30"/>
      <c r="Q405" s="30"/>
      <c r="R405" s="30"/>
      <c r="S405" s="30"/>
      <c r="T405" s="30"/>
      <c r="U405" s="5"/>
      <c r="V405" s="52"/>
      <c r="W405" s="70"/>
      <c r="X405" s="70"/>
      <c r="Y405" s="52"/>
      <c r="Z405" s="39"/>
      <c r="AA405" s="39"/>
      <c r="AB405" s="55"/>
      <c r="AC405" s="17"/>
      <c r="AD405" s="15"/>
      <c r="AE405" s="65"/>
      <c r="AF405" s="123"/>
      <c r="AG405" s="17"/>
      <c r="AH405" s="52"/>
      <c r="AJ405" s="17"/>
      <c r="AK405" s="17"/>
      <c r="AL405" s="17"/>
      <c r="AM405" s="17"/>
      <c r="AO405" s="31" t="s">
        <v>59</v>
      </c>
    </row>
    <row r="406" spans="2:41" s="3" customFormat="1" ht="1.5" customHeight="1" x14ac:dyDescent="0.2">
      <c r="P406" s="75"/>
      <c r="Q406" s="88"/>
      <c r="R406" s="6"/>
      <c r="S406" s="39"/>
      <c r="T406" s="6"/>
      <c r="U406" s="5"/>
      <c r="V406" s="52"/>
      <c r="W406" s="56"/>
      <c r="X406" s="15"/>
      <c r="Y406" s="52"/>
      <c r="Z406" s="39"/>
      <c r="AA406" s="39"/>
      <c r="AB406" s="55"/>
      <c r="AC406" s="17"/>
      <c r="AD406" s="15"/>
      <c r="AE406" s="65"/>
      <c r="AF406" s="123"/>
      <c r="AG406" s="39"/>
      <c r="AH406" s="52"/>
      <c r="AJ406" s="17"/>
      <c r="AK406" s="17"/>
      <c r="AL406" s="17"/>
      <c r="AM406" s="17"/>
      <c r="AO406" s="31" t="s">
        <v>59</v>
      </c>
    </row>
    <row r="407" spans="2:41" s="3" customFormat="1" ht="9.9499999999999993" customHeight="1" x14ac:dyDescent="0.2">
      <c r="B407" s="112" t="s">
        <v>55</v>
      </c>
      <c r="D407" s="40"/>
      <c r="E407" s="75" t="s">
        <v>312</v>
      </c>
      <c r="F407" s="75"/>
      <c r="G407" s="30" t="s">
        <v>48</v>
      </c>
      <c r="H407" s="30"/>
      <c r="I407" s="30"/>
      <c r="J407" s="30"/>
      <c r="K407" s="30" t="s">
        <v>365</v>
      </c>
      <c r="L407" s="30"/>
      <c r="M407" s="30"/>
      <c r="N407" s="30"/>
      <c r="P407" s="75" t="s">
        <v>497</v>
      </c>
      <c r="Q407" s="88"/>
      <c r="R407" s="29"/>
      <c r="S407" s="39">
        <f>IF(Suggested="Yes",AA407,AG407)</f>
        <v>37</v>
      </c>
      <c r="T407" s="37" t="s">
        <v>47</v>
      </c>
      <c r="U407" s="5" t="str">
        <f>+Instructions!$B$3</f>
        <v>G</v>
      </c>
      <c r="V407" s="52"/>
      <c r="W407" s="56">
        <f>+Instructions!$C$22</f>
        <v>0</v>
      </c>
      <c r="X407" s="17">
        <f t="shared" ref="X407" si="533">ROUND($AA407*(1-W407)+0.004999,2)</f>
        <v>37</v>
      </c>
      <c r="Y407" s="52"/>
      <c r="Z407" s="6" t="s">
        <v>789</v>
      </c>
      <c r="AA407" s="39">
        <v>37</v>
      </c>
      <c r="AB407" s="60">
        <f t="shared" ref="AB407" si="534">+W407</f>
        <v>0</v>
      </c>
      <c r="AC407" s="17">
        <f t="shared" ref="AC407" si="535">+X407</f>
        <v>37</v>
      </c>
      <c r="AD407" s="12">
        <f t="shared" ref="AD407" si="536">(AG407-AC407)/AG407</f>
        <v>0</v>
      </c>
      <c r="AE407" s="120"/>
      <c r="AF407" s="127">
        <v>1</v>
      </c>
      <c r="AG407" s="38">
        <f t="shared" ref="AG407" si="537">SUM(AJ407:AL407)+AE407</f>
        <v>37</v>
      </c>
      <c r="AH407" s="52"/>
      <c r="AJ407" s="17">
        <f t="shared" ref="AJ407" si="538">ROUND(AC407/(1-VLOOKUP(AF407,Group,2,FALSE)),2)</f>
        <v>37</v>
      </c>
      <c r="AK407" s="17">
        <f t="shared" ref="AK407" si="539">IF(VLOOKUP(AF407,Group,5,FALSE)="YES",VLOOKUP(ROUND(ROUND(AJ407,1)-AJ407,2),Round,2,FALSE)+VLOOKUP(AF407,Group,6,FALSE),0)</f>
        <v>0</v>
      </c>
      <c r="AL407" s="17">
        <f t="shared" ref="AL407" si="540">IF(VLOOKUP(AF407,Group,7,FALSE)="",0,ROUND(AJ407-0.04999,1)-AJ407+AM407)</f>
        <v>0</v>
      </c>
      <c r="AM407" s="17" t="str">
        <f t="shared" ref="AM407" si="541">IF(VLOOKUP(AF407,Group,7,FALSE)="","",VLOOKUP(AF407,Group,7,FALSE))</f>
        <v/>
      </c>
      <c r="AO407" s="31" t="s">
        <v>59</v>
      </c>
    </row>
    <row r="408" spans="2:41" s="3" customFormat="1" ht="9.9499999999999993" customHeight="1" x14ac:dyDescent="0.2">
      <c r="B408" s="112" t="s">
        <v>55</v>
      </c>
      <c r="D408" s="40"/>
      <c r="E408" s="75" t="s">
        <v>354</v>
      </c>
      <c r="F408" s="75"/>
      <c r="G408" s="30" t="s">
        <v>669</v>
      </c>
      <c r="H408" s="30"/>
      <c r="I408" s="30"/>
      <c r="J408" s="30"/>
      <c r="K408" s="30" t="s">
        <v>365</v>
      </c>
      <c r="L408" s="30"/>
      <c r="M408" s="30"/>
      <c r="N408" s="30"/>
      <c r="P408" s="75" t="s">
        <v>480</v>
      </c>
      <c r="Q408" s="88"/>
      <c r="R408" s="29"/>
      <c r="S408" s="39">
        <f>IF(Suggested="Yes",AA408,AG408)</f>
        <v>44.65</v>
      </c>
      <c r="T408" s="37" t="s">
        <v>47</v>
      </c>
      <c r="U408" s="5" t="str">
        <f>+Instructions!$B$3</f>
        <v>G</v>
      </c>
      <c r="V408" s="52"/>
      <c r="W408" s="56">
        <f>+Instructions!$C$22</f>
        <v>0</v>
      </c>
      <c r="X408" s="17">
        <f t="shared" ref="X408" si="542">ROUND($AA408*(1-W408)+0.004999,2)</f>
        <v>44.65</v>
      </c>
      <c r="Y408" s="52"/>
      <c r="Z408" s="6" t="s">
        <v>789</v>
      </c>
      <c r="AA408" s="39">
        <v>44.65</v>
      </c>
      <c r="AB408" s="60">
        <f t="shared" ref="AB408" si="543">+W408</f>
        <v>0</v>
      </c>
      <c r="AC408" s="17">
        <f t="shared" ref="AC408" si="544">+X408</f>
        <v>44.65</v>
      </c>
      <c r="AD408" s="12">
        <f t="shared" ref="AD408" si="545">(AG408-AC408)/AG408</f>
        <v>0</v>
      </c>
      <c r="AE408" s="120"/>
      <c r="AF408" s="127">
        <v>1</v>
      </c>
      <c r="AG408" s="38">
        <f t="shared" ref="AG408" si="546">SUM(AJ408:AL408)+AE408</f>
        <v>44.65</v>
      </c>
      <c r="AH408" s="52"/>
      <c r="AJ408" s="17">
        <f t="shared" ref="AJ408" si="547">ROUND(AC408/(1-VLOOKUP(AF408,Group,2,FALSE)),2)</f>
        <v>44.65</v>
      </c>
      <c r="AK408" s="17">
        <f t="shared" ref="AK408" si="548">IF(VLOOKUP(AF408,Group,5,FALSE)="YES",VLOOKUP(ROUND(ROUND(AJ408,1)-AJ408,2),Round,2,FALSE)+VLOOKUP(AF408,Group,6,FALSE),0)</f>
        <v>0</v>
      </c>
      <c r="AL408" s="17">
        <f t="shared" ref="AL408" si="549">IF(VLOOKUP(AF408,Group,7,FALSE)="",0,ROUND(AJ408-0.04999,1)-AJ408+AM408)</f>
        <v>0</v>
      </c>
      <c r="AM408" s="17" t="str">
        <f t="shared" ref="AM408" si="550">IF(VLOOKUP(AF408,Group,7,FALSE)="","",VLOOKUP(AF408,Group,7,FALSE))</f>
        <v/>
      </c>
      <c r="AO408" s="31" t="s">
        <v>59</v>
      </c>
    </row>
    <row r="409" spans="2:41" s="3" customFormat="1" ht="1.5" customHeight="1" x14ac:dyDescent="0.2">
      <c r="P409" s="75"/>
      <c r="Q409" s="88"/>
      <c r="R409" s="6"/>
      <c r="S409" s="39"/>
      <c r="T409" s="6"/>
      <c r="U409" s="5"/>
      <c r="V409" s="52"/>
      <c r="W409" s="56"/>
      <c r="X409" s="15"/>
      <c r="Y409" s="52"/>
      <c r="Z409" s="39"/>
      <c r="AA409" s="39"/>
      <c r="AB409" s="55"/>
      <c r="AC409" s="17"/>
      <c r="AD409" s="15"/>
      <c r="AE409" s="65"/>
      <c r="AF409" s="123"/>
      <c r="AG409" s="39"/>
      <c r="AH409" s="52"/>
      <c r="AJ409" s="17"/>
      <c r="AK409" s="17"/>
      <c r="AL409" s="17"/>
      <c r="AM409" s="17"/>
      <c r="AO409" s="31" t="s">
        <v>59</v>
      </c>
    </row>
    <row r="410" spans="2:41" s="3" customFormat="1" ht="9.9499999999999993" customHeight="1" x14ac:dyDescent="0.2">
      <c r="B410" s="113" t="s">
        <v>88</v>
      </c>
      <c r="D410" s="40"/>
      <c r="E410" s="75" t="s">
        <v>777</v>
      </c>
      <c r="F410" s="75"/>
      <c r="G410" s="30" t="s">
        <v>92</v>
      </c>
      <c r="H410" s="30"/>
      <c r="I410" s="30" t="s">
        <v>670</v>
      </c>
      <c r="J410" s="30"/>
      <c r="K410" s="30" t="s">
        <v>365</v>
      </c>
      <c r="L410" s="172"/>
      <c r="M410" s="30"/>
      <c r="N410" s="196" t="s">
        <v>100</v>
      </c>
      <c r="P410" s="75" t="s">
        <v>779</v>
      </c>
      <c r="Q410" s="88"/>
      <c r="R410" s="29"/>
      <c r="S410" s="39">
        <f>IF(Suggested="Yes",AA410,AG410)</f>
        <v>96.25</v>
      </c>
      <c r="T410" s="37" t="s">
        <v>46</v>
      </c>
      <c r="U410" s="5" t="str">
        <f>+Instructions!$B$3</f>
        <v>G</v>
      </c>
      <c r="V410" s="52"/>
      <c r="W410" s="56">
        <f>+Instructions!$C$22</f>
        <v>0</v>
      </c>
      <c r="X410" s="39">
        <f>ROUND($AA410*(1-W410)+0.004999,2)</f>
        <v>96.25</v>
      </c>
      <c r="Y410" s="52"/>
      <c r="Z410" s="6" t="s">
        <v>789</v>
      </c>
      <c r="AA410" s="39">
        <v>96.25</v>
      </c>
      <c r="AB410" s="60">
        <f>+W410</f>
        <v>0</v>
      </c>
      <c r="AC410" s="39">
        <f>+X410</f>
        <v>96.25</v>
      </c>
      <c r="AD410" s="60">
        <f>(AG410-AC410)/AG410</f>
        <v>0</v>
      </c>
      <c r="AE410" s="120"/>
      <c r="AF410" s="129">
        <v>2</v>
      </c>
      <c r="AG410" s="44">
        <f>SUM(AJ410:AL410)+AE410</f>
        <v>96.25</v>
      </c>
      <c r="AH410" s="52"/>
      <c r="AJ410" s="17">
        <f>ROUND(AC410/(1-VLOOKUP(AF410,Group,2,FALSE)),2)</f>
        <v>96.25</v>
      </c>
      <c r="AK410" s="17">
        <f>IF(VLOOKUP(AF410,Group,5,FALSE)="YES",VLOOKUP(ROUND(ROUND(AJ410,1)-AJ410,2),Round,2,FALSE)+VLOOKUP(AF410,Group,6,FALSE),0)</f>
        <v>0</v>
      </c>
      <c r="AL410" s="17">
        <f>IF(VLOOKUP(AF410,Group,7,FALSE)="",0,ROUND(AJ410-0.04999,1)-AJ410+AM410)</f>
        <v>0</v>
      </c>
      <c r="AM410" s="17" t="str">
        <f>IF(VLOOKUP(AF410,Group,7,FALSE)="","",VLOOKUP(AF410,Group,7,FALSE))</f>
        <v/>
      </c>
      <c r="AO410" s="31" t="s">
        <v>59</v>
      </c>
    </row>
    <row r="411" spans="2:41" s="3" customFormat="1" ht="9.9499999999999993" customHeight="1" x14ac:dyDescent="0.2">
      <c r="B411" s="113" t="s">
        <v>88</v>
      </c>
      <c r="D411" s="40"/>
      <c r="E411" s="75" t="s">
        <v>778</v>
      </c>
      <c r="F411" s="75"/>
      <c r="G411" s="30" t="s">
        <v>92</v>
      </c>
      <c r="H411" s="30"/>
      <c r="I411" s="30" t="s">
        <v>671</v>
      </c>
      <c r="J411" s="30"/>
      <c r="K411" s="30" t="s">
        <v>365</v>
      </c>
      <c r="L411" s="172"/>
      <c r="M411" s="30"/>
      <c r="N411" s="196" t="s">
        <v>100</v>
      </c>
      <c r="P411" s="75" t="s">
        <v>199</v>
      </c>
      <c r="Q411" s="88"/>
      <c r="R411" s="29"/>
      <c r="S411" s="39">
        <f>IF(Suggested="Yes",AA411,AG411)</f>
        <v>96.4</v>
      </c>
      <c r="T411" s="37" t="s">
        <v>46</v>
      </c>
      <c r="U411" s="5" t="str">
        <f>+Instructions!$B$3</f>
        <v>G</v>
      </c>
      <c r="V411" s="52"/>
      <c r="W411" s="56">
        <f>+Instructions!$C$22</f>
        <v>0</v>
      </c>
      <c r="X411" s="39">
        <f>ROUND($AA411*(1-W411)+0.004999,2)</f>
        <v>96.4</v>
      </c>
      <c r="Y411" s="52"/>
      <c r="Z411" s="6" t="s">
        <v>789</v>
      </c>
      <c r="AA411" s="39">
        <v>96.4</v>
      </c>
      <c r="AB411" s="60">
        <f>+W411</f>
        <v>0</v>
      </c>
      <c r="AC411" s="39">
        <f>+X411</f>
        <v>96.4</v>
      </c>
      <c r="AD411" s="60">
        <f>(AG411-AC411)/AG411</f>
        <v>0</v>
      </c>
      <c r="AE411" s="120"/>
      <c r="AF411" s="129">
        <v>2</v>
      </c>
      <c r="AG411" s="44">
        <f>SUM(AJ411:AL411)+AE411</f>
        <v>96.4</v>
      </c>
      <c r="AH411" s="52"/>
      <c r="AJ411" s="17">
        <f>ROUND(AC411/(1-VLOOKUP(AF411,Group,2,FALSE)),2)</f>
        <v>96.4</v>
      </c>
      <c r="AK411" s="17">
        <f>IF(VLOOKUP(AF411,Group,5,FALSE)="YES",VLOOKUP(ROUND(ROUND(AJ411,1)-AJ411,2),Round,2,FALSE)+VLOOKUP(AF411,Group,6,FALSE),0)</f>
        <v>0</v>
      </c>
      <c r="AL411" s="17">
        <f>IF(VLOOKUP(AF411,Group,7,FALSE)="",0,ROUND(AJ411-0.04999,1)-AJ411+AM411)</f>
        <v>0</v>
      </c>
      <c r="AM411" s="17" t="str">
        <f>IF(VLOOKUP(AF411,Group,7,FALSE)="","",VLOOKUP(AF411,Group,7,FALSE))</f>
        <v/>
      </c>
      <c r="AO411" s="31" t="s">
        <v>59</v>
      </c>
    </row>
    <row r="412" spans="2:41" s="3" customFormat="1" ht="3.95" customHeight="1" x14ac:dyDescent="0.2">
      <c r="P412" s="75"/>
      <c r="Q412" s="88"/>
      <c r="R412" s="6"/>
      <c r="S412" s="39"/>
      <c r="T412" s="6"/>
      <c r="U412" s="5"/>
      <c r="V412" s="52"/>
      <c r="W412" s="56"/>
      <c r="X412" s="15"/>
      <c r="Y412" s="52"/>
      <c r="Z412" s="39"/>
      <c r="AA412" s="39"/>
      <c r="AB412" s="55"/>
      <c r="AC412" s="17"/>
      <c r="AD412" s="15"/>
      <c r="AE412" s="65"/>
      <c r="AF412" s="123"/>
      <c r="AG412" s="39"/>
      <c r="AH412" s="52"/>
      <c r="AJ412" s="17"/>
      <c r="AK412" s="17"/>
      <c r="AL412" s="17"/>
      <c r="AM412" s="17"/>
      <c r="AO412" s="31" t="s">
        <v>59</v>
      </c>
    </row>
    <row r="413" spans="2:41" s="3" customFormat="1" ht="9.9499999999999993" customHeight="1" x14ac:dyDescent="0.2">
      <c r="C413" s="74" t="s">
        <v>531</v>
      </c>
      <c r="P413" s="4"/>
      <c r="Q413" s="6"/>
      <c r="R413" s="80" t="s">
        <v>229</v>
      </c>
      <c r="S413" s="187" t="s">
        <v>491</v>
      </c>
      <c r="T413" s="188"/>
      <c r="U413" s="5"/>
      <c r="V413" s="52"/>
      <c r="W413" s="70"/>
      <c r="X413" s="70"/>
      <c r="Y413" s="52"/>
      <c r="Z413" s="39"/>
      <c r="AA413" s="17"/>
      <c r="AB413" s="15"/>
      <c r="AC413" s="15"/>
      <c r="AD413" s="15"/>
      <c r="AE413" s="15"/>
      <c r="AF413" s="65"/>
      <c r="AG413" s="17"/>
      <c r="AH413" s="52"/>
      <c r="AO413" s="31" t="s">
        <v>59</v>
      </c>
    </row>
    <row r="414" spans="2:41" s="3" customFormat="1" ht="2.4500000000000002" customHeight="1" x14ac:dyDescent="0.2">
      <c r="P414" s="75"/>
      <c r="Q414" s="88"/>
      <c r="R414" s="6"/>
      <c r="S414" s="39"/>
      <c r="T414" s="6"/>
      <c r="U414" s="5"/>
      <c r="V414" s="52"/>
      <c r="W414" s="56"/>
      <c r="X414" s="15"/>
      <c r="Y414" s="52"/>
      <c r="Z414" s="39"/>
      <c r="AA414" s="39"/>
      <c r="AB414" s="55"/>
      <c r="AC414" s="17"/>
      <c r="AD414" s="15"/>
      <c r="AE414" s="65"/>
      <c r="AF414" s="123"/>
      <c r="AG414" s="39"/>
      <c r="AH414" s="52"/>
      <c r="AJ414" s="17"/>
      <c r="AK414" s="17"/>
      <c r="AL414" s="17"/>
      <c r="AM414" s="17"/>
      <c r="AO414" s="31" t="s">
        <v>59</v>
      </c>
    </row>
    <row r="415" spans="2:41" s="3" customFormat="1" ht="9.9499999999999993" customHeight="1" x14ac:dyDescent="0.2">
      <c r="C415" s="35"/>
      <c r="D415" s="40" t="s">
        <v>10</v>
      </c>
      <c r="E415" s="140" t="s">
        <v>492</v>
      </c>
      <c r="G415" s="140" t="s">
        <v>494</v>
      </c>
      <c r="H415" s="140"/>
      <c r="I415" s="140" t="s">
        <v>580</v>
      </c>
      <c r="J415" s="140"/>
      <c r="K415" s="140"/>
      <c r="L415" s="140"/>
      <c r="M415" s="140"/>
      <c r="N415" s="140"/>
      <c r="O415" s="30"/>
      <c r="P415" s="30"/>
      <c r="Q415" s="30"/>
      <c r="R415" s="30"/>
      <c r="S415" s="30"/>
      <c r="T415" s="30"/>
      <c r="U415" s="5"/>
      <c r="V415" s="52"/>
      <c r="W415" s="70"/>
      <c r="X415" s="70"/>
      <c r="Y415" s="52"/>
      <c r="Z415" s="39"/>
      <c r="AA415" s="39"/>
      <c r="AB415" s="55"/>
      <c r="AC415" s="17"/>
      <c r="AD415" s="15"/>
      <c r="AE415" s="65"/>
      <c r="AF415" s="123"/>
      <c r="AG415" s="17"/>
      <c r="AH415" s="52"/>
      <c r="AJ415" s="17"/>
      <c r="AK415" s="17"/>
      <c r="AL415" s="17"/>
      <c r="AM415" s="17"/>
      <c r="AO415" s="31" t="s">
        <v>59</v>
      </c>
    </row>
    <row r="416" spans="2:41" s="3" customFormat="1" ht="9.9499999999999993" customHeight="1" x14ac:dyDescent="0.2">
      <c r="C416" s="35"/>
      <c r="D416" s="40"/>
      <c r="E416" s="140" t="s">
        <v>493</v>
      </c>
      <c r="G416" s="140" t="s">
        <v>495</v>
      </c>
      <c r="H416" s="140"/>
      <c r="I416" s="140" t="s">
        <v>496</v>
      </c>
      <c r="J416" s="140"/>
      <c r="K416" s="140"/>
      <c r="L416" s="140"/>
      <c r="M416" s="140"/>
      <c r="N416" s="140"/>
      <c r="O416" s="30"/>
      <c r="P416" s="30"/>
      <c r="Q416" s="30"/>
      <c r="R416" s="30"/>
      <c r="S416" s="30"/>
      <c r="T416" s="30"/>
      <c r="U416" s="5"/>
      <c r="V416" s="52"/>
      <c r="W416" s="70"/>
      <c r="X416" s="70"/>
      <c r="Y416" s="52"/>
      <c r="Z416" s="39"/>
      <c r="AA416" s="39"/>
      <c r="AB416" s="55"/>
      <c r="AC416" s="17"/>
      <c r="AD416" s="15"/>
      <c r="AE416" s="65"/>
      <c r="AF416" s="123"/>
      <c r="AG416" s="17"/>
      <c r="AH416" s="52"/>
      <c r="AJ416" s="17"/>
      <c r="AK416" s="17"/>
      <c r="AL416" s="17"/>
      <c r="AM416" s="17"/>
      <c r="AO416" s="31" t="s">
        <v>59</v>
      </c>
    </row>
    <row r="417" spans="2:41" s="3" customFormat="1" ht="1.5" customHeight="1" x14ac:dyDescent="0.2">
      <c r="P417" s="75"/>
      <c r="Q417" s="88"/>
      <c r="R417" s="6"/>
      <c r="S417" s="39"/>
      <c r="T417" s="6"/>
      <c r="U417" s="5"/>
      <c r="V417" s="52"/>
      <c r="W417" s="56"/>
      <c r="X417" s="15"/>
      <c r="Y417" s="52"/>
      <c r="Z417" s="39"/>
      <c r="AA417" s="39"/>
      <c r="AB417" s="55"/>
      <c r="AC417" s="17"/>
      <c r="AD417" s="15"/>
      <c r="AE417" s="65"/>
      <c r="AF417" s="123"/>
      <c r="AG417" s="39"/>
      <c r="AH417" s="52"/>
      <c r="AJ417" s="17"/>
      <c r="AK417" s="17"/>
      <c r="AL417" s="17"/>
      <c r="AM417" s="17"/>
      <c r="AO417" s="31" t="s">
        <v>59</v>
      </c>
    </row>
    <row r="418" spans="2:41" s="3" customFormat="1" ht="9.9499999999999993" customHeight="1" x14ac:dyDescent="0.2">
      <c r="B418" s="112" t="s">
        <v>55</v>
      </c>
      <c r="D418" s="40"/>
      <c r="E418" s="75" t="s">
        <v>312</v>
      </c>
      <c r="F418" s="75"/>
      <c r="G418" s="30" t="s">
        <v>48</v>
      </c>
      <c r="H418" s="30"/>
      <c r="I418" s="30"/>
      <c r="J418" s="30"/>
      <c r="K418" s="30"/>
      <c r="L418" s="30"/>
      <c r="M418" s="30"/>
      <c r="N418" s="30"/>
      <c r="P418" s="75" t="s">
        <v>497</v>
      </c>
      <c r="Q418" s="88"/>
      <c r="R418" s="29"/>
      <c r="S418" s="39">
        <f>IF(Suggested="Yes",AA418,AG418)</f>
        <v>36.799999999999997</v>
      </c>
      <c r="T418" s="37" t="s">
        <v>47</v>
      </c>
      <c r="U418" s="5" t="str">
        <f>+Instructions!$B$3</f>
        <v>G</v>
      </c>
      <c r="V418" s="52"/>
      <c r="W418" s="56">
        <f>+Instructions!$C$22</f>
        <v>0</v>
      </c>
      <c r="X418" s="17">
        <f t="shared" ref="X418" si="551">ROUND($AA418*(1-W418)+0.004999,2)</f>
        <v>36.799999999999997</v>
      </c>
      <c r="Y418" s="52"/>
      <c r="Z418" s="6" t="s">
        <v>789</v>
      </c>
      <c r="AA418" s="39">
        <v>36.799999999999997</v>
      </c>
      <c r="AB418" s="60">
        <f t="shared" ref="AB418" si="552">+W418</f>
        <v>0</v>
      </c>
      <c r="AC418" s="17">
        <f t="shared" ref="AC418" si="553">+X418</f>
        <v>36.799999999999997</v>
      </c>
      <c r="AD418" s="12">
        <f t="shared" ref="AD418" si="554">(AG418-AC418)/AG418</f>
        <v>0</v>
      </c>
      <c r="AE418" s="120"/>
      <c r="AF418" s="127">
        <v>1</v>
      </c>
      <c r="AG418" s="38">
        <f t="shared" ref="AG418" si="555">SUM(AJ418:AL418)+AE418</f>
        <v>36.799999999999997</v>
      </c>
      <c r="AH418" s="52"/>
      <c r="AJ418" s="17">
        <f t="shared" ref="AJ418" si="556">ROUND(AC418/(1-VLOOKUP(AF418,Group,2,FALSE)),2)</f>
        <v>36.799999999999997</v>
      </c>
      <c r="AK418" s="17">
        <f t="shared" ref="AK418" si="557">IF(VLOOKUP(AF418,Group,5,FALSE)="YES",VLOOKUP(ROUND(ROUND(AJ418,1)-AJ418,2),Round,2,FALSE)+VLOOKUP(AF418,Group,6,FALSE),0)</f>
        <v>0</v>
      </c>
      <c r="AL418" s="17">
        <f t="shared" ref="AL418" si="558">IF(VLOOKUP(AF418,Group,7,FALSE)="",0,ROUND(AJ418-0.04999,1)-AJ418+AM418)</f>
        <v>0</v>
      </c>
      <c r="AM418" s="17" t="str">
        <f t="shared" ref="AM418" si="559">IF(VLOOKUP(AF418,Group,7,FALSE)="","",VLOOKUP(AF418,Group,7,FALSE))</f>
        <v/>
      </c>
      <c r="AO418" s="31" t="s">
        <v>59</v>
      </c>
    </row>
    <row r="419" spans="2:41" s="3" customFormat="1" ht="9.9499999999999993" customHeight="1" x14ac:dyDescent="0.2">
      <c r="B419" s="112" t="s">
        <v>55</v>
      </c>
      <c r="D419" s="40"/>
      <c r="E419" s="75" t="s">
        <v>354</v>
      </c>
      <c r="F419" s="75"/>
      <c r="G419" s="30" t="s">
        <v>48</v>
      </c>
      <c r="H419" s="30"/>
      <c r="I419" s="30"/>
      <c r="J419" s="30"/>
      <c r="K419" s="30"/>
      <c r="L419" s="30"/>
      <c r="M419" s="30"/>
      <c r="N419" s="30"/>
      <c r="P419" s="75" t="s">
        <v>343</v>
      </c>
      <c r="Q419" s="88"/>
      <c r="R419" s="29"/>
      <c r="S419" s="39">
        <f>IF(Suggested="Yes",AA419,AG419)</f>
        <v>37.6</v>
      </c>
      <c r="T419" s="37" t="s">
        <v>47</v>
      </c>
      <c r="U419" s="5" t="str">
        <f>+Instructions!$B$3</f>
        <v>G</v>
      </c>
      <c r="V419" s="52"/>
      <c r="W419" s="56">
        <f>+Instructions!$C$22</f>
        <v>0</v>
      </c>
      <c r="X419" s="17">
        <f t="shared" ref="X419" si="560">ROUND($AA419*(1-W419)+0.004999,2)</f>
        <v>37.6</v>
      </c>
      <c r="Y419" s="52"/>
      <c r="Z419" s="6" t="s">
        <v>789</v>
      </c>
      <c r="AA419" s="39">
        <v>37.6</v>
      </c>
      <c r="AB419" s="60">
        <f t="shared" ref="AB419" si="561">+W419</f>
        <v>0</v>
      </c>
      <c r="AC419" s="17">
        <f t="shared" ref="AC419" si="562">+X419</f>
        <v>37.6</v>
      </c>
      <c r="AD419" s="12">
        <f t="shared" ref="AD419" si="563">(AG419-AC419)/AG419</f>
        <v>0</v>
      </c>
      <c r="AE419" s="120"/>
      <c r="AF419" s="127">
        <v>1</v>
      </c>
      <c r="AG419" s="38">
        <f t="shared" ref="AG419" si="564">SUM(AJ419:AL419)+AE419</f>
        <v>37.6</v>
      </c>
      <c r="AH419" s="52"/>
      <c r="AJ419" s="17">
        <f t="shared" ref="AJ419" si="565">ROUND(AC419/(1-VLOOKUP(AF419,Group,2,FALSE)),2)</f>
        <v>37.6</v>
      </c>
      <c r="AK419" s="17">
        <f t="shared" ref="AK419" si="566">IF(VLOOKUP(AF419,Group,5,FALSE)="YES",VLOOKUP(ROUND(ROUND(AJ419,1)-AJ419,2),Round,2,FALSE)+VLOOKUP(AF419,Group,6,FALSE),0)</f>
        <v>0</v>
      </c>
      <c r="AL419" s="17">
        <f t="shared" ref="AL419" si="567">IF(VLOOKUP(AF419,Group,7,FALSE)="",0,ROUND(AJ419-0.04999,1)-AJ419+AM419)</f>
        <v>0</v>
      </c>
      <c r="AM419" s="17" t="str">
        <f t="shared" ref="AM419" si="568">IF(VLOOKUP(AF419,Group,7,FALSE)="","",VLOOKUP(AF419,Group,7,FALSE))</f>
        <v/>
      </c>
      <c r="AO419" s="31" t="s">
        <v>59</v>
      </c>
    </row>
    <row r="420" spans="2:41" s="3" customFormat="1" ht="2.4500000000000002" customHeight="1" x14ac:dyDescent="0.2">
      <c r="P420" s="75"/>
      <c r="Q420" s="88"/>
      <c r="R420" s="6"/>
      <c r="S420" s="39"/>
      <c r="T420" s="6"/>
      <c r="U420" s="5"/>
      <c r="V420" s="52"/>
      <c r="W420" s="56"/>
      <c r="X420" s="15"/>
      <c r="Y420" s="52"/>
      <c r="Z420" s="39"/>
      <c r="AA420" s="39"/>
      <c r="AB420" s="55"/>
      <c r="AC420" s="17"/>
      <c r="AD420" s="15"/>
      <c r="AE420" s="65"/>
      <c r="AF420" s="123"/>
      <c r="AG420" s="39"/>
      <c r="AH420" s="52"/>
      <c r="AJ420" s="17"/>
      <c r="AK420" s="17"/>
      <c r="AL420" s="17"/>
      <c r="AM420" s="17"/>
      <c r="AO420" s="31" t="s">
        <v>59</v>
      </c>
    </row>
    <row r="421" spans="2:41" s="3" customFormat="1" ht="9.9499999999999993" customHeight="1" x14ac:dyDescent="0.2">
      <c r="B421" s="113" t="s">
        <v>88</v>
      </c>
      <c r="D421" s="40"/>
      <c r="E421" s="75" t="s">
        <v>234</v>
      </c>
      <c r="F421" s="75"/>
      <c r="G421" s="30" t="s">
        <v>92</v>
      </c>
      <c r="H421" s="30"/>
      <c r="I421" s="30"/>
      <c r="J421" s="30" t="s">
        <v>505</v>
      </c>
      <c r="K421" s="30"/>
      <c r="L421" s="172" t="s">
        <v>509</v>
      </c>
      <c r="M421" s="30"/>
      <c r="N421" s="30"/>
      <c r="P421" s="75" t="s">
        <v>512</v>
      </c>
      <c r="Q421" s="88"/>
      <c r="R421" s="29"/>
      <c r="S421" s="39">
        <f t="shared" ref="S421:S427" si="569">IF(Suggested="Yes",AA421,AG421)</f>
        <v>61.75</v>
      </c>
      <c r="T421" s="37" t="s">
        <v>46</v>
      </c>
      <c r="U421" s="5" t="str">
        <f>+Instructions!$B$3</f>
        <v>G</v>
      </c>
      <c r="V421" s="52"/>
      <c r="W421" s="56">
        <f>+Instructions!$C$22</f>
        <v>0</v>
      </c>
      <c r="X421" s="39">
        <f t="shared" ref="X421:X427" si="570">ROUND($AA421*(1-W421)+0.004999,2)</f>
        <v>61.75</v>
      </c>
      <c r="Y421" s="52"/>
      <c r="Z421" s="6" t="s">
        <v>789</v>
      </c>
      <c r="AA421" s="39">
        <v>61.75</v>
      </c>
      <c r="AB421" s="60">
        <f t="shared" ref="AB421:AC427" si="571">+W421</f>
        <v>0</v>
      </c>
      <c r="AC421" s="39">
        <f t="shared" si="571"/>
        <v>61.75</v>
      </c>
      <c r="AD421" s="60">
        <f t="shared" ref="AD421:AD427" si="572">(AG421-AC421)/AG421</f>
        <v>0</v>
      </c>
      <c r="AE421" s="120"/>
      <c r="AF421" s="129">
        <v>2</v>
      </c>
      <c r="AG421" s="44">
        <f t="shared" ref="AG421:AG427" si="573">SUM(AJ421:AL421)+AE421</f>
        <v>61.75</v>
      </c>
      <c r="AH421" s="52"/>
      <c r="AJ421" s="17">
        <f t="shared" ref="AJ421:AJ427" si="574">ROUND(AC421/(1-VLOOKUP(AF421,Group,2,FALSE)),2)</f>
        <v>61.75</v>
      </c>
      <c r="AK421" s="17">
        <f t="shared" ref="AK421:AK427" si="575">IF(VLOOKUP(AF421,Group,5,FALSE)="YES",VLOOKUP(ROUND(ROUND(AJ421,1)-AJ421,2),Round,2,FALSE)+VLOOKUP(AF421,Group,6,FALSE),0)</f>
        <v>0</v>
      </c>
      <c r="AL421" s="17">
        <f t="shared" ref="AL421:AL427" si="576">IF(VLOOKUP(AF421,Group,7,FALSE)="",0,ROUND(AJ421-0.04999,1)-AJ421+AM421)</f>
        <v>0</v>
      </c>
      <c r="AM421" s="17" t="str">
        <f t="shared" ref="AM421:AM427" si="577">IF(VLOOKUP(AF421,Group,7,FALSE)="","",VLOOKUP(AF421,Group,7,FALSE))</f>
        <v/>
      </c>
      <c r="AO421" s="31" t="s">
        <v>59</v>
      </c>
    </row>
    <row r="422" spans="2:41" s="3" customFormat="1" ht="9.9499999999999993" customHeight="1" x14ac:dyDescent="0.2">
      <c r="B422" s="113" t="s">
        <v>88</v>
      </c>
      <c r="D422" s="40"/>
      <c r="E422" s="75" t="s">
        <v>781</v>
      </c>
      <c r="F422" s="75"/>
      <c r="G422" s="30" t="s">
        <v>92</v>
      </c>
      <c r="H422" s="30"/>
      <c r="I422" s="30"/>
      <c r="J422" s="30" t="s">
        <v>503</v>
      </c>
      <c r="K422" s="172"/>
      <c r="L422" s="172" t="s">
        <v>508</v>
      </c>
      <c r="M422" s="30"/>
      <c r="N422" s="30"/>
      <c r="P422" s="75" t="s">
        <v>510</v>
      </c>
      <c r="Q422" s="88"/>
      <c r="R422" s="29"/>
      <c r="S422" s="39">
        <f t="shared" si="569"/>
        <v>61.9</v>
      </c>
      <c r="T422" s="37" t="s">
        <v>46</v>
      </c>
      <c r="U422" s="5" t="str">
        <f>+Instructions!$B$3</f>
        <v>G</v>
      </c>
      <c r="V422" s="52"/>
      <c r="W422" s="56">
        <f>+Instructions!$C$22</f>
        <v>0</v>
      </c>
      <c r="X422" s="39">
        <f t="shared" si="570"/>
        <v>61.9</v>
      </c>
      <c r="Y422" s="52"/>
      <c r="Z422" s="6" t="s">
        <v>789</v>
      </c>
      <c r="AA422" s="39">
        <v>61.9</v>
      </c>
      <c r="AB422" s="60">
        <f t="shared" si="571"/>
        <v>0</v>
      </c>
      <c r="AC422" s="39">
        <f t="shared" si="571"/>
        <v>61.9</v>
      </c>
      <c r="AD422" s="60">
        <f t="shared" si="572"/>
        <v>0</v>
      </c>
      <c r="AE422" s="120"/>
      <c r="AF422" s="129">
        <v>2</v>
      </c>
      <c r="AG422" s="44">
        <f t="shared" si="573"/>
        <v>61.9</v>
      </c>
      <c r="AH422" s="52"/>
      <c r="AJ422" s="17">
        <f t="shared" si="574"/>
        <v>61.9</v>
      </c>
      <c r="AK422" s="17">
        <f t="shared" si="575"/>
        <v>0</v>
      </c>
      <c r="AL422" s="17">
        <f t="shared" si="576"/>
        <v>0</v>
      </c>
      <c r="AM422" s="17" t="str">
        <f t="shared" si="577"/>
        <v/>
      </c>
      <c r="AO422" s="31" t="s">
        <v>59</v>
      </c>
    </row>
    <row r="423" spans="2:41" s="3" customFormat="1" ht="9.9499999999999993" customHeight="1" x14ac:dyDescent="0.2">
      <c r="B423" s="113" t="s">
        <v>88</v>
      </c>
      <c r="D423" s="40"/>
      <c r="E423" s="75" t="s">
        <v>780</v>
      </c>
      <c r="F423" s="75"/>
      <c r="G423" s="30" t="s">
        <v>92</v>
      </c>
      <c r="H423" s="30"/>
      <c r="I423" s="30"/>
      <c r="J423" s="30" t="s">
        <v>501</v>
      </c>
      <c r="K423" s="172"/>
      <c r="L423" s="172" t="s">
        <v>506</v>
      </c>
      <c r="M423" s="30"/>
      <c r="N423" s="30"/>
      <c r="P423" s="75" t="s">
        <v>199</v>
      </c>
      <c r="Q423" s="88"/>
      <c r="R423" s="29"/>
      <c r="S423" s="39">
        <f t="shared" si="569"/>
        <v>128.85</v>
      </c>
      <c r="T423" s="37" t="s">
        <v>46</v>
      </c>
      <c r="U423" s="5" t="str">
        <f>+Instructions!$B$3</f>
        <v>G</v>
      </c>
      <c r="V423" s="52"/>
      <c r="W423" s="56">
        <f>+Instructions!$C$22</f>
        <v>0</v>
      </c>
      <c r="X423" s="39">
        <f t="shared" si="570"/>
        <v>128.85</v>
      </c>
      <c r="Y423" s="52"/>
      <c r="Z423" s="6" t="s">
        <v>789</v>
      </c>
      <c r="AA423" s="39">
        <v>128.85</v>
      </c>
      <c r="AB423" s="60">
        <f t="shared" si="571"/>
        <v>0</v>
      </c>
      <c r="AC423" s="39">
        <f t="shared" si="571"/>
        <v>128.85</v>
      </c>
      <c r="AD423" s="60">
        <f t="shared" si="572"/>
        <v>0</v>
      </c>
      <c r="AE423" s="120"/>
      <c r="AF423" s="129">
        <v>2</v>
      </c>
      <c r="AG423" s="44">
        <f t="shared" si="573"/>
        <v>128.85</v>
      </c>
      <c r="AH423" s="52"/>
      <c r="AJ423" s="17">
        <f t="shared" si="574"/>
        <v>128.85</v>
      </c>
      <c r="AK423" s="17">
        <f t="shared" si="575"/>
        <v>0</v>
      </c>
      <c r="AL423" s="17">
        <f t="shared" si="576"/>
        <v>0</v>
      </c>
      <c r="AM423" s="17" t="str">
        <f t="shared" si="577"/>
        <v/>
      </c>
      <c r="AO423" s="31" t="s">
        <v>59</v>
      </c>
    </row>
    <row r="424" spans="2:41" s="3" customFormat="1" ht="9.9499999999999993" customHeight="1" x14ac:dyDescent="0.2">
      <c r="B424" s="113" t="s">
        <v>88</v>
      </c>
      <c r="D424" s="40"/>
      <c r="E424" s="75" t="s">
        <v>778</v>
      </c>
      <c r="F424" s="75"/>
      <c r="G424" s="30" t="s">
        <v>92</v>
      </c>
      <c r="H424" s="30"/>
      <c r="I424" s="30"/>
      <c r="J424" s="30" t="s">
        <v>581</v>
      </c>
      <c r="K424" s="30"/>
      <c r="L424" s="172" t="s">
        <v>582</v>
      </c>
      <c r="M424" s="30"/>
      <c r="N424" s="30"/>
      <c r="P424" s="75" t="s">
        <v>199</v>
      </c>
      <c r="Q424" s="88"/>
      <c r="R424" s="29"/>
      <c r="S424" s="39">
        <f t="shared" si="569"/>
        <v>96.75</v>
      </c>
      <c r="T424" s="37" t="s">
        <v>46</v>
      </c>
      <c r="U424" s="5" t="str">
        <f>+Instructions!$B$3</f>
        <v>G</v>
      </c>
      <c r="V424" s="52"/>
      <c r="W424" s="56">
        <f>+Instructions!$C$22</f>
        <v>0</v>
      </c>
      <c r="X424" s="39">
        <f t="shared" si="570"/>
        <v>96.75</v>
      </c>
      <c r="Y424" s="52"/>
      <c r="Z424" s="6" t="s">
        <v>789</v>
      </c>
      <c r="AA424" s="39">
        <v>96.75</v>
      </c>
      <c r="AB424" s="60">
        <f t="shared" si="571"/>
        <v>0</v>
      </c>
      <c r="AC424" s="39">
        <f t="shared" si="571"/>
        <v>96.75</v>
      </c>
      <c r="AD424" s="60">
        <f t="shared" si="572"/>
        <v>0</v>
      </c>
      <c r="AE424" s="120"/>
      <c r="AF424" s="129">
        <v>2</v>
      </c>
      <c r="AG424" s="44">
        <f t="shared" si="573"/>
        <v>96.75</v>
      </c>
      <c r="AH424" s="52"/>
      <c r="AJ424" s="17">
        <f t="shared" si="574"/>
        <v>96.75</v>
      </c>
      <c r="AK424" s="17">
        <f t="shared" si="575"/>
        <v>0</v>
      </c>
      <c r="AL424" s="17">
        <f t="shared" si="576"/>
        <v>0</v>
      </c>
      <c r="AM424" s="17" t="str">
        <f t="shared" si="577"/>
        <v/>
      </c>
      <c r="AO424" s="31" t="s">
        <v>59</v>
      </c>
    </row>
    <row r="425" spans="2:41" s="3" customFormat="1" ht="9.9499999999999993" customHeight="1" x14ac:dyDescent="0.2">
      <c r="B425" s="113" t="s">
        <v>88</v>
      </c>
      <c r="D425" s="40"/>
      <c r="E425" s="75" t="s">
        <v>498</v>
      </c>
      <c r="F425" s="75"/>
      <c r="G425" s="30" t="s">
        <v>92</v>
      </c>
      <c r="H425" s="30"/>
      <c r="I425" s="30"/>
      <c r="J425" s="30" t="s">
        <v>504</v>
      </c>
      <c r="K425" s="30"/>
      <c r="L425" s="172" t="s">
        <v>509</v>
      </c>
      <c r="M425" s="30"/>
      <c r="N425" s="30"/>
      <c r="P425" s="75" t="s">
        <v>511</v>
      </c>
      <c r="Q425" s="88"/>
      <c r="R425" s="29"/>
      <c r="S425" s="39">
        <f t="shared" si="569"/>
        <v>96</v>
      </c>
      <c r="T425" s="37" t="s">
        <v>46</v>
      </c>
      <c r="U425" s="5" t="str">
        <f>+Instructions!$B$3</f>
        <v>G</v>
      </c>
      <c r="V425" s="52"/>
      <c r="W425" s="56">
        <f>+Instructions!$C$22</f>
        <v>0</v>
      </c>
      <c r="X425" s="39">
        <f t="shared" si="570"/>
        <v>96</v>
      </c>
      <c r="Y425" s="52"/>
      <c r="Z425" s="6" t="s">
        <v>789</v>
      </c>
      <c r="AA425" s="39">
        <v>96</v>
      </c>
      <c r="AB425" s="60">
        <f t="shared" si="571"/>
        <v>0</v>
      </c>
      <c r="AC425" s="39">
        <f t="shared" si="571"/>
        <v>96</v>
      </c>
      <c r="AD425" s="60">
        <f t="shared" si="572"/>
        <v>0</v>
      </c>
      <c r="AE425" s="120"/>
      <c r="AF425" s="129">
        <v>2</v>
      </c>
      <c r="AG425" s="44">
        <f t="shared" si="573"/>
        <v>96</v>
      </c>
      <c r="AH425" s="52"/>
      <c r="AJ425" s="17">
        <f t="shared" si="574"/>
        <v>96</v>
      </c>
      <c r="AK425" s="17">
        <f t="shared" si="575"/>
        <v>0</v>
      </c>
      <c r="AL425" s="17">
        <f t="shared" si="576"/>
        <v>0</v>
      </c>
      <c r="AM425" s="17" t="str">
        <f t="shared" si="577"/>
        <v/>
      </c>
      <c r="AO425" s="31" t="s">
        <v>59</v>
      </c>
    </row>
    <row r="426" spans="2:41" s="3" customFormat="1" ht="9.9499999999999993" customHeight="1" x14ac:dyDescent="0.2">
      <c r="B426" s="113" t="s">
        <v>88</v>
      </c>
      <c r="D426" s="40"/>
      <c r="E426" s="75" t="s">
        <v>91</v>
      </c>
      <c r="F426" s="75"/>
      <c r="G426" s="30" t="s">
        <v>92</v>
      </c>
      <c r="H426" s="30"/>
      <c r="I426" s="30"/>
      <c r="J426" s="30" t="s">
        <v>502</v>
      </c>
      <c r="K426" s="172"/>
      <c r="L426" s="172" t="s">
        <v>507</v>
      </c>
      <c r="M426" s="30"/>
      <c r="N426" s="30"/>
      <c r="P426" s="75" t="s">
        <v>150</v>
      </c>
      <c r="Q426" s="88"/>
      <c r="R426" s="29"/>
      <c r="S426" s="39">
        <f t="shared" si="569"/>
        <v>61.75</v>
      </c>
      <c r="T426" s="37" t="s">
        <v>46</v>
      </c>
      <c r="U426" s="5" t="str">
        <f>+Instructions!$B$3</f>
        <v>G</v>
      </c>
      <c r="V426" s="52"/>
      <c r="W426" s="56">
        <f>+Instructions!$C$22</f>
        <v>0</v>
      </c>
      <c r="X426" s="39">
        <f t="shared" si="570"/>
        <v>61.75</v>
      </c>
      <c r="Y426" s="52"/>
      <c r="Z426" s="6" t="s">
        <v>789</v>
      </c>
      <c r="AA426" s="39">
        <v>61.75</v>
      </c>
      <c r="AB426" s="60">
        <f t="shared" si="571"/>
        <v>0</v>
      </c>
      <c r="AC426" s="39">
        <f t="shared" si="571"/>
        <v>61.75</v>
      </c>
      <c r="AD426" s="60">
        <f t="shared" si="572"/>
        <v>0</v>
      </c>
      <c r="AE426" s="120"/>
      <c r="AF426" s="129">
        <v>2</v>
      </c>
      <c r="AG426" s="44">
        <f t="shared" si="573"/>
        <v>61.75</v>
      </c>
      <c r="AH426" s="52"/>
      <c r="AJ426" s="17">
        <f t="shared" si="574"/>
        <v>61.75</v>
      </c>
      <c r="AK426" s="17">
        <f t="shared" si="575"/>
        <v>0</v>
      </c>
      <c r="AL426" s="17">
        <f t="shared" si="576"/>
        <v>0</v>
      </c>
      <c r="AM426" s="17" t="str">
        <f t="shared" si="577"/>
        <v/>
      </c>
      <c r="AO426" s="31" t="s">
        <v>59</v>
      </c>
    </row>
    <row r="427" spans="2:41" s="3" customFormat="1" ht="9.9499999999999993" customHeight="1" x14ac:dyDescent="0.2">
      <c r="B427" s="113" t="s">
        <v>88</v>
      </c>
      <c r="D427" s="40"/>
      <c r="E427" s="75" t="s">
        <v>782</v>
      </c>
      <c r="F427" s="75"/>
      <c r="G427" s="30" t="s">
        <v>92</v>
      </c>
      <c r="H427" s="30"/>
      <c r="I427" s="30"/>
      <c r="J427" s="30" t="s">
        <v>398</v>
      </c>
      <c r="K427" s="30"/>
      <c r="L427" s="172" t="s">
        <v>509</v>
      </c>
      <c r="M427" s="30"/>
      <c r="N427" s="30"/>
      <c r="P427" s="75" t="s">
        <v>762</v>
      </c>
      <c r="Q427" s="88"/>
      <c r="R427" s="29"/>
      <c r="S427" s="39">
        <f t="shared" si="569"/>
        <v>123.95</v>
      </c>
      <c r="T427" s="37" t="s">
        <v>46</v>
      </c>
      <c r="U427" s="5" t="str">
        <f>+Instructions!$B$3</f>
        <v>G</v>
      </c>
      <c r="V427" s="52"/>
      <c r="W427" s="56">
        <f>+Instructions!$C$22</f>
        <v>0</v>
      </c>
      <c r="X427" s="39">
        <f t="shared" si="570"/>
        <v>123.95</v>
      </c>
      <c r="Y427" s="52"/>
      <c r="Z427" s="6" t="s">
        <v>789</v>
      </c>
      <c r="AA427" s="39">
        <v>123.95</v>
      </c>
      <c r="AB427" s="60">
        <f t="shared" si="571"/>
        <v>0</v>
      </c>
      <c r="AC427" s="39">
        <f t="shared" si="571"/>
        <v>123.95</v>
      </c>
      <c r="AD427" s="60">
        <f t="shared" si="572"/>
        <v>0</v>
      </c>
      <c r="AE427" s="120"/>
      <c r="AF427" s="129">
        <v>2</v>
      </c>
      <c r="AG427" s="44">
        <f t="shared" si="573"/>
        <v>123.95</v>
      </c>
      <c r="AH427" s="52"/>
      <c r="AJ427" s="17">
        <f t="shared" si="574"/>
        <v>123.95</v>
      </c>
      <c r="AK427" s="17">
        <f t="shared" si="575"/>
        <v>0</v>
      </c>
      <c r="AL427" s="17">
        <f t="shared" si="576"/>
        <v>0</v>
      </c>
      <c r="AM427" s="17" t="str">
        <f t="shared" si="577"/>
        <v/>
      </c>
      <c r="AO427" s="31" t="s">
        <v>59</v>
      </c>
    </row>
    <row r="428" spans="2:41" s="3" customFormat="1" ht="3.75" customHeight="1" x14ac:dyDescent="0.2">
      <c r="P428" s="75"/>
      <c r="Q428" s="88"/>
      <c r="R428" s="6"/>
      <c r="S428" s="39"/>
      <c r="T428" s="6"/>
      <c r="U428" s="5"/>
      <c r="V428" s="52"/>
      <c r="W428" s="56"/>
      <c r="X428" s="15"/>
      <c r="Y428" s="52"/>
      <c r="Z428" s="39"/>
      <c r="AA428" s="39"/>
      <c r="AB428" s="55"/>
      <c r="AC428" s="17"/>
      <c r="AD428" s="15"/>
      <c r="AE428" s="65"/>
      <c r="AF428" s="123"/>
      <c r="AG428" s="39"/>
      <c r="AH428" s="52"/>
      <c r="AJ428" s="17"/>
      <c r="AK428" s="17"/>
      <c r="AL428" s="17"/>
      <c r="AM428" s="17"/>
      <c r="AO428" s="31" t="s">
        <v>59</v>
      </c>
    </row>
    <row r="429" spans="2:41" s="3" customFormat="1" ht="9.9499999999999993" customHeight="1" x14ac:dyDescent="0.2">
      <c r="P429" s="75"/>
      <c r="Q429" s="88"/>
      <c r="R429" s="6"/>
      <c r="S429" s="39"/>
      <c r="T429" s="6"/>
      <c r="U429" s="5"/>
      <c r="V429" s="52"/>
      <c r="W429" s="56"/>
      <c r="X429" s="15"/>
      <c r="Y429" s="52"/>
      <c r="Z429" s="39"/>
      <c r="AA429" s="39"/>
      <c r="AB429" s="55"/>
      <c r="AC429" s="17"/>
      <c r="AD429" s="15"/>
      <c r="AE429" s="65"/>
      <c r="AF429" s="123"/>
      <c r="AG429" s="39"/>
      <c r="AH429" s="52"/>
      <c r="AJ429" s="17"/>
      <c r="AK429" s="17"/>
      <c r="AL429" s="17"/>
      <c r="AM429" s="17"/>
      <c r="AO429" s="31" t="s">
        <v>59</v>
      </c>
    </row>
    <row r="430" spans="2:41" s="3" customFormat="1" ht="9.9499999999999993" customHeight="1" x14ac:dyDescent="0.2">
      <c r="P430" s="75"/>
      <c r="Q430" s="88"/>
      <c r="R430" s="6"/>
      <c r="S430" s="39"/>
      <c r="T430" s="6"/>
      <c r="U430" s="5"/>
      <c r="V430" s="52"/>
      <c r="W430" s="56"/>
      <c r="X430" s="15"/>
      <c r="Y430" s="52"/>
      <c r="Z430" s="39"/>
      <c r="AA430" s="39"/>
      <c r="AB430" s="55"/>
      <c r="AC430" s="17"/>
      <c r="AD430" s="15"/>
      <c r="AE430" s="65"/>
      <c r="AF430" s="123"/>
      <c r="AG430" s="39"/>
      <c r="AH430" s="52"/>
      <c r="AJ430" s="17"/>
      <c r="AK430" s="17"/>
      <c r="AL430" s="17"/>
      <c r="AM430" s="17"/>
      <c r="AO430" s="31" t="s">
        <v>59</v>
      </c>
    </row>
    <row r="431" spans="2:41" s="3" customFormat="1" ht="9.9499999999999993" customHeight="1" x14ac:dyDescent="0.2">
      <c r="P431" s="75"/>
      <c r="Q431" s="88"/>
      <c r="R431" s="6"/>
      <c r="S431" s="39"/>
      <c r="T431" s="6"/>
      <c r="U431" s="5"/>
      <c r="V431" s="52"/>
      <c r="W431" s="56"/>
      <c r="X431" s="15"/>
      <c r="Y431" s="52"/>
      <c r="Z431" s="39"/>
      <c r="AA431" s="39"/>
      <c r="AB431" s="55"/>
      <c r="AC431" s="17"/>
      <c r="AD431" s="15"/>
      <c r="AE431" s="65"/>
      <c r="AF431" s="123"/>
      <c r="AG431" s="39"/>
      <c r="AH431" s="52"/>
      <c r="AJ431" s="17"/>
      <c r="AK431" s="17"/>
      <c r="AL431" s="17"/>
      <c r="AM431" s="17"/>
      <c r="AO431" s="31" t="s">
        <v>59</v>
      </c>
    </row>
    <row r="432" spans="2:41" s="3" customFormat="1" ht="9.9499999999999993" customHeight="1" x14ac:dyDescent="0.2">
      <c r="P432" s="75"/>
      <c r="Q432" s="88"/>
      <c r="R432" s="6"/>
      <c r="S432" s="39"/>
      <c r="T432" s="6"/>
      <c r="U432" s="5"/>
      <c r="V432" s="52"/>
      <c r="W432" s="56"/>
      <c r="X432" s="15"/>
      <c r="Y432" s="52"/>
      <c r="Z432" s="39"/>
      <c r="AA432" s="39"/>
      <c r="AB432" s="55"/>
      <c r="AC432" s="17"/>
      <c r="AD432" s="15"/>
      <c r="AE432" s="65"/>
      <c r="AF432" s="123"/>
      <c r="AG432" s="39"/>
      <c r="AH432" s="52"/>
      <c r="AJ432" s="17"/>
      <c r="AK432" s="17"/>
      <c r="AL432" s="17"/>
      <c r="AM432" s="17"/>
      <c r="AO432" s="31" t="s">
        <v>59</v>
      </c>
    </row>
    <row r="433" spans="16:41" s="3" customFormat="1" ht="9.9499999999999993" customHeight="1" x14ac:dyDescent="0.2">
      <c r="P433" s="75"/>
      <c r="Q433" s="88"/>
      <c r="R433" s="6"/>
      <c r="S433" s="39"/>
      <c r="T433" s="6"/>
      <c r="U433" s="5"/>
      <c r="V433" s="52"/>
      <c r="W433" s="56"/>
      <c r="X433" s="15"/>
      <c r="Y433" s="52"/>
      <c r="Z433" s="39"/>
      <c r="AA433" s="39"/>
      <c r="AB433" s="55"/>
      <c r="AC433" s="17"/>
      <c r="AD433" s="15"/>
      <c r="AE433" s="65"/>
      <c r="AF433" s="123"/>
      <c r="AG433" s="39"/>
      <c r="AH433" s="52"/>
      <c r="AJ433" s="17"/>
      <c r="AK433" s="17"/>
      <c r="AL433" s="17"/>
      <c r="AM433" s="17"/>
      <c r="AO433" s="31" t="s">
        <v>59</v>
      </c>
    </row>
    <row r="434" spans="16:41" s="3" customFormat="1" ht="9.9499999999999993" customHeight="1" x14ac:dyDescent="0.2">
      <c r="P434" s="75"/>
      <c r="Q434" s="88"/>
      <c r="R434" s="6"/>
      <c r="S434" s="39"/>
      <c r="T434" s="6"/>
      <c r="U434" s="5"/>
      <c r="V434" s="52"/>
      <c r="W434" s="56"/>
      <c r="X434" s="15"/>
      <c r="Y434" s="52"/>
      <c r="Z434" s="39"/>
      <c r="AA434" s="39"/>
      <c r="AB434" s="55"/>
      <c r="AC434" s="17"/>
      <c r="AD434" s="15"/>
      <c r="AE434" s="65"/>
      <c r="AF434" s="123"/>
      <c r="AG434" s="39"/>
      <c r="AH434" s="52"/>
      <c r="AJ434" s="17"/>
      <c r="AK434" s="17"/>
      <c r="AL434" s="17"/>
      <c r="AM434" s="17"/>
      <c r="AO434" s="31" t="s">
        <v>59</v>
      </c>
    </row>
    <row r="435" spans="16:41" s="3" customFormat="1" ht="9.9499999999999993" customHeight="1" x14ac:dyDescent="0.2">
      <c r="P435" s="75"/>
      <c r="Q435" s="88"/>
      <c r="R435" s="6"/>
      <c r="S435" s="39"/>
      <c r="T435" s="6"/>
      <c r="U435" s="5"/>
      <c r="V435" s="52"/>
      <c r="W435" s="56"/>
      <c r="X435" s="15"/>
      <c r="Y435" s="52"/>
      <c r="Z435" s="39"/>
      <c r="AA435" s="39"/>
      <c r="AB435" s="55"/>
      <c r="AC435" s="17"/>
      <c r="AD435" s="15"/>
      <c r="AE435" s="65"/>
      <c r="AF435" s="123"/>
      <c r="AG435" s="39"/>
      <c r="AH435" s="52"/>
      <c r="AJ435" s="17"/>
      <c r="AK435" s="17"/>
      <c r="AL435" s="17"/>
      <c r="AM435" s="17"/>
      <c r="AO435" s="31" t="s">
        <v>59</v>
      </c>
    </row>
    <row r="436" spans="16:41" s="3" customFormat="1" ht="9.9499999999999993" customHeight="1" x14ac:dyDescent="0.2">
      <c r="P436" s="75"/>
      <c r="Q436" s="88"/>
      <c r="R436" s="6"/>
      <c r="S436" s="39"/>
      <c r="T436" s="6"/>
      <c r="U436" s="5"/>
      <c r="V436" s="52"/>
      <c r="W436" s="56"/>
      <c r="X436" s="15"/>
      <c r="Y436" s="52"/>
      <c r="Z436" s="39"/>
      <c r="AA436" s="39"/>
      <c r="AB436" s="55"/>
      <c r="AC436" s="17"/>
      <c r="AD436" s="15"/>
      <c r="AE436" s="65"/>
      <c r="AF436" s="123"/>
      <c r="AG436" s="39"/>
      <c r="AH436" s="52"/>
      <c r="AJ436" s="17"/>
      <c r="AK436" s="17"/>
      <c r="AL436" s="17"/>
      <c r="AM436" s="17"/>
      <c r="AO436" s="31" t="s">
        <v>59</v>
      </c>
    </row>
    <row r="437" spans="16:41" s="3" customFormat="1" ht="9.9499999999999993" customHeight="1" x14ac:dyDescent="0.2">
      <c r="P437" s="75"/>
      <c r="Q437" s="88"/>
      <c r="R437" s="6"/>
      <c r="S437" s="39"/>
      <c r="T437" s="6"/>
      <c r="U437" s="5"/>
      <c r="V437" s="52"/>
      <c r="W437" s="56"/>
      <c r="X437" s="15"/>
      <c r="Y437" s="52"/>
      <c r="Z437" s="39"/>
      <c r="AA437" s="39"/>
      <c r="AB437" s="55"/>
      <c r="AC437" s="17"/>
      <c r="AD437" s="15"/>
      <c r="AE437" s="65"/>
      <c r="AF437" s="123"/>
      <c r="AG437" s="39"/>
      <c r="AH437" s="52"/>
      <c r="AJ437" s="17"/>
      <c r="AK437" s="17"/>
      <c r="AL437" s="17"/>
      <c r="AM437" s="17"/>
      <c r="AO437" s="31" t="s">
        <v>59</v>
      </c>
    </row>
    <row r="438" spans="16:41" s="3" customFormat="1" ht="9.9499999999999993" customHeight="1" x14ac:dyDescent="0.2">
      <c r="P438" s="75"/>
      <c r="Q438" s="88"/>
      <c r="R438" s="6"/>
      <c r="S438" s="39"/>
      <c r="T438" s="6"/>
      <c r="U438" s="5"/>
      <c r="V438" s="52"/>
      <c r="W438" s="56"/>
      <c r="X438" s="15"/>
      <c r="Y438" s="52"/>
      <c r="Z438" s="39"/>
      <c r="AA438" s="39"/>
      <c r="AB438" s="55"/>
      <c r="AC438" s="17"/>
      <c r="AD438" s="15"/>
      <c r="AE438" s="65"/>
      <c r="AF438" s="123"/>
      <c r="AG438" s="39"/>
      <c r="AH438" s="52"/>
      <c r="AJ438" s="17"/>
      <c r="AK438" s="17"/>
      <c r="AL438" s="17"/>
      <c r="AM438" s="17"/>
      <c r="AO438" s="31" t="s">
        <v>59</v>
      </c>
    </row>
    <row r="439" spans="16:41" s="3" customFormat="1" ht="9.9499999999999993" customHeight="1" x14ac:dyDescent="0.2">
      <c r="P439" s="75"/>
      <c r="Q439" s="88"/>
      <c r="R439" s="6"/>
      <c r="S439" s="39"/>
      <c r="T439" s="6"/>
      <c r="U439" s="5"/>
      <c r="V439" s="52"/>
      <c r="W439" s="56"/>
      <c r="X439" s="15"/>
      <c r="Y439" s="52"/>
      <c r="Z439" s="39"/>
      <c r="AA439" s="39"/>
      <c r="AB439" s="55"/>
      <c r="AC439" s="17"/>
      <c r="AD439" s="15"/>
      <c r="AE439" s="65"/>
      <c r="AF439" s="123"/>
      <c r="AG439" s="39"/>
      <c r="AH439" s="52"/>
      <c r="AJ439" s="17"/>
      <c r="AK439" s="17"/>
      <c r="AL439" s="17"/>
      <c r="AM439" s="17"/>
      <c r="AO439" s="31" t="s">
        <v>59</v>
      </c>
    </row>
    <row r="440" spans="16:41" s="3" customFormat="1" ht="9.9499999999999993" customHeight="1" x14ac:dyDescent="0.2">
      <c r="P440" s="75"/>
      <c r="Q440" s="88"/>
      <c r="R440" s="6"/>
      <c r="S440" s="39"/>
      <c r="T440" s="6"/>
      <c r="U440" s="5"/>
      <c r="V440" s="52"/>
      <c r="W440" s="56"/>
      <c r="X440" s="15"/>
      <c r="Y440" s="52"/>
      <c r="Z440" s="39"/>
      <c r="AA440" s="39"/>
      <c r="AB440" s="55"/>
      <c r="AC440" s="17"/>
      <c r="AD440" s="15"/>
      <c r="AE440" s="65"/>
      <c r="AF440" s="123"/>
      <c r="AG440" s="39"/>
      <c r="AH440" s="52"/>
      <c r="AJ440" s="17"/>
      <c r="AK440" s="17"/>
      <c r="AL440" s="17"/>
      <c r="AM440" s="17"/>
      <c r="AO440" s="31" t="s">
        <v>59</v>
      </c>
    </row>
    <row r="441" spans="16:41" s="3" customFormat="1" ht="9.9499999999999993" customHeight="1" x14ac:dyDescent="0.2">
      <c r="P441" s="75"/>
      <c r="Q441" s="88"/>
      <c r="R441" s="6"/>
      <c r="S441" s="39"/>
      <c r="T441" s="6"/>
      <c r="U441" s="5"/>
      <c r="V441" s="52"/>
      <c r="W441" s="56"/>
      <c r="X441" s="15"/>
      <c r="Y441" s="52"/>
      <c r="Z441" s="39"/>
      <c r="AA441" s="39"/>
      <c r="AB441" s="55"/>
      <c r="AC441" s="17"/>
      <c r="AD441" s="15"/>
      <c r="AE441" s="65"/>
      <c r="AF441" s="123"/>
      <c r="AG441" s="39"/>
      <c r="AH441" s="52"/>
      <c r="AJ441" s="17"/>
      <c r="AK441" s="17"/>
      <c r="AL441" s="17"/>
      <c r="AM441" s="17"/>
      <c r="AO441" s="31" t="s">
        <v>59</v>
      </c>
    </row>
    <row r="442" spans="16:41" s="3" customFormat="1" ht="9.9499999999999993" customHeight="1" x14ac:dyDescent="0.2">
      <c r="P442" s="75"/>
      <c r="Q442" s="88"/>
      <c r="R442" s="6"/>
      <c r="S442" s="39"/>
      <c r="T442" s="6"/>
      <c r="U442" s="5"/>
      <c r="V442" s="52"/>
      <c r="W442" s="56"/>
      <c r="X442" s="15"/>
      <c r="Y442" s="52"/>
      <c r="Z442" s="39"/>
      <c r="AA442" s="39"/>
      <c r="AB442" s="55"/>
      <c r="AC442" s="17"/>
      <c r="AD442" s="15"/>
      <c r="AE442" s="65"/>
      <c r="AF442" s="123"/>
      <c r="AG442" s="39"/>
      <c r="AH442" s="52"/>
      <c r="AJ442" s="17"/>
      <c r="AK442" s="17"/>
      <c r="AL442" s="17"/>
      <c r="AM442" s="17"/>
      <c r="AO442" s="31" t="s">
        <v>59</v>
      </c>
    </row>
    <row r="443" spans="16:41" s="3" customFormat="1" ht="9.9499999999999993" customHeight="1" x14ac:dyDescent="0.2">
      <c r="P443" s="75"/>
      <c r="Q443" s="88"/>
      <c r="R443" s="6"/>
      <c r="S443" s="39"/>
      <c r="T443" s="6"/>
      <c r="U443" s="5"/>
      <c r="V443" s="52"/>
      <c r="W443" s="56"/>
      <c r="X443" s="15"/>
      <c r="Y443" s="52"/>
      <c r="Z443" s="39"/>
      <c r="AA443" s="39"/>
      <c r="AB443" s="55"/>
      <c r="AC443" s="17"/>
      <c r="AD443" s="15"/>
      <c r="AE443" s="65"/>
      <c r="AF443" s="123"/>
      <c r="AG443" s="39"/>
      <c r="AH443" s="52"/>
      <c r="AJ443" s="17"/>
      <c r="AK443" s="17"/>
      <c r="AL443" s="17"/>
      <c r="AM443" s="17"/>
      <c r="AO443" s="31" t="s">
        <v>59</v>
      </c>
    </row>
    <row r="444" spans="16:41" s="3" customFormat="1" ht="9.9499999999999993" customHeight="1" x14ac:dyDescent="0.2">
      <c r="P444" s="75"/>
      <c r="Q444" s="88"/>
      <c r="R444" s="6"/>
      <c r="S444" s="39"/>
      <c r="T444" s="6"/>
      <c r="U444" s="5"/>
      <c r="V444" s="52"/>
      <c r="W444" s="56"/>
      <c r="X444" s="15"/>
      <c r="Y444" s="52"/>
      <c r="Z444" s="39"/>
      <c r="AA444" s="39"/>
      <c r="AB444" s="55"/>
      <c r="AC444" s="17"/>
      <c r="AD444" s="15"/>
      <c r="AE444" s="65"/>
      <c r="AF444" s="123"/>
      <c r="AG444" s="39"/>
      <c r="AH444" s="52"/>
      <c r="AJ444" s="17"/>
      <c r="AK444" s="17"/>
      <c r="AL444" s="17"/>
      <c r="AM444" s="17"/>
      <c r="AO444" s="31" t="s">
        <v>59</v>
      </c>
    </row>
    <row r="445" spans="16:41" s="3" customFormat="1" ht="9.9499999999999993" customHeight="1" x14ac:dyDescent="0.2">
      <c r="P445" s="75"/>
      <c r="Q445" s="88"/>
      <c r="R445" s="6"/>
      <c r="S445" s="39"/>
      <c r="T445" s="6"/>
      <c r="U445" s="5"/>
      <c r="V445" s="52"/>
      <c r="W445" s="56"/>
      <c r="X445" s="15"/>
      <c r="Y445" s="52"/>
      <c r="Z445" s="39"/>
      <c r="AA445" s="39"/>
      <c r="AB445" s="55"/>
      <c r="AC445" s="17"/>
      <c r="AD445" s="15"/>
      <c r="AE445" s="65"/>
      <c r="AF445" s="123"/>
      <c r="AG445" s="39"/>
      <c r="AH445" s="52"/>
      <c r="AJ445" s="17"/>
      <c r="AK445" s="17"/>
      <c r="AL445" s="17"/>
      <c r="AM445" s="17"/>
      <c r="AO445" s="31" t="s">
        <v>59</v>
      </c>
    </row>
    <row r="446" spans="16:41" s="3" customFormat="1" ht="9.9499999999999993" customHeight="1" x14ac:dyDescent="0.2">
      <c r="P446" s="75"/>
      <c r="Q446" s="88"/>
      <c r="R446" s="6"/>
      <c r="S446" s="39"/>
      <c r="T446" s="6"/>
      <c r="U446" s="5"/>
      <c r="V446" s="52"/>
      <c r="W446" s="56"/>
      <c r="X446" s="15"/>
      <c r="Y446" s="52"/>
      <c r="Z446" s="39"/>
      <c r="AA446" s="39"/>
      <c r="AB446" s="55"/>
      <c r="AC446" s="17"/>
      <c r="AD446" s="15"/>
      <c r="AE446" s="65"/>
      <c r="AF446" s="123"/>
      <c r="AG446" s="39"/>
      <c r="AH446" s="52"/>
      <c r="AJ446" s="17"/>
      <c r="AK446" s="17"/>
      <c r="AL446" s="17"/>
      <c r="AM446" s="17"/>
      <c r="AO446" s="31" t="s">
        <v>59</v>
      </c>
    </row>
    <row r="447" spans="16:41" s="3" customFormat="1" ht="9.9499999999999993" customHeight="1" x14ac:dyDescent="0.2">
      <c r="P447" s="75"/>
      <c r="Q447" s="88"/>
      <c r="R447" s="6"/>
      <c r="S447" s="39"/>
      <c r="T447" s="6"/>
      <c r="U447" s="5"/>
      <c r="V447" s="52"/>
      <c r="W447" s="56"/>
      <c r="X447" s="15"/>
      <c r="Y447" s="52"/>
      <c r="Z447" s="39"/>
      <c r="AA447" s="39"/>
      <c r="AB447" s="55"/>
      <c r="AC447" s="17"/>
      <c r="AD447" s="15"/>
      <c r="AE447" s="65"/>
      <c r="AF447" s="123"/>
      <c r="AG447" s="39"/>
      <c r="AH447" s="52"/>
      <c r="AJ447" s="17"/>
      <c r="AK447" s="17"/>
      <c r="AL447" s="17"/>
      <c r="AM447" s="17"/>
      <c r="AO447" s="31" t="s">
        <v>59</v>
      </c>
    </row>
    <row r="448" spans="16:41" s="3" customFormat="1" ht="9.9499999999999993" customHeight="1" x14ac:dyDescent="0.2">
      <c r="P448" s="75"/>
      <c r="Q448" s="88"/>
      <c r="R448" s="6"/>
      <c r="S448" s="39"/>
      <c r="T448" s="6"/>
      <c r="U448" s="5"/>
      <c r="V448" s="52"/>
      <c r="W448" s="56"/>
      <c r="X448" s="15"/>
      <c r="Y448" s="52"/>
      <c r="Z448" s="39"/>
      <c r="AA448" s="39"/>
      <c r="AB448" s="55"/>
      <c r="AC448" s="17"/>
      <c r="AD448" s="15"/>
      <c r="AE448" s="65"/>
      <c r="AF448" s="123"/>
      <c r="AG448" s="39"/>
      <c r="AH448" s="52"/>
      <c r="AJ448" s="17"/>
      <c r="AK448" s="17"/>
      <c r="AL448" s="17"/>
      <c r="AM448" s="17"/>
      <c r="AO448" s="31" t="s">
        <v>59</v>
      </c>
    </row>
    <row r="449" spans="16:41" s="3" customFormat="1" ht="9.9499999999999993" customHeight="1" x14ac:dyDescent="0.2">
      <c r="P449" s="75"/>
      <c r="Q449" s="88"/>
      <c r="R449" s="6"/>
      <c r="S449" s="39"/>
      <c r="T449" s="6"/>
      <c r="U449" s="5"/>
      <c r="V449" s="52"/>
      <c r="W449" s="56"/>
      <c r="X449" s="15"/>
      <c r="Y449" s="52"/>
      <c r="Z449" s="39"/>
      <c r="AA449" s="39"/>
      <c r="AB449" s="55"/>
      <c r="AC449" s="17"/>
      <c r="AD449" s="15"/>
      <c r="AE449" s="65"/>
      <c r="AF449" s="123"/>
      <c r="AG449" s="39"/>
      <c r="AH449" s="52"/>
      <c r="AJ449" s="17"/>
      <c r="AK449" s="17"/>
      <c r="AL449" s="17"/>
      <c r="AM449" s="17"/>
      <c r="AO449" s="31" t="s">
        <v>59</v>
      </c>
    </row>
    <row r="450" spans="16:41" s="3" customFormat="1" ht="9.9499999999999993" customHeight="1" x14ac:dyDescent="0.2">
      <c r="P450" s="75"/>
      <c r="Q450" s="88"/>
      <c r="R450" s="6"/>
      <c r="S450" s="39"/>
      <c r="T450" s="6"/>
      <c r="U450" s="5"/>
      <c r="V450" s="52"/>
      <c r="W450" s="56"/>
      <c r="X450" s="15"/>
      <c r="Y450" s="52"/>
      <c r="Z450" s="39"/>
      <c r="AA450" s="39"/>
      <c r="AB450" s="55"/>
      <c r="AC450" s="17"/>
      <c r="AD450" s="15"/>
      <c r="AE450" s="65"/>
      <c r="AF450" s="123"/>
      <c r="AG450" s="39"/>
      <c r="AH450" s="52"/>
      <c r="AJ450" s="17"/>
      <c r="AK450" s="17"/>
      <c r="AL450" s="17"/>
      <c r="AM450" s="17"/>
      <c r="AO450" s="31" t="s">
        <v>59</v>
      </c>
    </row>
    <row r="451" spans="16:41" s="3" customFormat="1" ht="9.9499999999999993" customHeight="1" x14ac:dyDescent="0.2">
      <c r="P451" s="75"/>
      <c r="Q451" s="88"/>
      <c r="R451" s="6"/>
      <c r="S451" s="39"/>
      <c r="T451" s="6"/>
      <c r="U451" s="5"/>
      <c r="V451" s="52"/>
      <c r="W451" s="56"/>
      <c r="X451" s="15"/>
      <c r="Y451" s="52"/>
      <c r="Z451" s="39"/>
      <c r="AA451" s="39"/>
      <c r="AB451" s="55"/>
      <c r="AC451" s="17"/>
      <c r="AD451" s="15"/>
      <c r="AE451" s="65"/>
      <c r="AF451" s="123"/>
      <c r="AG451" s="39"/>
      <c r="AH451" s="52"/>
      <c r="AJ451" s="17"/>
      <c r="AK451" s="17"/>
      <c r="AL451" s="17"/>
      <c r="AM451" s="17"/>
      <c r="AO451" s="31" t="s">
        <v>59</v>
      </c>
    </row>
    <row r="452" spans="16:41" s="3" customFormat="1" ht="9.9499999999999993" customHeight="1" x14ac:dyDescent="0.2">
      <c r="P452" s="75"/>
      <c r="Q452" s="88"/>
      <c r="R452" s="6"/>
      <c r="S452" s="39"/>
      <c r="T452" s="6"/>
      <c r="U452" s="5"/>
      <c r="V452" s="52"/>
      <c r="W452" s="56"/>
      <c r="X452" s="15"/>
      <c r="Y452" s="52"/>
      <c r="Z452" s="39"/>
      <c r="AA452" s="39"/>
      <c r="AB452" s="55"/>
      <c r="AC452" s="17"/>
      <c r="AD452" s="15"/>
      <c r="AE452" s="65"/>
      <c r="AF452" s="123"/>
      <c r="AG452" s="39"/>
      <c r="AH452" s="52"/>
      <c r="AJ452" s="17"/>
      <c r="AK452" s="17"/>
      <c r="AL452" s="17"/>
      <c r="AM452" s="17"/>
      <c r="AO452" s="31" t="s">
        <v>59</v>
      </c>
    </row>
    <row r="453" spans="16:41" s="3" customFormat="1" ht="9.9499999999999993" customHeight="1" x14ac:dyDescent="0.2">
      <c r="P453" s="75"/>
      <c r="Q453" s="88"/>
      <c r="R453" s="6"/>
      <c r="S453" s="39"/>
      <c r="T453" s="6"/>
      <c r="U453" s="5"/>
      <c r="V453" s="52"/>
      <c r="W453" s="56"/>
      <c r="X453" s="15"/>
      <c r="Y453" s="52"/>
      <c r="Z453" s="39"/>
      <c r="AA453" s="39"/>
      <c r="AB453" s="55"/>
      <c r="AC453" s="17"/>
      <c r="AD453" s="15"/>
      <c r="AE453" s="65"/>
      <c r="AF453" s="123"/>
      <c r="AG453" s="39"/>
      <c r="AH453" s="52"/>
      <c r="AJ453" s="17"/>
      <c r="AK453" s="17"/>
      <c r="AL453" s="17"/>
      <c r="AM453" s="17"/>
      <c r="AO453" s="31" t="s">
        <v>59</v>
      </c>
    </row>
    <row r="454" spans="16:41" s="3" customFormat="1" ht="9.9499999999999993" customHeight="1" x14ac:dyDescent="0.2">
      <c r="P454" s="75"/>
      <c r="Q454" s="88"/>
      <c r="R454" s="6"/>
      <c r="S454" s="39"/>
      <c r="T454" s="6"/>
      <c r="U454" s="5"/>
      <c r="V454" s="52"/>
      <c r="W454" s="56"/>
      <c r="X454" s="15"/>
      <c r="Y454" s="52"/>
      <c r="Z454" s="39"/>
      <c r="AA454" s="39"/>
      <c r="AB454" s="55"/>
      <c r="AC454" s="17"/>
      <c r="AD454" s="15"/>
      <c r="AE454" s="65"/>
      <c r="AF454" s="123"/>
      <c r="AG454" s="39"/>
      <c r="AH454" s="52"/>
      <c r="AJ454" s="17"/>
      <c r="AK454" s="17"/>
      <c r="AL454" s="17"/>
      <c r="AM454" s="17"/>
      <c r="AO454" s="31" t="s">
        <v>59</v>
      </c>
    </row>
    <row r="455" spans="16:41" s="3" customFormat="1" ht="9.9499999999999993" customHeight="1" x14ac:dyDescent="0.2">
      <c r="P455" s="75"/>
      <c r="Q455" s="88"/>
      <c r="R455" s="6"/>
      <c r="S455" s="39"/>
      <c r="T455" s="6"/>
      <c r="U455" s="5"/>
      <c r="V455" s="52"/>
      <c r="W455" s="56"/>
      <c r="X455" s="15"/>
      <c r="Y455" s="52"/>
      <c r="Z455" s="39"/>
      <c r="AA455" s="39"/>
      <c r="AB455" s="55"/>
      <c r="AC455" s="17"/>
      <c r="AD455" s="15"/>
      <c r="AE455" s="65"/>
      <c r="AF455" s="123"/>
      <c r="AG455" s="39"/>
      <c r="AH455" s="52"/>
      <c r="AJ455" s="17"/>
      <c r="AK455" s="17"/>
      <c r="AL455" s="17"/>
      <c r="AM455" s="17"/>
      <c r="AO455" s="31" t="s">
        <v>59</v>
      </c>
    </row>
    <row r="456" spans="16:41" s="3" customFormat="1" ht="9.9499999999999993" customHeight="1" x14ac:dyDescent="0.2">
      <c r="P456" s="75"/>
      <c r="Q456" s="88"/>
      <c r="R456" s="6"/>
      <c r="S456" s="39"/>
      <c r="T456" s="6"/>
      <c r="U456" s="5"/>
      <c r="V456" s="52"/>
      <c r="W456" s="56"/>
      <c r="X456" s="15"/>
      <c r="Y456" s="52"/>
      <c r="Z456" s="39"/>
      <c r="AA456" s="39"/>
      <c r="AB456" s="55"/>
      <c r="AC456" s="17"/>
      <c r="AD456" s="15"/>
      <c r="AE456" s="65"/>
      <c r="AF456" s="123"/>
      <c r="AG456" s="39"/>
      <c r="AH456" s="52"/>
      <c r="AJ456" s="17"/>
      <c r="AK456" s="17"/>
      <c r="AL456" s="17"/>
      <c r="AM456" s="17"/>
      <c r="AO456" s="31" t="s">
        <v>59</v>
      </c>
    </row>
    <row r="457" spans="16:41" s="3" customFormat="1" ht="9.9499999999999993" customHeight="1" x14ac:dyDescent="0.2">
      <c r="P457" s="75"/>
      <c r="Q457" s="88"/>
      <c r="R457" s="6"/>
      <c r="S457" s="39"/>
      <c r="T457" s="6"/>
      <c r="U457" s="5"/>
      <c r="V457" s="52"/>
      <c r="W457" s="56"/>
      <c r="X457" s="15"/>
      <c r="Y457" s="52"/>
      <c r="Z457" s="39"/>
      <c r="AA457" s="39"/>
      <c r="AB457" s="55"/>
      <c r="AC457" s="17"/>
      <c r="AD457" s="15"/>
      <c r="AE457" s="65"/>
      <c r="AF457" s="123"/>
      <c r="AG457" s="39"/>
      <c r="AH457" s="52"/>
      <c r="AJ457" s="17"/>
      <c r="AK457" s="17"/>
      <c r="AL457" s="17"/>
      <c r="AM457" s="17"/>
      <c r="AO457" s="31" t="s">
        <v>59</v>
      </c>
    </row>
    <row r="458" spans="16:41" s="3" customFormat="1" ht="9.9499999999999993" customHeight="1" x14ac:dyDescent="0.2">
      <c r="P458" s="75"/>
      <c r="Q458" s="88"/>
      <c r="R458" s="6"/>
      <c r="S458" s="39"/>
      <c r="T458" s="6"/>
      <c r="U458" s="5"/>
      <c r="V458" s="52"/>
      <c r="W458" s="56"/>
      <c r="X458" s="15"/>
      <c r="Y458" s="52"/>
      <c r="Z458" s="39"/>
      <c r="AA458" s="39"/>
      <c r="AB458" s="55"/>
      <c r="AC458" s="17"/>
      <c r="AD458" s="15"/>
      <c r="AE458" s="65"/>
      <c r="AF458" s="123"/>
      <c r="AG458" s="39"/>
      <c r="AH458" s="52"/>
      <c r="AJ458" s="17"/>
      <c r="AK458" s="17"/>
      <c r="AL458" s="17"/>
      <c r="AM458" s="17"/>
      <c r="AO458" s="31" t="s">
        <v>59</v>
      </c>
    </row>
    <row r="459" spans="16:41" s="3" customFormat="1" ht="9.9499999999999993" customHeight="1" x14ac:dyDescent="0.2">
      <c r="P459" s="75"/>
      <c r="Q459" s="88"/>
      <c r="R459" s="6"/>
      <c r="S459" s="39"/>
      <c r="T459" s="6"/>
      <c r="U459" s="5"/>
      <c r="V459" s="52"/>
      <c r="W459" s="56"/>
      <c r="X459" s="15"/>
      <c r="Y459" s="52"/>
      <c r="Z459" s="39"/>
      <c r="AA459" s="39"/>
      <c r="AB459" s="55"/>
      <c r="AC459" s="17"/>
      <c r="AD459" s="15"/>
      <c r="AE459" s="65"/>
      <c r="AF459" s="123"/>
      <c r="AG459" s="39"/>
      <c r="AH459" s="52"/>
      <c r="AJ459" s="17"/>
      <c r="AK459" s="17"/>
      <c r="AL459" s="17"/>
      <c r="AM459" s="17"/>
      <c r="AO459" s="31" t="s">
        <v>59</v>
      </c>
    </row>
    <row r="460" spans="16:41" s="3" customFormat="1" ht="9.9499999999999993" customHeight="1" x14ac:dyDescent="0.2">
      <c r="P460" s="75"/>
      <c r="Q460" s="88"/>
      <c r="R460" s="6"/>
      <c r="S460" s="39"/>
      <c r="T460" s="6"/>
      <c r="U460" s="5"/>
      <c r="V460" s="52"/>
      <c r="W460" s="56"/>
      <c r="X460" s="15"/>
      <c r="Y460" s="52"/>
      <c r="Z460" s="39"/>
      <c r="AA460" s="39"/>
      <c r="AB460" s="55"/>
      <c r="AC460" s="17"/>
      <c r="AD460" s="15"/>
      <c r="AE460" s="65"/>
      <c r="AF460" s="123"/>
      <c r="AG460" s="39"/>
      <c r="AH460" s="52"/>
      <c r="AJ460" s="17"/>
      <c r="AK460" s="17"/>
      <c r="AL460" s="17"/>
      <c r="AM460" s="17"/>
      <c r="AO460" s="31" t="s">
        <v>59</v>
      </c>
    </row>
    <row r="461" spans="16:41" s="3" customFormat="1" ht="9.9499999999999993" customHeight="1" x14ac:dyDescent="0.2">
      <c r="P461" s="75"/>
      <c r="Q461" s="88"/>
      <c r="R461" s="6"/>
      <c r="S461" s="39"/>
      <c r="T461" s="6"/>
      <c r="U461" s="5"/>
      <c r="V461" s="52"/>
      <c r="W461" s="56"/>
      <c r="X461" s="15"/>
      <c r="Y461" s="52"/>
      <c r="Z461" s="39"/>
      <c r="AA461" s="39"/>
      <c r="AB461" s="55"/>
      <c r="AC461" s="17"/>
      <c r="AD461" s="15"/>
      <c r="AE461" s="65"/>
      <c r="AF461" s="123"/>
      <c r="AG461" s="39"/>
      <c r="AH461" s="52"/>
      <c r="AJ461" s="17"/>
      <c r="AK461" s="17"/>
      <c r="AL461" s="17"/>
      <c r="AM461" s="17"/>
      <c r="AO461" s="31" t="s">
        <v>59</v>
      </c>
    </row>
    <row r="462" spans="16:41" s="3" customFormat="1" ht="9.9499999999999993" customHeight="1" x14ac:dyDescent="0.2">
      <c r="P462" s="75"/>
      <c r="Q462" s="88"/>
      <c r="R462" s="6"/>
      <c r="S462" s="39"/>
      <c r="T462" s="6"/>
      <c r="U462" s="5"/>
      <c r="V462" s="52"/>
      <c r="W462" s="56"/>
      <c r="X462" s="15"/>
      <c r="Y462" s="52"/>
      <c r="Z462" s="39"/>
      <c r="AA462" s="39"/>
      <c r="AB462" s="55"/>
      <c r="AC462" s="17"/>
      <c r="AD462" s="15"/>
      <c r="AE462" s="65"/>
      <c r="AF462" s="123"/>
      <c r="AG462" s="39"/>
      <c r="AH462" s="52"/>
      <c r="AJ462" s="17"/>
      <c r="AK462" s="17"/>
      <c r="AL462" s="17"/>
      <c r="AM462" s="17"/>
      <c r="AO462" s="31" t="s">
        <v>59</v>
      </c>
    </row>
    <row r="463" spans="16:41" s="3" customFormat="1" ht="9.9499999999999993" customHeight="1" x14ac:dyDescent="0.2">
      <c r="P463" s="75"/>
      <c r="Q463" s="88"/>
      <c r="R463" s="6"/>
      <c r="S463" s="39"/>
      <c r="T463" s="6"/>
      <c r="U463" s="5"/>
      <c r="V463" s="52"/>
      <c r="W463" s="56"/>
      <c r="X463" s="15"/>
      <c r="Y463" s="52"/>
      <c r="Z463" s="39"/>
      <c r="AA463" s="39"/>
      <c r="AB463" s="55"/>
      <c r="AC463" s="17"/>
      <c r="AD463" s="15"/>
      <c r="AE463" s="65"/>
      <c r="AF463" s="123"/>
      <c r="AG463" s="39"/>
      <c r="AH463" s="52"/>
      <c r="AJ463" s="17"/>
      <c r="AK463" s="17"/>
      <c r="AL463" s="17"/>
      <c r="AM463" s="17"/>
      <c r="AO463" s="31" t="s">
        <v>59</v>
      </c>
    </row>
    <row r="464" spans="16:41" s="3" customFormat="1" ht="9.9499999999999993" customHeight="1" x14ac:dyDescent="0.2">
      <c r="P464" s="75"/>
      <c r="Q464" s="88"/>
      <c r="R464" s="6"/>
      <c r="S464" s="39"/>
      <c r="T464" s="6"/>
      <c r="U464" s="5"/>
      <c r="V464" s="52"/>
      <c r="W464" s="56"/>
      <c r="X464" s="15"/>
      <c r="Y464" s="52"/>
      <c r="Z464" s="39"/>
      <c r="AA464" s="39"/>
      <c r="AB464" s="55"/>
      <c r="AC464" s="17"/>
      <c r="AD464" s="15"/>
      <c r="AE464" s="65"/>
      <c r="AF464" s="123"/>
      <c r="AG464" s="39"/>
      <c r="AH464" s="52"/>
      <c r="AJ464" s="17"/>
      <c r="AK464" s="17"/>
      <c r="AL464" s="17"/>
      <c r="AM464" s="17"/>
      <c r="AO464" s="31" t="s">
        <v>59</v>
      </c>
    </row>
    <row r="465" spans="3:41" s="3" customFormat="1" ht="9.9499999999999993" customHeight="1" x14ac:dyDescent="0.2">
      <c r="P465" s="75"/>
      <c r="Q465" s="88"/>
      <c r="R465" s="6"/>
      <c r="S465" s="39"/>
      <c r="T465" s="6"/>
      <c r="U465" s="5"/>
      <c r="V465" s="52"/>
      <c r="W465" s="56"/>
      <c r="X465" s="15"/>
      <c r="Y465" s="52"/>
      <c r="Z465" s="39"/>
      <c r="AA465" s="39"/>
      <c r="AB465" s="55"/>
      <c r="AC465" s="17"/>
      <c r="AD465" s="15"/>
      <c r="AE465" s="65"/>
      <c r="AF465" s="123"/>
      <c r="AG465" s="39"/>
      <c r="AH465" s="52"/>
      <c r="AJ465" s="17"/>
      <c r="AK465" s="17"/>
      <c r="AL465" s="17"/>
      <c r="AM465" s="17"/>
      <c r="AO465" s="31" t="s">
        <v>59</v>
      </c>
    </row>
    <row r="466" spans="3:41" s="3" customFormat="1" ht="9.9499999999999993" customHeight="1" x14ac:dyDescent="0.2">
      <c r="P466" s="75"/>
      <c r="Q466" s="88"/>
      <c r="R466" s="6"/>
      <c r="S466" s="39"/>
      <c r="T466" s="6"/>
      <c r="U466" s="5"/>
      <c r="V466" s="52"/>
      <c r="W466" s="56"/>
      <c r="X466" s="15"/>
      <c r="Y466" s="52"/>
      <c r="Z466" s="39"/>
      <c r="AA466" s="39"/>
      <c r="AB466" s="55"/>
      <c r="AC466" s="17"/>
      <c r="AD466" s="15"/>
      <c r="AE466" s="65"/>
      <c r="AF466" s="123"/>
      <c r="AG466" s="39"/>
      <c r="AH466" s="52"/>
      <c r="AJ466" s="17"/>
      <c r="AK466" s="17"/>
      <c r="AL466" s="17"/>
      <c r="AM466" s="17"/>
      <c r="AO466" s="31" t="s">
        <v>59</v>
      </c>
    </row>
    <row r="467" spans="3:41" s="3" customFormat="1" ht="9.9499999999999993" customHeight="1" x14ac:dyDescent="0.2">
      <c r="P467" s="75"/>
      <c r="Q467" s="88"/>
      <c r="R467" s="6"/>
      <c r="S467" s="39"/>
      <c r="T467" s="6"/>
      <c r="U467" s="5"/>
      <c r="V467" s="52"/>
      <c r="W467" s="56"/>
      <c r="X467" s="15"/>
      <c r="Y467" s="52"/>
      <c r="Z467" s="39"/>
      <c r="AA467" s="39"/>
      <c r="AB467" s="55"/>
      <c r="AC467" s="17"/>
      <c r="AD467" s="15"/>
      <c r="AE467" s="65"/>
      <c r="AF467" s="123"/>
      <c r="AG467" s="39"/>
      <c r="AH467" s="52"/>
      <c r="AJ467" s="17"/>
      <c r="AK467" s="17"/>
      <c r="AL467" s="17"/>
      <c r="AM467" s="17"/>
      <c r="AO467" s="31" t="s">
        <v>59</v>
      </c>
    </row>
    <row r="468" spans="3:41" s="3" customFormat="1" ht="9.9499999999999993" customHeight="1" x14ac:dyDescent="0.2">
      <c r="P468" s="75"/>
      <c r="Q468" s="88"/>
      <c r="R468" s="6"/>
      <c r="S468" s="39"/>
      <c r="T468" s="6"/>
      <c r="U468" s="5"/>
      <c r="V468" s="52"/>
      <c r="W468" s="56"/>
      <c r="X468" s="15"/>
      <c r="Y468" s="52"/>
      <c r="Z468" s="39"/>
      <c r="AA468" s="39"/>
      <c r="AB468" s="55"/>
      <c r="AC468" s="17"/>
      <c r="AD468" s="15"/>
      <c r="AE468" s="65"/>
      <c r="AF468" s="123"/>
      <c r="AG468" s="39"/>
      <c r="AH468" s="52"/>
      <c r="AJ468" s="17"/>
      <c r="AK468" s="17"/>
      <c r="AL468" s="17"/>
      <c r="AM468" s="17"/>
      <c r="AO468" s="31" t="s">
        <v>59</v>
      </c>
    </row>
    <row r="469" spans="3:41" s="3" customFormat="1" ht="9.9499999999999993" customHeight="1" x14ac:dyDescent="0.2">
      <c r="P469" s="75"/>
      <c r="Q469" s="88"/>
      <c r="R469" s="6"/>
      <c r="S469" s="39"/>
      <c r="T469" s="6"/>
      <c r="U469" s="5"/>
      <c r="V469" s="52"/>
      <c r="W469" s="56"/>
      <c r="X469" s="15"/>
      <c r="Y469" s="52"/>
      <c r="Z469" s="39"/>
      <c r="AA469" s="39"/>
      <c r="AB469" s="55"/>
      <c r="AC469" s="17"/>
      <c r="AD469" s="15"/>
      <c r="AE469" s="65"/>
      <c r="AF469" s="123"/>
      <c r="AG469" s="39"/>
      <c r="AH469" s="52"/>
      <c r="AJ469" s="17"/>
      <c r="AK469" s="17"/>
      <c r="AL469" s="17"/>
      <c r="AM469" s="17"/>
      <c r="AO469" s="31" t="s">
        <v>59</v>
      </c>
    </row>
    <row r="470" spans="3:41" s="3" customFormat="1" ht="9.9499999999999993" customHeight="1" x14ac:dyDescent="0.2">
      <c r="P470" s="75"/>
      <c r="Q470" s="88"/>
      <c r="R470" s="6"/>
      <c r="S470" s="39"/>
      <c r="T470" s="6"/>
      <c r="U470" s="5"/>
      <c r="V470" s="52"/>
      <c r="W470" s="56"/>
      <c r="X470" s="15"/>
      <c r="Y470" s="52"/>
      <c r="Z470" s="39"/>
      <c r="AA470" s="39"/>
      <c r="AB470" s="55"/>
      <c r="AC470" s="17"/>
      <c r="AD470" s="15"/>
      <c r="AE470" s="65"/>
      <c r="AF470" s="123"/>
      <c r="AG470" s="39"/>
      <c r="AH470" s="52"/>
      <c r="AJ470" s="17"/>
      <c r="AK470" s="17"/>
      <c r="AL470" s="17"/>
      <c r="AM470" s="17"/>
      <c r="AO470" s="31" t="s">
        <v>59</v>
      </c>
    </row>
    <row r="471" spans="3:41" s="3" customFormat="1" ht="9.9499999999999993" customHeight="1" x14ac:dyDescent="0.2">
      <c r="P471" s="75"/>
      <c r="Q471" s="88"/>
      <c r="R471" s="6"/>
      <c r="S471" s="39"/>
      <c r="T471" s="6"/>
      <c r="U471" s="5"/>
      <c r="V471" s="52"/>
      <c r="W471" s="56"/>
      <c r="X471" s="15"/>
      <c r="Y471" s="52"/>
      <c r="Z471" s="39"/>
      <c r="AA471" s="39"/>
      <c r="AB471" s="55"/>
      <c r="AC471" s="17"/>
      <c r="AD471" s="15"/>
      <c r="AE471" s="65"/>
      <c r="AF471" s="123"/>
      <c r="AG471" s="39"/>
      <c r="AH471" s="52"/>
      <c r="AJ471" s="17"/>
      <c r="AK471" s="17"/>
      <c r="AL471" s="17"/>
      <c r="AM471" s="17"/>
      <c r="AO471" s="31" t="s">
        <v>59</v>
      </c>
    </row>
    <row r="472" spans="3:41" s="3" customFormat="1" ht="9.9499999999999993" customHeight="1" x14ac:dyDescent="0.2">
      <c r="P472" s="75"/>
      <c r="Q472" s="88"/>
      <c r="R472" s="6"/>
      <c r="S472" s="39"/>
      <c r="T472" s="6"/>
      <c r="U472" s="5"/>
      <c r="V472" s="52"/>
      <c r="W472" s="56"/>
      <c r="X472" s="15"/>
      <c r="Y472" s="52"/>
      <c r="Z472" s="39"/>
      <c r="AA472" s="39"/>
      <c r="AB472" s="55"/>
      <c r="AC472" s="17"/>
      <c r="AD472" s="15"/>
      <c r="AE472" s="65"/>
      <c r="AF472" s="123"/>
      <c r="AG472" s="39"/>
      <c r="AH472" s="52"/>
      <c r="AJ472" s="17"/>
      <c r="AK472" s="17"/>
      <c r="AL472" s="17"/>
      <c r="AM472" s="17"/>
      <c r="AO472" s="31" t="s">
        <v>59</v>
      </c>
    </row>
    <row r="473" spans="3:41" s="3" customFormat="1" ht="9.9499999999999993" customHeight="1" x14ac:dyDescent="0.2">
      <c r="P473" s="75"/>
      <c r="Q473" s="88"/>
      <c r="R473" s="6"/>
      <c r="S473" s="39"/>
      <c r="T473" s="6"/>
      <c r="U473" s="5"/>
      <c r="V473" s="52"/>
      <c r="W473" s="56"/>
      <c r="X473" s="15"/>
      <c r="Y473" s="52"/>
      <c r="Z473" s="39"/>
      <c r="AA473" s="39"/>
      <c r="AB473" s="55"/>
      <c r="AC473" s="17"/>
      <c r="AD473" s="15"/>
      <c r="AE473" s="65"/>
      <c r="AF473" s="123"/>
      <c r="AG473" s="39"/>
      <c r="AH473" s="52"/>
      <c r="AJ473" s="17"/>
      <c r="AK473" s="17"/>
      <c r="AL473" s="17"/>
      <c r="AM473" s="17"/>
      <c r="AO473" s="31" t="s">
        <v>59</v>
      </c>
    </row>
    <row r="474" spans="3:41" s="3" customFormat="1" ht="9.9499999999999993" customHeight="1" x14ac:dyDescent="0.2">
      <c r="P474" s="75"/>
      <c r="Q474" s="88"/>
      <c r="R474" s="6"/>
      <c r="S474" s="39"/>
      <c r="T474" s="6"/>
      <c r="U474" s="5"/>
      <c r="V474" s="52"/>
      <c r="W474" s="56"/>
      <c r="X474" s="15"/>
      <c r="Y474" s="52"/>
      <c r="Z474" s="39"/>
      <c r="AA474" s="39"/>
      <c r="AB474" s="55"/>
      <c r="AC474" s="17"/>
      <c r="AD474" s="15"/>
      <c r="AE474" s="65"/>
      <c r="AF474" s="123"/>
      <c r="AG474" s="39"/>
      <c r="AH474" s="52"/>
      <c r="AJ474" s="17"/>
      <c r="AK474" s="17"/>
      <c r="AL474" s="17"/>
      <c r="AM474" s="17"/>
      <c r="AO474" s="31" t="s">
        <v>59</v>
      </c>
    </row>
    <row r="475" spans="3:41" s="3" customFormat="1" ht="9.9499999999999993" customHeight="1" x14ac:dyDescent="0.2">
      <c r="P475" s="75"/>
      <c r="Q475" s="88"/>
      <c r="R475" s="6"/>
      <c r="S475" s="39"/>
      <c r="T475" s="6"/>
      <c r="U475" s="5"/>
      <c r="V475" s="52"/>
      <c r="W475" s="56"/>
      <c r="X475" s="15"/>
      <c r="Y475" s="52"/>
      <c r="Z475" s="39"/>
      <c r="AA475" s="39"/>
      <c r="AB475" s="55"/>
      <c r="AC475" s="17"/>
      <c r="AD475" s="15"/>
      <c r="AE475" s="65"/>
      <c r="AF475" s="123"/>
      <c r="AG475" s="39"/>
      <c r="AH475" s="52"/>
      <c r="AJ475" s="17"/>
      <c r="AK475" s="17"/>
      <c r="AL475" s="17"/>
      <c r="AM475" s="17"/>
      <c r="AO475" s="31" t="s">
        <v>59</v>
      </c>
    </row>
    <row r="476" spans="3:41" s="3" customFormat="1" ht="9.9499999999999993" customHeight="1" x14ac:dyDescent="0.2">
      <c r="P476" s="75"/>
      <c r="Q476" s="88"/>
      <c r="R476" s="6"/>
      <c r="S476" s="39"/>
      <c r="T476" s="6"/>
      <c r="U476" s="5"/>
      <c r="V476" s="52"/>
      <c r="W476" s="56"/>
      <c r="X476" s="15"/>
      <c r="Y476" s="52"/>
      <c r="Z476" s="39"/>
      <c r="AA476" s="39"/>
      <c r="AB476" s="55"/>
      <c r="AC476" s="17"/>
      <c r="AD476" s="15"/>
      <c r="AE476" s="65"/>
      <c r="AF476" s="123"/>
      <c r="AG476" s="39"/>
      <c r="AH476" s="52"/>
      <c r="AJ476" s="17"/>
      <c r="AK476" s="17"/>
      <c r="AL476" s="17"/>
      <c r="AM476" s="17"/>
      <c r="AO476" s="31" t="s">
        <v>59</v>
      </c>
    </row>
    <row r="477" spans="3:41" s="141" customFormat="1" ht="9.9499999999999993" customHeight="1" x14ac:dyDescent="0.2">
      <c r="C477" s="234" t="s">
        <v>321</v>
      </c>
      <c r="D477" s="234"/>
      <c r="E477" s="234"/>
      <c r="F477" s="234"/>
      <c r="G477" s="234"/>
      <c r="H477" s="234"/>
      <c r="I477" s="234"/>
      <c r="J477" s="234"/>
      <c r="K477" s="234"/>
      <c r="L477" s="234"/>
      <c r="M477" s="234"/>
      <c r="N477" s="234"/>
      <c r="O477" s="234"/>
      <c r="P477" s="234"/>
      <c r="Q477" s="234"/>
      <c r="R477" s="234"/>
      <c r="S477" s="234"/>
      <c r="T477" s="234"/>
      <c r="U477" s="142"/>
      <c r="V477" s="143"/>
      <c r="W477" s="146"/>
      <c r="X477" s="144"/>
      <c r="Y477" s="143"/>
      <c r="Z477" s="144"/>
      <c r="AA477" s="144"/>
      <c r="AB477" s="145"/>
      <c r="AC477" s="144"/>
      <c r="AD477" s="145"/>
      <c r="AE477" s="147"/>
      <c r="AF477" s="147"/>
      <c r="AG477" s="144"/>
      <c r="AH477" s="143"/>
      <c r="AI477" s="144"/>
      <c r="AJ477" s="144"/>
      <c r="AK477" s="144"/>
      <c r="AL477" s="144"/>
      <c r="AM477" s="144"/>
      <c r="AO477" s="31" t="s">
        <v>59</v>
      </c>
    </row>
    <row r="478" spans="3:41" s="3" customFormat="1" ht="3.95" customHeight="1" x14ac:dyDescent="0.2">
      <c r="C478" s="148"/>
      <c r="D478" s="149"/>
      <c r="E478" s="30"/>
      <c r="F478" s="75"/>
      <c r="G478" s="30"/>
      <c r="H478" s="30"/>
      <c r="I478" s="30"/>
      <c r="J478" s="30"/>
      <c r="K478" s="30"/>
      <c r="L478" s="30"/>
      <c r="M478" s="30"/>
      <c r="N478" s="30"/>
      <c r="O478" s="30"/>
      <c r="P478" s="75"/>
      <c r="Q478" s="88"/>
      <c r="R478" s="29"/>
      <c r="S478" s="150"/>
      <c r="T478" s="151"/>
      <c r="U478" s="37"/>
      <c r="V478" s="52"/>
      <c r="W478" s="56"/>
      <c r="X478" s="39"/>
      <c r="Y478" s="52"/>
      <c r="Z478" s="39"/>
      <c r="AA478" s="39"/>
      <c r="AB478" s="60"/>
      <c r="AC478" s="39"/>
      <c r="AD478" s="60"/>
      <c r="AE478" s="76"/>
      <c r="AF478" s="76"/>
      <c r="AG478" s="39"/>
      <c r="AH478" s="52"/>
      <c r="AI478" s="39"/>
      <c r="AJ478" s="39"/>
      <c r="AK478" s="39"/>
      <c r="AL478" s="39"/>
      <c r="AM478" s="39"/>
      <c r="AO478" s="163"/>
    </row>
    <row r="479" spans="3:41" s="3" customFormat="1" ht="36.75" customHeight="1" x14ac:dyDescent="0.2">
      <c r="C479" s="235" t="s">
        <v>29</v>
      </c>
      <c r="D479" s="236"/>
      <c r="E479" s="236"/>
      <c r="F479" s="236"/>
      <c r="G479" s="236"/>
      <c r="H479" s="236"/>
      <c r="I479" s="236"/>
      <c r="J479" s="236"/>
      <c r="K479" s="236"/>
      <c r="L479" s="236"/>
      <c r="M479" s="236"/>
      <c r="N479" s="236"/>
      <c r="O479" s="236"/>
      <c r="P479" s="236"/>
      <c r="Q479" s="236"/>
      <c r="R479" s="236"/>
      <c r="S479" s="236"/>
      <c r="T479" s="236"/>
      <c r="U479" s="5"/>
      <c r="V479" s="52"/>
      <c r="W479" s="56"/>
      <c r="X479" s="15"/>
      <c r="Y479" s="52"/>
      <c r="Z479" s="39"/>
      <c r="AA479" s="39"/>
      <c r="AB479" s="55"/>
      <c r="AC479" s="17"/>
      <c r="AD479" s="15"/>
      <c r="AE479" s="65"/>
      <c r="AF479" s="65"/>
      <c r="AG479" s="17"/>
      <c r="AH479" s="52"/>
      <c r="AI479" s="123"/>
      <c r="AJ479" s="17"/>
      <c r="AK479" s="17"/>
      <c r="AL479" s="17"/>
      <c r="AM479" s="17"/>
      <c r="AO479" s="163"/>
    </row>
    <row r="480" spans="3:41" s="3" customFormat="1" ht="1.5" customHeight="1" x14ac:dyDescent="0.2">
      <c r="P480" s="75"/>
      <c r="Q480" s="88"/>
      <c r="R480" s="6"/>
      <c r="S480" s="39"/>
      <c r="T480" s="6"/>
      <c r="U480" s="5"/>
      <c r="V480" s="52"/>
      <c r="W480" s="56"/>
      <c r="X480" s="15"/>
      <c r="Y480" s="52"/>
      <c r="Z480" s="39"/>
      <c r="AA480" s="39"/>
      <c r="AB480" s="55"/>
      <c r="AC480" s="17"/>
      <c r="AD480" s="15"/>
      <c r="AE480" s="65"/>
      <c r="AF480" s="123"/>
      <c r="AG480" s="39"/>
      <c r="AH480" s="52"/>
      <c r="AJ480" s="17"/>
      <c r="AK480" s="17"/>
      <c r="AL480" s="17"/>
      <c r="AM480" s="17"/>
      <c r="AO480" s="31"/>
    </row>
    <row r="481" spans="1:42" x14ac:dyDescent="0.2">
      <c r="A481" s="98" t="s">
        <v>59</v>
      </c>
      <c r="B481" s="98" t="s">
        <v>59</v>
      </c>
      <c r="C481" s="98" t="s">
        <v>59</v>
      </c>
      <c r="D481" s="98" t="s">
        <v>59</v>
      </c>
      <c r="E481" s="98" t="s">
        <v>59</v>
      </c>
      <c r="F481" s="98" t="s">
        <v>59</v>
      </c>
      <c r="G481" s="98" t="s">
        <v>59</v>
      </c>
      <c r="H481" s="98" t="s">
        <v>59</v>
      </c>
      <c r="I481" s="98" t="s">
        <v>59</v>
      </c>
      <c r="J481" s="98" t="s">
        <v>59</v>
      </c>
      <c r="K481" s="98" t="s">
        <v>59</v>
      </c>
      <c r="L481" s="98" t="s">
        <v>59</v>
      </c>
      <c r="M481" s="98" t="s">
        <v>59</v>
      </c>
      <c r="N481" s="98" t="s">
        <v>59</v>
      </c>
      <c r="O481" s="98" t="s">
        <v>59</v>
      </c>
      <c r="P481" s="98" t="s">
        <v>59</v>
      </c>
      <c r="Q481" s="98" t="s">
        <v>59</v>
      </c>
      <c r="R481" s="98" t="s">
        <v>59</v>
      </c>
      <c r="S481" s="98" t="s">
        <v>59</v>
      </c>
      <c r="T481" s="98" t="s">
        <v>59</v>
      </c>
      <c r="U481" s="98" t="s">
        <v>59</v>
      </c>
      <c r="V481" s="98" t="s">
        <v>59</v>
      </c>
      <c r="W481" s="98" t="s">
        <v>59</v>
      </c>
      <c r="X481" s="98" t="s">
        <v>59</v>
      </c>
      <c r="Y481" s="98" t="s">
        <v>59</v>
      </c>
      <c r="Z481" s="98" t="s">
        <v>59</v>
      </c>
      <c r="AA481" s="98" t="s">
        <v>59</v>
      </c>
      <c r="AB481" s="98" t="s">
        <v>59</v>
      </c>
      <c r="AC481" s="98" t="s">
        <v>59</v>
      </c>
      <c r="AD481" s="98" t="s">
        <v>59</v>
      </c>
      <c r="AE481" s="98" t="s">
        <v>59</v>
      </c>
      <c r="AF481" s="98" t="s">
        <v>59</v>
      </c>
      <c r="AG481" s="98" t="s">
        <v>59</v>
      </c>
      <c r="AH481" s="98" t="s">
        <v>59</v>
      </c>
      <c r="AI481" s="98" t="s">
        <v>59</v>
      </c>
      <c r="AJ481" s="98" t="s">
        <v>59</v>
      </c>
      <c r="AK481" s="98" t="s">
        <v>59</v>
      </c>
      <c r="AL481" s="98" t="s">
        <v>59</v>
      </c>
      <c r="AM481" s="98" t="s">
        <v>59</v>
      </c>
      <c r="AN481" s="98" t="s">
        <v>59</v>
      </c>
      <c r="AO481" s="98" t="s">
        <v>59</v>
      </c>
      <c r="AP481" s="3"/>
    </row>
    <row r="482" spans="1:42" x14ac:dyDescent="0.2">
      <c r="AP482" s="3"/>
    </row>
    <row r="483" spans="1:42" x14ac:dyDescent="0.2">
      <c r="D483" s="238" t="s">
        <v>60</v>
      </c>
      <c r="E483" s="239"/>
      <c r="AP483" s="3"/>
    </row>
    <row r="484" spans="1:42" x14ac:dyDescent="0.2">
      <c r="D484" s="119">
        <v>-0.04</v>
      </c>
      <c r="E484" s="119">
        <v>0.01</v>
      </c>
      <c r="Q484" s="1" t="s">
        <v>86</v>
      </c>
      <c r="AP484" s="3"/>
    </row>
    <row r="485" spans="1:42" x14ac:dyDescent="0.2">
      <c r="D485" s="119">
        <v>-0.03</v>
      </c>
      <c r="E485" s="119">
        <v>0.02</v>
      </c>
      <c r="AP485" s="3"/>
    </row>
    <row r="486" spans="1:42" x14ac:dyDescent="0.2">
      <c r="D486" s="119">
        <v>-0.02</v>
      </c>
      <c r="E486" s="119">
        <v>0.03</v>
      </c>
      <c r="AP486" s="3"/>
    </row>
    <row r="487" spans="1:42" x14ac:dyDescent="0.2">
      <c r="D487" s="119">
        <v>-0.01</v>
      </c>
      <c r="E487" s="119">
        <v>-0.01</v>
      </c>
      <c r="AP487" s="3"/>
    </row>
    <row r="488" spans="1:42" x14ac:dyDescent="0.2">
      <c r="D488" s="119">
        <v>0</v>
      </c>
      <c r="E488" s="119">
        <v>0</v>
      </c>
      <c r="AP488" s="3"/>
    </row>
    <row r="489" spans="1:42" x14ac:dyDescent="0.2">
      <c r="D489" s="119">
        <v>0.01</v>
      </c>
      <c r="E489" s="119">
        <v>1.0000000000005116E-2</v>
      </c>
      <c r="AP489" s="3"/>
    </row>
    <row r="490" spans="1:42" x14ac:dyDescent="0.2">
      <c r="D490" s="119">
        <v>0.02</v>
      </c>
      <c r="E490" s="119">
        <v>2.0000000000003126E-2</v>
      </c>
      <c r="AP490" s="3"/>
    </row>
    <row r="491" spans="1:42" x14ac:dyDescent="0.2">
      <c r="D491" s="119">
        <v>0.03</v>
      </c>
      <c r="E491" s="119">
        <v>3.0000000000001137E-2</v>
      </c>
      <c r="AP491" s="3"/>
    </row>
    <row r="492" spans="1:42" x14ac:dyDescent="0.2">
      <c r="D492" s="119">
        <v>0.04</v>
      </c>
      <c r="E492" s="119">
        <v>-0.01</v>
      </c>
      <c r="AP492" s="3"/>
    </row>
    <row r="493" spans="1:42" x14ac:dyDescent="0.2">
      <c r="D493" s="119">
        <v>0.05</v>
      </c>
      <c r="E493" s="119">
        <v>0</v>
      </c>
      <c r="AP493" s="3"/>
    </row>
    <row r="494" spans="1:42" x14ac:dyDescent="0.2">
      <c r="AP494" s="3"/>
    </row>
    <row r="495" spans="1:42" x14ac:dyDescent="0.2">
      <c r="AP495" s="3"/>
    </row>
    <row r="496" spans="1:42" x14ac:dyDescent="0.2">
      <c r="AP496" s="3"/>
    </row>
    <row r="497" spans="16:42" x14ac:dyDescent="0.2">
      <c r="AP497" s="3"/>
    </row>
    <row r="498" spans="16:42" x14ac:dyDescent="0.2">
      <c r="AP498" s="3"/>
    </row>
    <row r="499" spans="16:42" x14ac:dyDescent="0.2">
      <c r="AP499" s="3"/>
    </row>
    <row r="500" spans="16:42" x14ac:dyDescent="0.2">
      <c r="AP500" s="3"/>
    </row>
    <row r="501" spans="16:42" x14ac:dyDescent="0.2">
      <c r="AP501" s="3"/>
    </row>
    <row r="502" spans="16:42" x14ac:dyDescent="0.2">
      <c r="AP502" s="3"/>
    </row>
    <row r="503" spans="16:42" x14ac:dyDescent="0.2">
      <c r="AP503" s="3"/>
    </row>
    <row r="504" spans="16:42" x14ac:dyDescent="0.2">
      <c r="AP504" s="3"/>
    </row>
    <row r="505" spans="16:42" x14ac:dyDescent="0.2">
      <c r="P505" s="2"/>
      <c r="Q505" s="2"/>
      <c r="S505" s="2"/>
      <c r="U505" s="2"/>
      <c r="V505" s="2"/>
      <c r="AP505" s="3"/>
    </row>
    <row r="506" spans="16:42" x14ac:dyDescent="0.2">
      <c r="P506" s="2"/>
      <c r="Q506" s="2"/>
      <c r="S506" s="2"/>
      <c r="U506" s="2"/>
      <c r="V506" s="2"/>
      <c r="AP506" s="3"/>
    </row>
    <row r="507" spans="16:42" x14ac:dyDescent="0.2">
      <c r="P507" s="2"/>
      <c r="Q507" s="2"/>
      <c r="S507" s="2"/>
      <c r="U507" s="2"/>
      <c r="V507" s="2"/>
      <c r="AP507" s="3"/>
    </row>
    <row r="508" spans="16:42" x14ac:dyDescent="0.2">
      <c r="P508" s="2"/>
      <c r="Q508" s="2"/>
      <c r="S508" s="2"/>
      <c r="U508" s="2"/>
      <c r="V508" s="2"/>
      <c r="AP508" s="3"/>
    </row>
    <row r="509" spans="16:42" x14ac:dyDescent="0.2">
      <c r="P509" s="2"/>
      <c r="Q509" s="2"/>
      <c r="S509" s="2"/>
      <c r="U509" s="2"/>
      <c r="V509" s="2"/>
      <c r="AP509" s="3"/>
    </row>
    <row r="510" spans="16:42" x14ac:dyDescent="0.2">
      <c r="P510" s="2"/>
      <c r="Q510" s="2"/>
      <c r="S510" s="2"/>
      <c r="U510" s="2"/>
      <c r="V510" s="2"/>
      <c r="AP510" s="3"/>
    </row>
    <row r="511" spans="16:42" x14ac:dyDescent="0.2">
      <c r="P511" s="2"/>
      <c r="Q511" s="2"/>
      <c r="S511" s="2"/>
      <c r="U511" s="2"/>
      <c r="V511" s="2"/>
      <c r="AP511" s="3"/>
    </row>
    <row r="512" spans="16:42" x14ac:dyDescent="0.2">
      <c r="P512" s="2"/>
      <c r="Q512" s="2"/>
      <c r="S512" s="2"/>
      <c r="U512" s="2"/>
      <c r="V512" s="2"/>
      <c r="AP512" s="3"/>
    </row>
    <row r="513" spans="16:42" x14ac:dyDescent="0.2">
      <c r="P513" s="2"/>
      <c r="Q513" s="2"/>
      <c r="S513" s="2"/>
      <c r="U513" s="2"/>
      <c r="V513" s="2"/>
      <c r="AP513" s="3"/>
    </row>
    <row r="514" spans="16:42" x14ac:dyDescent="0.2">
      <c r="P514" s="2"/>
      <c r="Q514" s="2"/>
      <c r="S514" s="2"/>
      <c r="U514" s="2"/>
      <c r="V514" s="2"/>
      <c r="AP514" s="3"/>
    </row>
    <row r="515" spans="16:42" x14ac:dyDescent="0.2">
      <c r="P515" s="2"/>
      <c r="Q515" s="2"/>
      <c r="S515" s="2"/>
      <c r="U515" s="2"/>
      <c r="V515" s="2"/>
      <c r="AP515" s="3"/>
    </row>
    <row r="516" spans="16:42" x14ac:dyDescent="0.2">
      <c r="P516" s="2"/>
      <c r="Q516" s="2"/>
      <c r="S516" s="2"/>
      <c r="U516" s="2"/>
      <c r="V516" s="2"/>
      <c r="AP516" s="3"/>
    </row>
    <row r="517" spans="16:42" x14ac:dyDescent="0.2">
      <c r="P517" s="2"/>
      <c r="Q517" s="2"/>
      <c r="S517" s="2"/>
      <c r="U517" s="2"/>
      <c r="V517" s="2"/>
      <c r="AP517" s="3"/>
    </row>
    <row r="518" spans="16:42" x14ac:dyDescent="0.2">
      <c r="P518" s="2"/>
      <c r="Q518" s="2"/>
      <c r="S518" s="2"/>
      <c r="U518" s="2"/>
      <c r="V518" s="2"/>
      <c r="AP518" s="3"/>
    </row>
    <row r="519" spans="16:42" x14ac:dyDescent="0.2">
      <c r="P519" s="2"/>
      <c r="Q519" s="2"/>
      <c r="S519" s="2"/>
      <c r="U519" s="2"/>
      <c r="V519" s="2"/>
      <c r="AP519" s="3"/>
    </row>
    <row r="520" spans="16:42" x14ac:dyDescent="0.2">
      <c r="P520" s="2"/>
      <c r="Q520" s="2"/>
      <c r="S520" s="2"/>
      <c r="U520" s="2"/>
      <c r="V520" s="2"/>
      <c r="AP520" s="3"/>
    </row>
    <row r="521" spans="16:42" x14ac:dyDescent="0.2">
      <c r="P521" s="2"/>
      <c r="Q521" s="2"/>
      <c r="S521" s="2"/>
      <c r="U521" s="2"/>
      <c r="V521" s="2"/>
      <c r="AP521" s="3"/>
    </row>
    <row r="522" spans="16:42" x14ac:dyDescent="0.2">
      <c r="P522" s="2"/>
      <c r="Q522" s="2"/>
      <c r="S522" s="2"/>
      <c r="U522" s="2"/>
      <c r="V522" s="2"/>
      <c r="AP522" s="3"/>
    </row>
    <row r="523" spans="16:42" x14ac:dyDescent="0.2">
      <c r="P523" s="2"/>
      <c r="Q523" s="2"/>
      <c r="S523" s="2"/>
      <c r="U523" s="2"/>
      <c r="V523" s="2"/>
      <c r="AP523" s="3"/>
    </row>
    <row r="524" spans="16:42" x14ac:dyDescent="0.2">
      <c r="P524" s="2"/>
      <c r="Q524" s="2"/>
      <c r="S524" s="2"/>
      <c r="U524" s="2"/>
      <c r="V524" s="2"/>
      <c r="AP524" s="3"/>
    </row>
    <row r="525" spans="16:42" x14ac:dyDescent="0.2">
      <c r="P525" s="2"/>
      <c r="Q525" s="2"/>
      <c r="S525" s="2"/>
      <c r="U525" s="2"/>
      <c r="V525" s="2"/>
    </row>
    <row r="526" spans="16:42" x14ac:dyDescent="0.2">
      <c r="P526" s="2"/>
      <c r="Q526" s="2"/>
      <c r="S526" s="2"/>
      <c r="U526" s="2"/>
      <c r="V526" s="2"/>
    </row>
    <row r="527" spans="16:42" x14ac:dyDescent="0.2">
      <c r="P527" s="2"/>
      <c r="Q527" s="2"/>
      <c r="S527" s="2"/>
      <c r="U527" s="2"/>
      <c r="V527" s="2"/>
    </row>
    <row r="528" spans="16:42" x14ac:dyDescent="0.2">
      <c r="P528" s="2"/>
      <c r="Q528" s="2"/>
      <c r="S528" s="2"/>
      <c r="U528" s="2"/>
      <c r="V528" s="2"/>
    </row>
    <row r="529" spans="16:39" x14ac:dyDescent="0.2">
      <c r="P529" s="2"/>
      <c r="Q529" s="2"/>
      <c r="S529" s="2"/>
      <c r="U529" s="2"/>
      <c r="V529" s="2"/>
    </row>
    <row r="530" spans="16:39" x14ac:dyDescent="0.2">
      <c r="P530" s="2"/>
      <c r="Q530" s="2"/>
      <c r="S530" s="2"/>
      <c r="U530" s="2"/>
      <c r="V530" s="2"/>
    </row>
    <row r="531" spans="16:39" x14ac:dyDescent="0.2">
      <c r="P531" s="2"/>
      <c r="Q531" s="2"/>
      <c r="S531" s="2"/>
      <c r="U531" s="2"/>
      <c r="V531" s="2"/>
    </row>
    <row r="532" spans="16:39" x14ac:dyDescent="0.2">
      <c r="P532" s="2"/>
      <c r="Q532" s="2"/>
      <c r="S532" s="2"/>
      <c r="U532" s="2"/>
      <c r="V532" s="2"/>
    </row>
    <row r="533" spans="16:39" x14ac:dyDescent="0.2">
      <c r="P533" s="2"/>
      <c r="Q533" s="2"/>
      <c r="S533" s="2"/>
      <c r="U533" s="2"/>
      <c r="V533" s="2"/>
    </row>
    <row r="534" spans="16:39" x14ac:dyDescent="0.2">
      <c r="P534" s="2"/>
      <c r="Q534" s="2"/>
      <c r="S534" s="2"/>
      <c r="U534" s="2"/>
      <c r="V534" s="2"/>
    </row>
    <row r="535" spans="16:39" x14ac:dyDescent="0.2">
      <c r="P535" s="2"/>
      <c r="Q535" s="2"/>
      <c r="S535" s="2"/>
      <c r="U535" s="2"/>
      <c r="V535" s="2"/>
    </row>
    <row r="536" spans="16:39" x14ac:dyDescent="0.2">
      <c r="P536" s="2"/>
      <c r="Q536" s="2"/>
      <c r="S536" s="2"/>
      <c r="U536" s="2"/>
      <c r="V536" s="2"/>
    </row>
    <row r="537" spans="16:39" x14ac:dyDescent="0.2">
      <c r="P537" s="2"/>
      <c r="Q537" s="2"/>
      <c r="S537" s="2"/>
      <c r="U537" s="2"/>
      <c r="V537" s="2"/>
      <c r="W537" s="2"/>
      <c r="X537" s="2"/>
      <c r="Y537" s="2"/>
      <c r="Z537" s="2"/>
      <c r="AA537" s="2"/>
      <c r="AB537" s="2"/>
      <c r="AC537" s="2"/>
      <c r="AD537" s="2"/>
      <c r="AE537" s="2"/>
      <c r="AF537" s="2"/>
      <c r="AG537" s="2"/>
      <c r="AH537" s="2"/>
      <c r="AI537" s="2"/>
      <c r="AJ537" s="2"/>
      <c r="AK537" s="2"/>
      <c r="AL537" s="2"/>
      <c r="AM537" s="2"/>
    </row>
    <row r="538" spans="16:39" x14ac:dyDescent="0.2">
      <c r="P538" s="2"/>
      <c r="Q538" s="2"/>
      <c r="S538" s="2"/>
      <c r="U538" s="2"/>
      <c r="V538" s="2"/>
      <c r="W538" s="2"/>
      <c r="X538" s="2"/>
      <c r="Y538" s="2"/>
      <c r="Z538" s="2"/>
      <c r="AA538" s="2"/>
      <c r="AB538" s="2"/>
      <c r="AC538" s="2"/>
      <c r="AD538" s="2"/>
      <c r="AE538" s="2"/>
      <c r="AF538" s="2"/>
      <c r="AG538" s="2"/>
      <c r="AH538" s="2"/>
      <c r="AI538" s="2"/>
      <c r="AJ538" s="2"/>
      <c r="AK538" s="2"/>
      <c r="AL538" s="2"/>
      <c r="AM538" s="2"/>
    </row>
    <row r="539" spans="16:39" x14ac:dyDescent="0.2">
      <c r="P539" s="2"/>
      <c r="Q539" s="2"/>
      <c r="S539" s="2"/>
      <c r="U539" s="2"/>
      <c r="V539" s="2"/>
      <c r="W539" s="2"/>
      <c r="X539" s="2"/>
      <c r="Y539" s="2"/>
      <c r="Z539" s="2"/>
      <c r="AA539" s="2"/>
      <c r="AB539" s="2"/>
      <c r="AC539" s="2"/>
      <c r="AD539" s="2"/>
      <c r="AE539" s="2"/>
      <c r="AF539" s="2"/>
      <c r="AG539" s="2"/>
      <c r="AH539" s="2"/>
      <c r="AI539" s="2"/>
      <c r="AJ539" s="2"/>
      <c r="AK539" s="2"/>
      <c r="AL539" s="2"/>
      <c r="AM539" s="2"/>
    </row>
    <row r="540" spans="16:39" x14ac:dyDescent="0.2">
      <c r="P540" s="2"/>
      <c r="Q540" s="2"/>
      <c r="S540" s="2"/>
      <c r="U540" s="2"/>
      <c r="V540" s="2"/>
      <c r="W540" s="2"/>
      <c r="X540" s="2"/>
      <c r="Y540" s="2"/>
      <c r="Z540" s="2"/>
      <c r="AA540" s="2"/>
      <c r="AB540" s="2"/>
      <c r="AC540" s="2"/>
      <c r="AD540" s="2"/>
      <c r="AE540" s="2"/>
      <c r="AF540" s="2"/>
      <c r="AG540" s="2"/>
      <c r="AH540" s="2"/>
      <c r="AI540" s="2"/>
      <c r="AJ540" s="2"/>
      <c r="AK540" s="2"/>
      <c r="AL540" s="2"/>
      <c r="AM540" s="2"/>
    </row>
    <row r="541" spans="16:39" x14ac:dyDescent="0.2">
      <c r="P541" s="2"/>
      <c r="Q541" s="2"/>
      <c r="S541" s="2"/>
      <c r="U541" s="2"/>
      <c r="V541" s="2"/>
      <c r="W541" s="2"/>
      <c r="X541" s="2"/>
      <c r="Y541" s="2"/>
      <c r="Z541" s="2"/>
      <c r="AA541" s="2"/>
      <c r="AB541" s="2"/>
      <c r="AC541" s="2"/>
      <c r="AD541" s="2"/>
      <c r="AE541" s="2"/>
      <c r="AF541" s="2"/>
      <c r="AG541" s="2"/>
      <c r="AH541" s="2"/>
      <c r="AI541" s="2"/>
      <c r="AJ541" s="2"/>
      <c r="AK541" s="2"/>
      <c r="AL541" s="2"/>
      <c r="AM541" s="2"/>
    </row>
    <row r="542" spans="16:39" x14ac:dyDescent="0.2">
      <c r="P542" s="2"/>
      <c r="Q542" s="2"/>
      <c r="S542" s="2"/>
      <c r="U542" s="2"/>
      <c r="V542" s="2"/>
      <c r="W542" s="2"/>
      <c r="X542" s="2"/>
      <c r="Y542" s="2"/>
      <c r="Z542" s="2"/>
      <c r="AA542" s="2"/>
      <c r="AB542" s="2"/>
      <c r="AC542" s="2"/>
      <c r="AD542" s="2"/>
      <c r="AE542" s="2"/>
      <c r="AF542" s="2"/>
      <c r="AG542" s="2"/>
      <c r="AH542" s="2"/>
      <c r="AI542" s="2"/>
      <c r="AJ542" s="2"/>
      <c r="AK542" s="2"/>
      <c r="AL542" s="2"/>
      <c r="AM542" s="2"/>
    </row>
    <row r="543" spans="16:39" x14ac:dyDescent="0.2">
      <c r="P543" s="2"/>
      <c r="Q543" s="2"/>
      <c r="S543" s="2"/>
      <c r="U543" s="2"/>
      <c r="V543" s="2"/>
      <c r="W543" s="2"/>
      <c r="X543" s="2"/>
      <c r="Y543" s="2"/>
      <c r="Z543" s="2"/>
      <c r="AA543" s="2"/>
      <c r="AB543" s="2"/>
      <c r="AC543" s="2"/>
      <c r="AD543" s="2"/>
      <c r="AE543" s="2"/>
      <c r="AF543" s="2"/>
      <c r="AG543" s="2"/>
      <c r="AH543" s="2"/>
      <c r="AI543" s="2"/>
      <c r="AJ543" s="2"/>
      <c r="AK543" s="2"/>
      <c r="AL543" s="2"/>
      <c r="AM543" s="2"/>
    </row>
    <row r="544" spans="16:39" x14ac:dyDescent="0.2">
      <c r="P544" s="2"/>
      <c r="Q544" s="2"/>
      <c r="S544" s="2"/>
      <c r="U544" s="2"/>
      <c r="V544" s="2"/>
      <c r="W544" s="2"/>
      <c r="X544" s="2"/>
      <c r="Y544" s="2"/>
      <c r="Z544" s="2"/>
      <c r="AA544" s="2"/>
      <c r="AB544" s="2"/>
      <c r="AC544" s="2"/>
      <c r="AD544" s="2"/>
      <c r="AE544" s="2"/>
      <c r="AF544" s="2"/>
      <c r="AG544" s="2"/>
      <c r="AH544" s="2"/>
      <c r="AI544" s="2"/>
      <c r="AJ544" s="2"/>
      <c r="AK544" s="2"/>
      <c r="AL544" s="2"/>
      <c r="AM544" s="2"/>
    </row>
    <row r="545" spans="16:39" x14ac:dyDescent="0.2">
      <c r="P545" s="2"/>
      <c r="Q545" s="2"/>
      <c r="S545" s="2"/>
      <c r="U545" s="2"/>
      <c r="V545" s="2"/>
      <c r="W545" s="2"/>
      <c r="X545" s="2"/>
      <c r="Y545" s="2"/>
      <c r="Z545" s="2"/>
      <c r="AA545" s="2"/>
      <c r="AB545" s="2"/>
      <c r="AC545" s="2"/>
      <c r="AD545" s="2"/>
      <c r="AE545" s="2"/>
      <c r="AF545" s="2"/>
      <c r="AG545" s="2"/>
      <c r="AH545" s="2"/>
      <c r="AI545" s="2"/>
      <c r="AJ545" s="2"/>
      <c r="AK545" s="2"/>
      <c r="AL545" s="2"/>
      <c r="AM545" s="2"/>
    </row>
    <row r="546" spans="16:39" x14ac:dyDescent="0.2">
      <c r="P546" s="2"/>
      <c r="Q546" s="2"/>
      <c r="S546" s="2"/>
      <c r="U546" s="2"/>
      <c r="V546" s="2"/>
      <c r="W546" s="2"/>
      <c r="X546" s="2"/>
      <c r="Y546" s="2"/>
      <c r="Z546" s="2"/>
      <c r="AA546" s="2"/>
      <c r="AB546" s="2"/>
      <c r="AC546" s="2"/>
      <c r="AD546" s="2"/>
      <c r="AE546" s="2"/>
      <c r="AF546" s="2"/>
      <c r="AG546" s="2"/>
      <c r="AH546" s="2"/>
      <c r="AI546" s="2"/>
      <c r="AJ546" s="2"/>
      <c r="AK546" s="2"/>
      <c r="AL546" s="2"/>
      <c r="AM546" s="2"/>
    </row>
    <row r="547" spans="16:39" x14ac:dyDescent="0.2">
      <c r="P547" s="2"/>
      <c r="Q547" s="2"/>
      <c r="S547" s="2"/>
      <c r="U547" s="2"/>
      <c r="V547" s="2"/>
      <c r="W547" s="2"/>
      <c r="X547" s="2"/>
      <c r="Y547" s="2"/>
      <c r="Z547" s="2"/>
      <c r="AA547" s="2"/>
      <c r="AB547" s="2"/>
      <c r="AC547" s="2"/>
      <c r="AD547" s="2"/>
      <c r="AE547" s="2"/>
      <c r="AF547" s="2"/>
      <c r="AG547" s="2"/>
      <c r="AH547" s="2"/>
      <c r="AI547" s="2"/>
      <c r="AJ547" s="2"/>
      <c r="AK547" s="2"/>
      <c r="AL547" s="2"/>
      <c r="AM547" s="2"/>
    </row>
    <row r="548" spans="16:39" x14ac:dyDescent="0.2">
      <c r="P548" s="2"/>
      <c r="Q548" s="2"/>
      <c r="S548" s="2"/>
      <c r="U548" s="2"/>
      <c r="V548" s="2"/>
      <c r="W548" s="2"/>
      <c r="X548" s="2"/>
      <c r="Y548" s="2"/>
      <c r="Z548" s="2"/>
      <c r="AA548" s="2"/>
      <c r="AB548" s="2"/>
      <c r="AC548" s="2"/>
      <c r="AD548" s="2"/>
      <c r="AE548" s="2"/>
      <c r="AF548" s="2"/>
      <c r="AG548" s="2"/>
      <c r="AH548" s="2"/>
      <c r="AI548" s="2"/>
      <c r="AJ548" s="2"/>
      <c r="AK548" s="2"/>
      <c r="AL548" s="2"/>
      <c r="AM548" s="2"/>
    </row>
    <row r="549" spans="16:39" x14ac:dyDescent="0.2">
      <c r="P549" s="2"/>
      <c r="Q549" s="2"/>
      <c r="S549" s="2"/>
      <c r="U549" s="2"/>
      <c r="V549" s="2"/>
      <c r="W549" s="2"/>
      <c r="X549" s="2"/>
      <c r="Y549" s="2"/>
      <c r="Z549" s="2"/>
      <c r="AA549" s="2"/>
      <c r="AB549" s="2"/>
      <c r="AC549" s="2"/>
      <c r="AD549" s="2"/>
      <c r="AE549" s="2"/>
      <c r="AF549" s="2"/>
      <c r="AG549" s="2"/>
      <c r="AH549" s="2"/>
      <c r="AI549" s="2"/>
      <c r="AJ549" s="2"/>
      <c r="AK549" s="2"/>
      <c r="AL549" s="2"/>
      <c r="AM549" s="2"/>
    </row>
    <row r="550" spans="16:39" x14ac:dyDescent="0.2">
      <c r="P550" s="2"/>
      <c r="Q550" s="2"/>
      <c r="S550" s="2"/>
      <c r="U550" s="2"/>
      <c r="V550" s="2"/>
      <c r="W550" s="2"/>
      <c r="X550" s="2"/>
      <c r="Y550" s="2"/>
      <c r="Z550" s="2"/>
      <c r="AA550" s="2"/>
      <c r="AB550" s="2"/>
      <c r="AC550" s="2"/>
      <c r="AD550" s="2"/>
      <c r="AE550" s="2"/>
      <c r="AF550" s="2"/>
      <c r="AG550" s="2"/>
      <c r="AH550" s="2"/>
      <c r="AI550" s="2"/>
      <c r="AJ550" s="2"/>
      <c r="AK550" s="2"/>
      <c r="AL550" s="2"/>
      <c r="AM550" s="2"/>
    </row>
    <row r="551" spans="16:39" x14ac:dyDescent="0.2">
      <c r="P551" s="2"/>
      <c r="Q551" s="2"/>
      <c r="S551" s="2"/>
      <c r="U551" s="2"/>
      <c r="V551" s="2"/>
      <c r="W551" s="2"/>
      <c r="X551" s="2"/>
      <c r="Y551" s="2"/>
      <c r="Z551" s="2"/>
      <c r="AA551" s="2"/>
      <c r="AB551" s="2"/>
      <c r="AC551" s="2"/>
      <c r="AD551" s="2"/>
      <c r="AE551" s="2"/>
      <c r="AF551" s="2"/>
      <c r="AG551" s="2"/>
      <c r="AH551" s="2"/>
      <c r="AI551" s="2"/>
      <c r="AJ551" s="2"/>
      <c r="AK551" s="2"/>
      <c r="AL551" s="2"/>
      <c r="AM551" s="2"/>
    </row>
    <row r="552" spans="16:39" x14ac:dyDescent="0.2">
      <c r="P552" s="2"/>
      <c r="Q552" s="2"/>
      <c r="S552" s="2"/>
      <c r="U552" s="2"/>
      <c r="V552" s="2"/>
      <c r="W552" s="2"/>
      <c r="X552" s="2"/>
      <c r="Y552" s="2"/>
      <c r="Z552" s="2"/>
      <c r="AA552" s="2"/>
      <c r="AB552" s="2"/>
      <c r="AC552" s="2"/>
      <c r="AD552" s="2"/>
      <c r="AE552" s="2"/>
      <c r="AF552" s="2"/>
      <c r="AG552" s="2"/>
      <c r="AH552" s="2"/>
      <c r="AI552" s="2"/>
      <c r="AJ552" s="2"/>
      <c r="AK552" s="2"/>
      <c r="AL552" s="2"/>
      <c r="AM552" s="2"/>
    </row>
    <row r="553" spans="16:39" x14ac:dyDescent="0.2">
      <c r="P553" s="2"/>
      <c r="Q553" s="2"/>
      <c r="S553" s="2"/>
      <c r="U553" s="2"/>
      <c r="V553" s="2"/>
      <c r="W553" s="2"/>
      <c r="X553" s="2"/>
      <c r="Y553" s="2"/>
      <c r="Z553" s="2"/>
      <c r="AA553" s="2"/>
      <c r="AB553" s="2"/>
      <c r="AC553" s="2"/>
      <c r="AD553" s="2"/>
      <c r="AE553" s="2"/>
      <c r="AF553" s="2"/>
      <c r="AG553" s="2"/>
      <c r="AH553" s="2"/>
      <c r="AI553" s="2"/>
      <c r="AJ553" s="2"/>
      <c r="AK553" s="2"/>
      <c r="AL553" s="2"/>
      <c r="AM553" s="2"/>
    </row>
    <row r="554" spans="16:39" x14ac:dyDescent="0.2">
      <c r="P554" s="2"/>
      <c r="Q554" s="2"/>
      <c r="S554" s="2"/>
      <c r="U554" s="2"/>
      <c r="V554" s="2"/>
      <c r="W554" s="2"/>
      <c r="X554" s="2"/>
      <c r="Y554" s="2"/>
      <c r="Z554" s="2"/>
      <c r="AA554" s="2"/>
      <c r="AB554" s="2"/>
      <c r="AC554" s="2"/>
      <c r="AD554" s="2"/>
      <c r="AE554" s="2"/>
      <c r="AF554" s="2"/>
      <c r="AG554" s="2"/>
      <c r="AH554" s="2"/>
      <c r="AI554" s="2"/>
      <c r="AJ554" s="2"/>
      <c r="AK554" s="2"/>
      <c r="AL554" s="2"/>
      <c r="AM554" s="2"/>
    </row>
    <row r="555" spans="16:39" x14ac:dyDescent="0.2">
      <c r="P555" s="2"/>
      <c r="Q555" s="2"/>
      <c r="S555" s="2"/>
      <c r="U555" s="2"/>
      <c r="V555" s="2"/>
      <c r="W555" s="2"/>
      <c r="X555" s="2"/>
      <c r="Y555" s="2"/>
      <c r="Z555" s="2"/>
      <c r="AA555" s="2"/>
      <c r="AB555" s="2"/>
      <c r="AC555" s="2"/>
      <c r="AD555" s="2"/>
      <c r="AE555" s="2"/>
      <c r="AF555" s="2"/>
      <c r="AG555" s="2"/>
      <c r="AH555" s="2"/>
      <c r="AI555" s="2"/>
      <c r="AJ555" s="2"/>
      <c r="AK555" s="2"/>
      <c r="AL555" s="2"/>
      <c r="AM555" s="2"/>
    </row>
    <row r="556" spans="16:39" x14ac:dyDescent="0.2">
      <c r="P556" s="2"/>
      <c r="Q556" s="2"/>
      <c r="S556" s="2"/>
      <c r="U556" s="2"/>
      <c r="V556" s="2"/>
      <c r="W556" s="2"/>
      <c r="X556" s="2"/>
      <c r="Y556" s="2"/>
      <c r="Z556" s="2"/>
      <c r="AA556" s="2"/>
      <c r="AB556" s="2"/>
      <c r="AC556" s="2"/>
      <c r="AD556" s="2"/>
      <c r="AE556" s="2"/>
      <c r="AF556" s="2"/>
      <c r="AG556" s="2"/>
      <c r="AH556" s="2"/>
      <c r="AI556" s="2"/>
      <c r="AJ556" s="2"/>
      <c r="AK556" s="2"/>
      <c r="AL556" s="2"/>
      <c r="AM556" s="2"/>
    </row>
    <row r="557" spans="16:39" x14ac:dyDescent="0.2">
      <c r="P557" s="2"/>
      <c r="Q557" s="2"/>
      <c r="S557" s="2"/>
      <c r="U557" s="2"/>
      <c r="V557" s="2"/>
      <c r="W557" s="2"/>
      <c r="X557" s="2"/>
      <c r="Y557" s="2"/>
      <c r="Z557" s="2"/>
      <c r="AA557" s="2"/>
      <c r="AB557" s="2"/>
      <c r="AC557" s="2"/>
      <c r="AD557" s="2"/>
      <c r="AE557" s="2"/>
      <c r="AF557" s="2"/>
      <c r="AG557" s="2"/>
      <c r="AH557" s="2"/>
      <c r="AI557" s="2"/>
      <c r="AJ557" s="2"/>
      <c r="AK557" s="2"/>
      <c r="AL557" s="2"/>
      <c r="AM557" s="2"/>
    </row>
    <row r="558" spans="16:39" x14ac:dyDescent="0.2">
      <c r="P558" s="2"/>
      <c r="Q558" s="2"/>
      <c r="S558" s="2"/>
      <c r="U558" s="2"/>
      <c r="V558" s="2"/>
      <c r="W558" s="2"/>
      <c r="X558" s="2"/>
      <c r="Y558" s="2"/>
      <c r="Z558" s="2"/>
      <c r="AA558" s="2"/>
      <c r="AB558" s="2"/>
      <c r="AC558" s="2"/>
      <c r="AD558" s="2"/>
      <c r="AE558" s="2"/>
      <c r="AF558" s="2"/>
      <c r="AG558" s="2"/>
      <c r="AH558" s="2"/>
      <c r="AI558" s="2"/>
      <c r="AJ558" s="2"/>
      <c r="AK558" s="2"/>
      <c r="AL558" s="2"/>
      <c r="AM558" s="2"/>
    </row>
    <row r="559" spans="16:39" x14ac:dyDescent="0.2">
      <c r="P559" s="2"/>
      <c r="Q559" s="2"/>
      <c r="S559" s="2"/>
      <c r="U559" s="2"/>
      <c r="V559" s="2"/>
      <c r="W559" s="2"/>
      <c r="X559" s="2"/>
      <c r="Y559" s="2"/>
      <c r="Z559" s="2"/>
      <c r="AA559" s="2"/>
      <c r="AB559" s="2"/>
      <c r="AC559" s="2"/>
      <c r="AD559" s="2"/>
      <c r="AE559" s="2"/>
      <c r="AF559" s="2"/>
      <c r="AG559" s="2"/>
      <c r="AH559" s="2"/>
      <c r="AI559" s="2"/>
      <c r="AJ559" s="2"/>
      <c r="AK559" s="2"/>
      <c r="AL559" s="2"/>
      <c r="AM559" s="2"/>
    </row>
    <row r="560" spans="16:39" x14ac:dyDescent="0.2">
      <c r="P560" s="2"/>
      <c r="Q560" s="2"/>
      <c r="S560" s="2"/>
      <c r="U560" s="2"/>
      <c r="V560" s="2"/>
      <c r="W560" s="2"/>
      <c r="X560" s="2"/>
      <c r="Y560" s="2"/>
      <c r="Z560" s="2"/>
      <c r="AA560" s="2"/>
      <c r="AB560" s="2"/>
      <c r="AC560" s="2"/>
      <c r="AD560" s="2"/>
      <c r="AE560" s="2"/>
      <c r="AF560" s="2"/>
      <c r="AG560" s="2"/>
      <c r="AH560" s="2"/>
      <c r="AI560" s="2"/>
      <c r="AJ560" s="2"/>
      <c r="AK560" s="2"/>
      <c r="AL560" s="2"/>
      <c r="AM560" s="2"/>
    </row>
    <row r="561" spans="16:39" x14ac:dyDescent="0.2">
      <c r="P561" s="2"/>
      <c r="Q561" s="2"/>
      <c r="S561" s="2"/>
      <c r="U561" s="2"/>
      <c r="V561" s="2"/>
      <c r="W561" s="2"/>
      <c r="X561" s="2"/>
      <c r="Y561" s="2"/>
      <c r="Z561" s="2"/>
      <c r="AA561" s="2"/>
      <c r="AB561" s="2"/>
      <c r="AC561" s="2"/>
      <c r="AD561" s="2"/>
      <c r="AE561" s="2"/>
      <c r="AF561" s="2"/>
      <c r="AG561" s="2"/>
      <c r="AH561" s="2"/>
      <c r="AI561" s="2"/>
      <c r="AJ561" s="2"/>
      <c r="AK561" s="2"/>
      <c r="AL561" s="2"/>
      <c r="AM561" s="2"/>
    </row>
    <row r="562" spans="16:39" x14ac:dyDescent="0.2">
      <c r="P562" s="2"/>
      <c r="Q562" s="2"/>
      <c r="S562" s="2"/>
      <c r="U562" s="2"/>
      <c r="V562" s="2"/>
      <c r="W562" s="2"/>
      <c r="X562" s="2"/>
      <c r="Y562" s="2"/>
      <c r="Z562" s="2"/>
      <c r="AA562" s="2"/>
      <c r="AB562" s="2"/>
      <c r="AC562" s="2"/>
      <c r="AD562" s="2"/>
      <c r="AE562" s="2"/>
      <c r="AF562" s="2"/>
      <c r="AG562" s="2"/>
      <c r="AH562" s="2"/>
      <c r="AI562" s="2"/>
      <c r="AJ562" s="2"/>
      <c r="AK562" s="2"/>
      <c r="AL562" s="2"/>
      <c r="AM562" s="2"/>
    </row>
    <row r="563" spans="16:39" x14ac:dyDescent="0.2">
      <c r="P563" s="2"/>
      <c r="Q563" s="2"/>
      <c r="S563" s="2"/>
      <c r="U563" s="2"/>
      <c r="V563" s="2"/>
      <c r="W563" s="2"/>
      <c r="X563" s="2"/>
      <c r="Y563" s="2"/>
      <c r="Z563" s="2"/>
      <c r="AA563" s="2"/>
      <c r="AB563" s="2"/>
      <c r="AC563" s="2"/>
      <c r="AD563" s="2"/>
      <c r="AE563" s="2"/>
      <c r="AF563" s="2"/>
      <c r="AG563" s="2"/>
      <c r="AH563" s="2"/>
      <c r="AI563" s="2"/>
      <c r="AJ563" s="2"/>
      <c r="AK563" s="2"/>
      <c r="AL563" s="2"/>
      <c r="AM563" s="2"/>
    </row>
    <row r="564" spans="16:39" x14ac:dyDescent="0.2">
      <c r="P564" s="2"/>
      <c r="Q564" s="2"/>
      <c r="S564" s="2"/>
      <c r="U564" s="2"/>
      <c r="V564" s="2"/>
      <c r="W564" s="2"/>
      <c r="X564" s="2"/>
      <c r="Y564" s="2"/>
      <c r="Z564" s="2"/>
      <c r="AA564" s="2"/>
      <c r="AB564" s="2"/>
      <c r="AC564" s="2"/>
      <c r="AD564" s="2"/>
      <c r="AE564" s="2"/>
      <c r="AF564" s="2"/>
      <c r="AG564" s="2"/>
      <c r="AH564" s="2"/>
      <c r="AI564" s="2"/>
      <c r="AJ564" s="2"/>
      <c r="AK564" s="2"/>
      <c r="AL564" s="2"/>
      <c r="AM564" s="2"/>
    </row>
    <row r="565" spans="16:39" x14ac:dyDescent="0.2">
      <c r="P565" s="2"/>
      <c r="Q565" s="2"/>
      <c r="S565" s="2"/>
      <c r="U565" s="2"/>
      <c r="V565" s="2"/>
      <c r="W565" s="2"/>
      <c r="X565" s="2"/>
      <c r="Y565" s="2"/>
      <c r="Z565" s="2"/>
      <c r="AA565" s="2"/>
      <c r="AB565" s="2"/>
      <c r="AC565" s="2"/>
      <c r="AD565" s="2"/>
      <c r="AE565" s="2"/>
      <c r="AF565" s="2"/>
      <c r="AG565" s="2"/>
      <c r="AH565" s="2"/>
      <c r="AI565" s="2"/>
      <c r="AJ565" s="2"/>
      <c r="AK565" s="2"/>
      <c r="AL565" s="2"/>
      <c r="AM565" s="2"/>
    </row>
    <row r="566" spans="16:39" x14ac:dyDescent="0.2">
      <c r="P566" s="2"/>
      <c r="Q566" s="2"/>
      <c r="S566" s="2"/>
      <c r="U566" s="2"/>
      <c r="V566" s="2"/>
      <c r="W566" s="2"/>
      <c r="X566" s="2"/>
      <c r="Y566" s="2"/>
      <c r="Z566" s="2"/>
      <c r="AA566" s="2"/>
      <c r="AB566" s="2"/>
      <c r="AC566" s="2"/>
      <c r="AD566" s="2"/>
      <c r="AE566" s="2"/>
      <c r="AF566" s="2"/>
      <c r="AG566" s="2"/>
      <c r="AH566" s="2"/>
      <c r="AI566" s="2"/>
      <c r="AJ566" s="2"/>
      <c r="AK566" s="2"/>
      <c r="AL566" s="2"/>
      <c r="AM566" s="2"/>
    </row>
    <row r="567" spans="16:39" x14ac:dyDescent="0.2">
      <c r="P567" s="2"/>
      <c r="Q567" s="2"/>
      <c r="S567" s="2"/>
      <c r="U567" s="2"/>
      <c r="V567" s="2"/>
      <c r="W567" s="2"/>
      <c r="X567" s="2"/>
      <c r="Y567" s="2"/>
      <c r="Z567" s="2"/>
      <c r="AA567" s="2"/>
      <c r="AB567" s="2"/>
      <c r="AC567" s="2"/>
      <c r="AD567" s="2"/>
      <c r="AE567" s="2"/>
      <c r="AF567" s="2"/>
      <c r="AG567" s="2"/>
      <c r="AH567" s="2"/>
      <c r="AI567" s="2"/>
      <c r="AJ567" s="2"/>
      <c r="AK567" s="2"/>
      <c r="AL567" s="2"/>
      <c r="AM567" s="2"/>
    </row>
    <row r="568" spans="16:39" x14ac:dyDescent="0.2">
      <c r="P568" s="2"/>
      <c r="Q568" s="2"/>
      <c r="S568" s="2"/>
      <c r="U568" s="2"/>
      <c r="V568" s="2"/>
      <c r="W568" s="2"/>
      <c r="X568" s="2"/>
      <c r="Y568" s="2"/>
      <c r="Z568" s="2"/>
      <c r="AA568" s="2"/>
      <c r="AB568" s="2"/>
      <c r="AC568" s="2"/>
      <c r="AD568" s="2"/>
      <c r="AE568" s="2"/>
      <c r="AF568" s="2"/>
      <c r="AG568" s="2"/>
      <c r="AH568" s="2"/>
      <c r="AI568" s="2"/>
      <c r="AJ568" s="2"/>
      <c r="AK568" s="2"/>
      <c r="AL568" s="2"/>
      <c r="AM568" s="2"/>
    </row>
    <row r="569" spans="16:39" x14ac:dyDescent="0.2">
      <c r="P569" s="2"/>
      <c r="Q569" s="2"/>
      <c r="S569" s="2"/>
      <c r="U569" s="2"/>
      <c r="V569" s="2"/>
      <c r="W569" s="2"/>
      <c r="X569" s="2"/>
      <c r="Y569" s="2"/>
      <c r="Z569" s="2"/>
      <c r="AA569" s="2"/>
      <c r="AB569" s="2"/>
      <c r="AC569" s="2"/>
      <c r="AD569" s="2"/>
      <c r="AE569" s="2"/>
      <c r="AF569" s="2"/>
      <c r="AG569" s="2"/>
      <c r="AH569" s="2"/>
      <c r="AI569" s="2"/>
      <c r="AJ569" s="2"/>
      <c r="AK569" s="2"/>
      <c r="AL569" s="2"/>
      <c r="AM569" s="2"/>
    </row>
    <row r="570" spans="16:39" x14ac:dyDescent="0.2">
      <c r="P570" s="2"/>
      <c r="Q570" s="2"/>
      <c r="S570" s="2"/>
      <c r="U570" s="2"/>
      <c r="V570" s="2"/>
      <c r="W570" s="2"/>
      <c r="X570" s="2"/>
      <c r="Y570" s="2"/>
      <c r="Z570" s="2"/>
      <c r="AA570" s="2"/>
      <c r="AB570" s="2"/>
      <c r="AC570" s="2"/>
      <c r="AD570" s="2"/>
      <c r="AE570" s="2"/>
      <c r="AF570" s="2"/>
      <c r="AG570" s="2"/>
      <c r="AH570" s="2"/>
      <c r="AI570" s="2"/>
      <c r="AJ570" s="2"/>
      <c r="AK570" s="2"/>
      <c r="AL570" s="2"/>
      <c r="AM570" s="2"/>
    </row>
    <row r="571" spans="16:39" x14ac:dyDescent="0.2">
      <c r="P571" s="2"/>
      <c r="Q571" s="2"/>
      <c r="S571" s="2"/>
      <c r="U571" s="2"/>
      <c r="V571" s="2"/>
      <c r="W571" s="2"/>
      <c r="X571" s="2"/>
      <c r="Y571" s="2"/>
      <c r="Z571" s="2"/>
      <c r="AA571" s="2"/>
      <c r="AB571" s="2"/>
      <c r="AC571" s="2"/>
      <c r="AD571" s="2"/>
      <c r="AE571" s="2"/>
      <c r="AF571" s="2"/>
      <c r="AG571" s="2"/>
      <c r="AH571" s="2"/>
      <c r="AI571" s="2"/>
      <c r="AJ571" s="2"/>
      <c r="AK571" s="2"/>
      <c r="AL571" s="2"/>
      <c r="AM571" s="2"/>
    </row>
    <row r="572" spans="16:39" x14ac:dyDescent="0.2">
      <c r="P572" s="2"/>
      <c r="Q572" s="2"/>
      <c r="S572" s="2"/>
      <c r="U572" s="2"/>
      <c r="V572" s="2"/>
      <c r="W572" s="2"/>
      <c r="X572" s="2"/>
      <c r="Y572" s="2"/>
      <c r="Z572" s="2"/>
      <c r="AA572" s="2"/>
      <c r="AB572" s="2"/>
      <c r="AC572" s="2"/>
      <c r="AD572" s="2"/>
      <c r="AE572" s="2"/>
      <c r="AF572" s="2"/>
      <c r="AG572" s="2"/>
      <c r="AH572" s="2"/>
      <c r="AI572" s="2"/>
      <c r="AJ572" s="2"/>
      <c r="AK572" s="2"/>
      <c r="AL572" s="2"/>
      <c r="AM572" s="2"/>
    </row>
    <row r="573" spans="16:39" x14ac:dyDescent="0.2">
      <c r="P573" s="2"/>
      <c r="Q573" s="2"/>
      <c r="S573" s="2"/>
      <c r="U573" s="2"/>
      <c r="V573" s="2"/>
      <c r="W573" s="2"/>
      <c r="X573" s="2"/>
      <c r="Y573" s="2"/>
      <c r="Z573" s="2"/>
      <c r="AA573" s="2"/>
      <c r="AB573" s="2"/>
      <c r="AC573" s="2"/>
      <c r="AD573" s="2"/>
      <c r="AE573" s="2"/>
      <c r="AF573" s="2"/>
      <c r="AG573" s="2"/>
      <c r="AH573" s="2"/>
      <c r="AI573" s="2"/>
      <c r="AJ573" s="2"/>
      <c r="AK573" s="2"/>
      <c r="AL573" s="2"/>
      <c r="AM573" s="2"/>
    </row>
    <row r="574" spans="16:39" x14ac:dyDescent="0.2">
      <c r="P574" s="2"/>
      <c r="Q574" s="2"/>
      <c r="S574" s="2"/>
      <c r="U574" s="2"/>
      <c r="V574" s="2"/>
      <c r="W574" s="2"/>
      <c r="X574" s="2"/>
      <c r="Y574" s="2"/>
      <c r="Z574" s="2"/>
      <c r="AA574" s="2"/>
      <c r="AB574" s="2"/>
      <c r="AC574" s="2"/>
      <c r="AD574" s="2"/>
      <c r="AE574" s="2"/>
      <c r="AF574" s="2"/>
      <c r="AG574" s="2"/>
      <c r="AH574" s="2"/>
      <c r="AI574" s="2"/>
      <c r="AJ574" s="2"/>
      <c r="AK574" s="2"/>
      <c r="AL574" s="2"/>
      <c r="AM574" s="2"/>
    </row>
    <row r="575" spans="16:39" x14ac:dyDescent="0.2">
      <c r="P575" s="2"/>
      <c r="Q575" s="2"/>
      <c r="S575" s="2"/>
      <c r="U575" s="2"/>
      <c r="V575" s="2"/>
      <c r="W575" s="2"/>
      <c r="X575" s="2"/>
      <c r="Y575" s="2"/>
      <c r="Z575" s="2"/>
      <c r="AA575" s="2"/>
      <c r="AB575" s="2"/>
      <c r="AC575" s="2"/>
      <c r="AD575" s="2"/>
      <c r="AE575" s="2"/>
      <c r="AF575" s="2"/>
      <c r="AG575" s="2"/>
      <c r="AH575" s="2"/>
      <c r="AI575" s="2"/>
      <c r="AJ575" s="2"/>
      <c r="AK575" s="2"/>
      <c r="AL575" s="2"/>
      <c r="AM575" s="2"/>
    </row>
    <row r="576" spans="16:39" x14ac:dyDescent="0.2">
      <c r="P576" s="2"/>
      <c r="Q576" s="2"/>
      <c r="S576" s="2"/>
      <c r="U576" s="2"/>
      <c r="V576" s="2"/>
      <c r="W576" s="2"/>
      <c r="X576" s="2"/>
      <c r="Y576" s="2"/>
      <c r="Z576" s="2"/>
      <c r="AA576" s="2"/>
      <c r="AB576" s="2"/>
      <c r="AC576" s="2"/>
      <c r="AD576" s="2"/>
      <c r="AE576" s="2"/>
      <c r="AF576" s="2"/>
      <c r="AG576" s="2"/>
      <c r="AH576" s="2"/>
      <c r="AI576" s="2"/>
      <c r="AJ576" s="2"/>
      <c r="AK576" s="2"/>
      <c r="AL576" s="2"/>
      <c r="AM576" s="2"/>
    </row>
    <row r="577" spans="16:39" x14ac:dyDescent="0.2">
      <c r="P577" s="2"/>
      <c r="Q577" s="2"/>
      <c r="S577" s="2"/>
      <c r="U577" s="2"/>
      <c r="V577" s="2"/>
      <c r="W577" s="2"/>
      <c r="X577" s="2"/>
      <c r="Y577" s="2"/>
      <c r="Z577" s="2"/>
      <c r="AA577" s="2"/>
      <c r="AB577" s="2"/>
      <c r="AC577" s="2"/>
      <c r="AD577" s="2"/>
      <c r="AE577" s="2"/>
      <c r="AF577" s="2"/>
      <c r="AG577" s="2"/>
      <c r="AH577" s="2"/>
      <c r="AI577" s="2"/>
      <c r="AJ577" s="2"/>
      <c r="AK577" s="2"/>
      <c r="AL577" s="2"/>
      <c r="AM577" s="2"/>
    </row>
    <row r="578" spans="16:39" x14ac:dyDescent="0.2">
      <c r="P578" s="2"/>
      <c r="Q578" s="2"/>
      <c r="S578" s="2"/>
      <c r="U578" s="2"/>
      <c r="V578" s="2"/>
      <c r="W578" s="2"/>
      <c r="X578" s="2"/>
      <c r="Y578" s="2"/>
      <c r="Z578" s="2"/>
      <c r="AA578" s="2"/>
      <c r="AB578" s="2"/>
      <c r="AC578" s="2"/>
      <c r="AD578" s="2"/>
      <c r="AE578" s="2"/>
      <c r="AF578" s="2"/>
      <c r="AG578" s="2"/>
      <c r="AH578" s="2"/>
      <c r="AI578" s="2"/>
      <c r="AJ578" s="2"/>
      <c r="AK578" s="2"/>
      <c r="AL578" s="2"/>
      <c r="AM578" s="2"/>
    </row>
    <row r="579" spans="16:39" x14ac:dyDescent="0.2">
      <c r="P579" s="2"/>
      <c r="Q579" s="2"/>
      <c r="S579" s="2"/>
      <c r="U579" s="2"/>
      <c r="V579" s="2"/>
      <c r="W579" s="2"/>
      <c r="X579" s="2"/>
      <c r="Y579" s="2"/>
      <c r="Z579" s="2"/>
      <c r="AA579" s="2"/>
      <c r="AB579" s="2"/>
      <c r="AC579" s="2"/>
      <c r="AD579" s="2"/>
      <c r="AE579" s="2"/>
      <c r="AF579" s="2"/>
      <c r="AG579" s="2"/>
      <c r="AH579" s="2"/>
      <c r="AI579" s="2"/>
      <c r="AJ579" s="2"/>
      <c r="AK579" s="2"/>
      <c r="AL579" s="2"/>
      <c r="AM579" s="2"/>
    </row>
    <row r="580" spans="16:39" x14ac:dyDescent="0.2">
      <c r="P580" s="2"/>
      <c r="Q580" s="2"/>
      <c r="S580" s="2"/>
      <c r="U580" s="2"/>
      <c r="V580" s="2"/>
      <c r="W580" s="2"/>
      <c r="X580" s="2"/>
      <c r="Y580" s="2"/>
      <c r="Z580" s="2"/>
      <c r="AA580" s="2"/>
      <c r="AB580" s="2"/>
      <c r="AC580" s="2"/>
      <c r="AD580" s="2"/>
      <c r="AE580" s="2"/>
      <c r="AF580" s="2"/>
      <c r="AG580" s="2"/>
      <c r="AH580" s="2"/>
      <c r="AI580" s="2"/>
      <c r="AJ580" s="2"/>
      <c r="AK580" s="2"/>
      <c r="AL580" s="2"/>
      <c r="AM580" s="2"/>
    </row>
    <row r="581" spans="16:39" x14ac:dyDescent="0.2">
      <c r="P581" s="2"/>
      <c r="Q581" s="2"/>
      <c r="S581" s="2"/>
      <c r="U581" s="2"/>
      <c r="V581" s="2"/>
      <c r="W581" s="2"/>
      <c r="X581" s="2"/>
      <c r="Y581" s="2"/>
      <c r="Z581" s="2"/>
      <c r="AA581" s="2"/>
      <c r="AB581" s="2"/>
      <c r="AC581" s="2"/>
      <c r="AD581" s="2"/>
      <c r="AE581" s="2"/>
      <c r="AF581" s="2"/>
      <c r="AG581" s="2"/>
      <c r="AH581" s="2"/>
      <c r="AI581" s="2"/>
      <c r="AJ581" s="2"/>
      <c r="AK581" s="2"/>
      <c r="AL581" s="2"/>
      <c r="AM581" s="2"/>
    </row>
    <row r="582" spans="16:39" x14ac:dyDescent="0.2">
      <c r="P582" s="2"/>
      <c r="Q582" s="2"/>
      <c r="S582" s="2"/>
      <c r="U582" s="2"/>
      <c r="V582" s="2"/>
      <c r="W582" s="2"/>
      <c r="X582" s="2"/>
      <c r="Y582" s="2"/>
      <c r="Z582" s="2"/>
      <c r="AA582" s="2"/>
      <c r="AB582" s="2"/>
      <c r="AC582" s="2"/>
      <c r="AD582" s="2"/>
      <c r="AE582" s="2"/>
      <c r="AF582" s="2"/>
      <c r="AG582" s="2"/>
      <c r="AH582" s="2"/>
      <c r="AI582" s="2"/>
      <c r="AJ582" s="2"/>
      <c r="AK582" s="2"/>
      <c r="AL582" s="2"/>
      <c r="AM582" s="2"/>
    </row>
    <row r="583" spans="16:39" x14ac:dyDescent="0.2">
      <c r="P583" s="2"/>
      <c r="Q583" s="2"/>
      <c r="S583" s="2"/>
      <c r="U583" s="2"/>
      <c r="V583" s="2"/>
      <c r="W583" s="2"/>
      <c r="X583" s="2"/>
      <c r="Y583" s="2"/>
      <c r="Z583" s="2"/>
      <c r="AA583" s="2"/>
      <c r="AB583" s="2"/>
      <c r="AC583" s="2"/>
      <c r="AD583" s="2"/>
      <c r="AE583" s="2"/>
      <c r="AF583" s="2"/>
      <c r="AG583" s="2"/>
      <c r="AH583" s="2"/>
      <c r="AI583" s="2"/>
      <c r="AJ583" s="2"/>
      <c r="AK583" s="2"/>
      <c r="AL583" s="2"/>
      <c r="AM583" s="2"/>
    </row>
    <row r="584" spans="16:39" x14ac:dyDescent="0.2">
      <c r="P584" s="2"/>
      <c r="Q584" s="2"/>
      <c r="S584" s="2"/>
      <c r="U584" s="2"/>
      <c r="V584" s="2"/>
      <c r="W584" s="2"/>
      <c r="X584" s="2"/>
      <c r="Y584" s="2"/>
      <c r="Z584" s="2"/>
      <c r="AA584" s="2"/>
      <c r="AB584" s="2"/>
      <c r="AC584" s="2"/>
      <c r="AD584" s="2"/>
      <c r="AE584" s="2"/>
      <c r="AF584" s="2"/>
      <c r="AG584" s="2"/>
      <c r="AH584" s="2"/>
      <c r="AI584" s="2"/>
      <c r="AJ584" s="2"/>
      <c r="AK584" s="2"/>
      <c r="AL584" s="2"/>
      <c r="AM584" s="2"/>
    </row>
    <row r="585" spans="16:39" x14ac:dyDescent="0.2">
      <c r="P585" s="2"/>
      <c r="Q585" s="2"/>
      <c r="S585" s="2"/>
      <c r="U585" s="2"/>
      <c r="V585" s="2"/>
      <c r="W585" s="2"/>
      <c r="X585" s="2"/>
      <c r="Y585" s="2"/>
      <c r="Z585" s="2"/>
      <c r="AA585" s="2"/>
      <c r="AB585" s="2"/>
      <c r="AC585" s="2"/>
      <c r="AD585" s="2"/>
      <c r="AE585" s="2"/>
      <c r="AF585" s="2"/>
      <c r="AG585" s="2"/>
      <c r="AH585" s="2"/>
      <c r="AI585" s="2"/>
      <c r="AJ585" s="2"/>
      <c r="AK585" s="2"/>
      <c r="AL585" s="2"/>
      <c r="AM585" s="2"/>
    </row>
    <row r="586" spans="16:39" x14ac:dyDescent="0.2">
      <c r="P586" s="2"/>
      <c r="Q586" s="2"/>
      <c r="S586" s="2"/>
      <c r="U586" s="2"/>
      <c r="V586" s="2"/>
      <c r="W586" s="2"/>
      <c r="X586" s="2"/>
      <c r="Y586" s="2"/>
      <c r="Z586" s="2"/>
      <c r="AA586" s="2"/>
      <c r="AB586" s="2"/>
      <c r="AC586" s="2"/>
      <c r="AD586" s="2"/>
      <c r="AE586" s="2"/>
      <c r="AF586" s="2"/>
      <c r="AG586" s="2"/>
      <c r="AH586" s="2"/>
      <c r="AI586" s="2"/>
      <c r="AJ586" s="2"/>
      <c r="AK586" s="2"/>
      <c r="AL586" s="2"/>
      <c r="AM586" s="2"/>
    </row>
    <row r="587" spans="16:39" x14ac:dyDescent="0.2">
      <c r="P587" s="2"/>
      <c r="Q587" s="2"/>
      <c r="S587" s="2"/>
      <c r="U587" s="2"/>
      <c r="V587" s="2"/>
      <c r="W587" s="2"/>
      <c r="X587" s="2"/>
      <c r="Y587" s="2"/>
      <c r="Z587" s="2"/>
      <c r="AA587" s="2"/>
      <c r="AB587" s="2"/>
      <c r="AC587" s="2"/>
      <c r="AD587" s="2"/>
      <c r="AE587" s="2"/>
      <c r="AF587" s="2"/>
      <c r="AG587" s="2"/>
      <c r="AH587" s="2"/>
      <c r="AI587" s="2"/>
      <c r="AJ587" s="2"/>
      <c r="AK587" s="2"/>
      <c r="AL587" s="2"/>
      <c r="AM587" s="2"/>
    </row>
    <row r="588" spans="16:39" x14ac:dyDescent="0.2">
      <c r="P588" s="2"/>
      <c r="Q588" s="2"/>
      <c r="S588" s="2"/>
      <c r="U588" s="2"/>
      <c r="V588" s="2"/>
      <c r="W588" s="2"/>
      <c r="X588" s="2"/>
      <c r="Y588" s="2"/>
      <c r="Z588" s="2"/>
      <c r="AA588" s="2"/>
      <c r="AB588" s="2"/>
      <c r="AC588" s="2"/>
      <c r="AD588" s="2"/>
      <c r="AE588" s="2"/>
      <c r="AF588" s="2"/>
      <c r="AG588" s="2"/>
      <c r="AH588" s="2"/>
      <c r="AI588" s="2"/>
      <c r="AJ588" s="2"/>
      <c r="AK588" s="2"/>
      <c r="AL588" s="2"/>
      <c r="AM588" s="2"/>
    </row>
    <row r="589" spans="16:39" x14ac:dyDescent="0.2">
      <c r="P589" s="2"/>
      <c r="Q589" s="2"/>
      <c r="S589" s="2"/>
      <c r="U589" s="2"/>
      <c r="V589" s="2"/>
      <c r="W589" s="2"/>
      <c r="X589" s="2"/>
      <c r="Y589" s="2"/>
      <c r="Z589" s="2"/>
      <c r="AA589" s="2"/>
      <c r="AB589" s="2"/>
      <c r="AC589" s="2"/>
      <c r="AD589" s="2"/>
      <c r="AE589" s="2"/>
      <c r="AF589" s="2"/>
      <c r="AG589" s="2"/>
      <c r="AH589" s="2"/>
      <c r="AI589" s="2"/>
      <c r="AJ589" s="2"/>
      <c r="AK589" s="2"/>
      <c r="AL589" s="2"/>
      <c r="AM589" s="2"/>
    </row>
    <row r="590" spans="16:39" x14ac:dyDescent="0.2">
      <c r="P590" s="2"/>
      <c r="Q590" s="2"/>
      <c r="S590" s="2"/>
      <c r="U590" s="2"/>
      <c r="V590" s="2"/>
      <c r="W590" s="2"/>
      <c r="X590" s="2"/>
      <c r="Y590" s="2"/>
      <c r="Z590" s="2"/>
      <c r="AA590" s="2"/>
      <c r="AB590" s="2"/>
      <c r="AC590" s="2"/>
      <c r="AD590" s="2"/>
      <c r="AE590" s="2"/>
      <c r="AF590" s="2"/>
      <c r="AG590" s="2"/>
      <c r="AH590" s="2"/>
      <c r="AI590" s="2"/>
      <c r="AJ590" s="2"/>
      <c r="AK590" s="2"/>
      <c r="AL590" s="2"/>
      <c r="AM590" s="2"/>
    </row>
    <row r="591" spans="16:39" x14ac:dyDescent="0.2">
      <c r="P591" s="2"/>
      <c r="Q591" s="2"/>
      <c r="S591" s="2"/>
      <c r="U591" s="2"/>
      <c r="V591" s="2"/>
      <c r="W591" s="2"/>
      <c r="X591" s="2"/>
      <c r="Y591" s="2"/>
      <c r="Z591" s="2"/>
      <c r="AA591" s="2"/>
      <c r="AB591" s="2"/>
      <c r="AC591" s="2"/>
      <c r="AD591" s="2"/>
      <c r="AE591" s="2"/>
      <c r="AF591" s="2"/>
      <c r="AG591" s="2"/>
      <c r="AH591" s="2"/>
      <c r="AI591" s="2"/>
      <c r="AJ591" s="2"/>
      <c r="AK591" s="2"/>
      <c r="AL591" s="2"/>
      <c r="AM591" s="2"/>
    </row>
    <row r="592" spans="16:39" x14ac:dyDescent="0.2">
      <c r="P592" s="2"/>
      <c r="Q592" s="2"/>
      <c r="S592" s="2"/>
      <c r="U592" s="2"/>
      <c r="V592" s="2"/>
      <c r="W592" s="2"/>
      <c r="X592" s="2"/>
      <c r="Y592" s="2"/>
      <c r="Z592" s="2"/>
      <c r="AA592" s="2"/>
      <c r="AB592" s="2"/>
      <c r="AC592" s="2"/>
      <c r="AD592" s="2"/>
      <c r="AE592" s="2"/>
      <c r="AF592" s="2"/>
      <c r="AG592" s="2"/>
      <c r="AH592" s="2"/>
      <c r="AI592" s="2"/>
      <c r="AJ592" s="2"/>
      <c r="AK592" s="2"/>
      <c r="AL592" s="2"/>
      <c r="AM592" s="2"/>
    </row>
    <row r="593" spans="16:39" x14ac:dyDescent="0.2">
      <c r="P593" s="2"/>
      <c r="Q593" s="2"/>
      <c r="S593" s="2"/>
      <c r="U593" s="2"/>
      <c r="V593" s="2"/>
      <c r="W593" s="2"/>
      <c r="X593" s="2"/>
      <c r="Y593" s="2"/>
      <c r="Z593" s="2"/>
      <c r="AA593" s="2"/>
      <c r="AB593" s="2"/>
      <c r="AC593" s="2"/>
      <c r="AD593" s="2"/>
      <c r="AE593" s="2"/>
      <c r="AF593" s="2"/>
      <c r="AG593" s="2"/>
      <c r="AH593" s="2"/>
      <c r="AI593" s="2"/>
      <c r="AJ593" s="2"/>
      <c r="AK593" s="2"/>
      <c r="AL593" s="2"/>
      <c r="AM593" s="2"/>
    </row>
    <row r="594" spans="16:39" x14ac:dyDescent="0.2">
      <c r="P594" s="2"/>
      <c r="Q594" s="2"/>
      <c r="S594" s="2"/>
      <c r="U594" s="2"/>
      <c r="V594" s="2"/>
      <c r="W594" s="2"/>
      <c r="X594" s="2"/>
      <c r="Y594" s="2"/>
      <c r="Z594" s="2"/>
      <c r="AA594" s="2"/>
      <c r="AB594" s="2"/>
      <c r="AC594" s="2"/>
      <c r="AD594" s="2"/>
      <c r="AE594" s="2"/>
      <c r="AF594" s="2"/>
      <c r="AG594" s="2"/>
      <c r="AH594" s="2"/>
      <c r="AI594" s="2"/>
      <c r="AJ594" s="2"/>
      <c r="AK594" s="2"/>
      <c r="AL594" s="2"/>
      <c r="AM594" s="2"/>
    </row>
    <row r="595" spans="16:39" x14ac:dyDescent="0.2">
      <c r="P595" s="2"/>
      <c r="Q595" s="2"/>
      <c r="S595" s="2"/>
      <c r="U595" s="2"/>
      <c r="V595" s="2"/>
      <c r="W595" s="2"/>
      <c r="X595" s="2"/>
      <c r="Y595" s="2"/>
      <c r="Z595" s="2"/>
      <c r="AA595" s="2"/>
      <c r="AB595" s="2"/>
      <c r="AC595" s="2"/>
      <c r="AD595" s="2"/>
      <c r="AE595" s="2"/>
      <c r="AF595" s="2"/>
      <c r="AG595" s="2"/>
      <c r="AH595" s="2"/>
      <c r="AI595" s="2"/>
      <c r="AJ595" s="2"/>
      <c r="AK595" s="2"/>
      <c r="AL595" s="2"/>
      <c r="AM595" s="2"/>
    </row>
    <row r="596" spans="16:39" x14ac:dyDescent="0.2">
      <c r="P596" s="2"/>
      <c r="Q596" s="2"/>
      <c r="S596" s="2"/>
      <c r="U596" s="2"/>
      <c r="V596" s="2"/>
      <c r="W596" s="2"/>
      <c r="X596" s="2"/>
      <c r="Y596" s="2"/>
      <c r="Z596" s="2"/>
      <c r="AA596" s="2"/>
      <c r="AB596" s="2"/>
      <c r="AC596" s="2"/>
      <c r="AD596" s="2"/>
      <c r="AE596" s="2"/>
      <c r="AF596" s="2"/>
      <c r="AG596" s="2"/>
      <c r="AH596" s="2"/>
      <c r="AI596" s="2"/>
      <c r="AJ596" s="2"/>
      <c r="AK596" s="2"/>
      <c r="AL596" s="2"/>
      <c r="AM596" s="2"/>
    </row>
    <row r="597" spans="16:39" x14ac:dyDescent="0.2">
      <c r="P597" s="2"/>
      <c r="Q597" s="2"/>
      <c r="S597" s="2"/>
      <c r="U597" s="2"/>
      <c r="V597" s="2"/>
      <c r="W597" s="2"/>
      <c r="X597" s="2"/>
      <c r="Y597" s="2"/>
      <c r="Z597" s="2"/>
      <c r="AA597" s="2"/>
      <c r="AB597" s="2"/>
      <c r="AC597" s="2"/>
      <c r="AD597" s="2"/>
      <c r="AE597" s="2"/>
      <c r="AF597" s="2"/>
      <c r="AG597" s="2"/>
      <c r="AH597" s="2"/>
      <c r="AI597" s="2"/>
      <c r="AJ597" s="2"/>
      <c r="AK597" s="2"/>
      <c r="AL597" s="2"/>
      <c r="AM597" s="2"/>
    </row>
    <row r="598" spans="16:39" x14ac:dyDescent="0.2">
      <c r="P598" s="2"/>
      <c r="Q598" s="2"/>
      <c r="S598" s="2"/>
      <c r="U598" s="2"/>
      <c r="V598" s="2"/>
      <c r="W598" s="2"/>
      <c r="X598" s="2"/>
      <c r="Y598" s="2"/>
      <c r="Z598" s="2"/>
      <c r="AA598" s="2"/>
      <c r="AB598" s="2"/>
      <c r="AC598" s="2"/>
      <c r="AD598" s="2"/>
      <c r="AE598" s="2"/>
      <c r="AF598" s="2"/>
      <c r="AG598" s="2"/>
      <c r="AH598" s="2"/>
      <c r="AI598" s="2"/>
      <c r="AJ598" s="2"/>
      <c r="AK598" s="2"/>
      <c r="AL598" s="2"/>
      <c r="AM598" s="2"/>
    </row>
    <row r="599" spans="16:39" x14ac:dyDescent="0.2">
      <c r="P599" s="2"/>
      <c r="Q599" s="2"/>
      <c r="S599" s="2"/>
      <c r="U599" s="2"/>
      <c r="V599" s="2"/>
      <c r="W599" s="2"/>
      <c r="X599" s="2"/>
      <c r="Y599" s="2"/>
      <c r="Z599" s="2"/>
      <c r="AA599" s="2"/>
      <c r="AB599" s="2"/>
      <c r="AC599" s="2"/>
      <c r="AD599" s="2"/>
      <c r="AE599" s="2"/>
      <c r="AF599" s="2"/>
      <c r="AG599" s="2"/>
      <c r="AH599" s="2"/>
      <c r="AI599" s="2"/>
      <c r="AJ599" s="2"/>
      <c r="AK599" s="2"/>
      <c r="AL599" s="2"/>
      <c r="AM599" s="2"/>
    </row>
    <row r="600" spans="16:39" x14ac:dyDescent="0.2">
      <c r="P600" s="2"/>
      <c r="Q600" s="2"/>
      <c r="S600" s="2"/>
      <c r="U600" s="2"/>
      <c r="V600" s="2"/>
      <c r="W600" s="2"/>
      <c r="X600" s="2"/>
      <c r="Y600" s="2"/>
      <c r="Z600" s="2"/>
      <c r="AA600" s="2"/>
      <c r="AB600" s="2"/>
      <c r="AC600" s="2"/>
      <c r="AD600" s="2"/>
      <c r="AE600" s="2"/>
      <c r="AF600" s="2"/>
      <c r="AG600" s="2"/>
      <c r="AH600" s="2"/>
      <c r="AI600" s="2"/>
      <c r="AJ600" s="2"/>
      <c r="AK600" s="2"/>
      <c r="AL600" s="2"/>
      <c r="AM600" s="2"/>
    </row>
    <row r="601" spans="16:39" x14ac:dyDescent="0.2">
      <c r="P601" s="2"/>
      <c r="Q601" s="2"/>
      <c r="S601" s="2"/>
      <c r="U601" s="2"/>
      <c r="V601" s="2"/>
      <c r="W601" s="2"/>
      <c r="X601" s="2"/>
      <c r="Y601" s="2"/>
      <c r="Z601" s="2"/>
      <c r="AA601" s="2"/>
      <c r="AB601" s="2"/>
      <c r="AC601" s="2"/>
      <c r="AD601" s="2"/>
      <c r="AE601" s="2"/>
      <c r="AF601" s="2"/>
      <c r="AG601" s="2"/>
      <c r="AH601" s="2"/>
      <c r="AI601" s="2"/>
      <c r="AJ601" s="2"/>
      <c r="AK601" s="2"/>
      <c r="AL601" s="2"/>
      <c r="AM601" s="2"/>
    </row>
    <row r="602" spans="16:39" x14ac:dyDescent="0.2">
      <c r="P602" s="2"/>
      <c r="Q602" s="2"/>
      <c r="S602" s="2"/>
      <c r="U602" s="2"/>
      <c r="V602" s="2"/>
      <c r="W602" s="2"/>
      <c r="X602" s="2"/>
      <c r="Y602" s="2"/>
      <c r="Z602" s="2"/>
      <c r="AA602" s="2"/>
      <c r="AB602" s="2"/>
      <c r="AC602" s="2"/>
      <c r="AD602" s="2"/>
      <c r="AE602" s="2"/>
      <c r="AF602" s="2"/>
      <c r="AG602" s="2"/>
      <c r="AH602" s="2"/>
      <c r="AI602" s="2"/>
      <c r="AJ602" s="2"/>
      <c r="AK602" s="2"/>
      <c r="AL602" s="2"/>
      <c r="AM602" s="2"/>
    </row>
    <row r="603" spans="16:39" x14ac:dyDescent="0.2">
      <c r="P603" s="2"/>
      <c r="Q603" s="2"/>
      <c r="S603" s="2"/>
      <c r="U603" s="2"/>
      <c r="V603" s="2"/>
      <c r="W603" s="2"/>
      <c r="X603" s="2"/>
      <c r="Y603" s="2"/>
      <c r="Z603" s="2"/>
      <c r="AA603" s="2"/>
      <c r="AB603" s="2"/>
      <c r="AC603" s="2"/>
      <c r="AD603" s="2"/>
      <c r="AE603" s="2"/>
      <c r="AF603" s="2"/>
      <c r="AG603" s="2"/>
      <c r="AH603" s="2"/>
      <c r="AI603" s="2"/>
      <c r="AJ603" s="2"/>
      <c r="AK603" s="2"/>
      <c r="AL603" s="2"/>
      <c r="AM603" s="2"/>
    </row>
    <row r="604" spans="16:39" x14ac:dyDescent="0.2">
      <c r="P604" s="2"/>
      <c r="Q604" s="2"/>
      <c r="S604" s="2"/>
      <c r="U604" s="2"/>
      <c r="V604" s="2"/>
      <c r="W604" s="2"/>
      <c r="X604" s="2"/>
      <c r="Y604" s="2"/>
      <c r="Z604" s="2"/>
      <c r="AA604" s="2"/>
      <c r="AB604" s="2"/>
      <c r="AC604" s="2"/>
      <c r="AD604" s="2"/>
      <c r="AE604" s="2"/>
      <c r="AF604" s="2"/>
      <c r="AG604" s="2"/>
      <c r="AH604" s="2"/>
      <c r="AI604" s="2"/>
      <c r="AJ604" s="2"/>
      <c r="AK604" s="2"/>
      <c r="AL604" s="2"/>
      <c r="AM604" s="2"/>
    </row>
    <row r="605" spans="16:39" x14ac:dyDescent="0.2">
      <c r="P605" s="2"/>
      <c r="Q605" s="2"/>
      <c r="S605" s="2"/>
      <c r="U605" s="2"/>
      <c r="V605" s="2"/>
      <c r="W605" s="2"/>
      <c r="X605" s="2"/>
      <c r="Y605" s="2"/>
      <c r="Z605" s="2"/>
      <c r="AA605" s="2"/>
      <c r="AB605" s="2"/>
      <c r="AC605" s="2"/>
      <c r="AD605" s="2"/>
      <c r="AE605" s="2"/>
      <c r="AF605" s="2"/>
      <c r="AG605" s="2"/>
      <c r="AH605" s="2"/>
      <c r="AI605" s="2"/>
      <c r="AJ605" s="2"/>
      <c r="AK605" s="2"/>
      <c r="AL605" s="2"/>
      <c r="AM605" s="2"/>
    </row>
    <row r="606" spans="16:39" x14ac:dyDescent="0.2">
      <c r="P606" s="2"/>
      <c r="Q606" s="2"/>
      <c r="S606" s="2"/>
      <c r="U606" s="2"/>
      <c r="V606" s="2"/>
      <c r="W606" s="2"/>
      <c r="X606" s="2"/>
      <c r="Y606" s="2"/>
      <c r="Z606" s="2"/>
      <c r="AA606" s="2"/>
      <c r="AB606" s="2"/>
      <c r="AC606" s="2"/>
      <c r="AD606" s="2"/>
      <c r="AE606" s="2"/>
      <c r="AF606" s="2"/>
      <c r="AG606" s="2"/>
      <c r="AH606" s="2"/>
      <c r="AI606" s="2"/>
      <c r="AJ606" s="2"/>
      <c r="AK606" s="2"/>
      <c r="AL606" s="2"/>
      <c r="AM606" s="2"/>
    </row>
    <row r="607" spans="16:39" x14ac:dyDescent="0.2">
      <c r="P607" s="2"/>
      <c r="Q607" s="2"/>
      <c r="S607" s="2"/>
      <c r="U607" s="2"/>
      <c r="V607" s="2"/>
      <c r="W607" s="2"/>
      <c r="X607" s="2"/>
      <c r="Y607" s="2"/>
      <c r="Z607" s="2"/>
      <c r="AA607" s="2"/>
      <c r="AB607" s="2"/>
      <c r="AC607" s="2"/>
      <c r="AD607" s="2"/>
      <c r="AE607" s="2"/>
      <c r="AF607" s="2"/>
      <c r="AG607" s="2"/>
      <c r="AH607" s="2"/>
      <c r="AI607" s="2"/>
      <c r="AJ607" s="2"/>
      <c r="AK607" s="2"/>
      <c r="AL607" s="2"/>
      <c r="AM607" s="2"/>
    </row>
    <row r="608" spans="16:39" x14ac:dyDescent="0.2">
      <c r="P608" s="2"/>
      <c r="Q608" s="2"/>
      <c r="S608" s="2"/>
      <c r="U608" s="2"/>
      <c r="V608" s="2"/>
      <c r="W608" s="2"/>
      <c r="X608" s="2"/>
      <c r="Y608" s="2"/>
      <c r="Z608" s="2"/>
      <c r="AA608" s="2"/>
      <c r="AB608" s="2"/>
      <c r="AC608" s="2"/>
      <c r="AD608" s="2"/>
      <c r="AE608" s="2"/>
      <c r="AF608" s="2"/>
      <c r="AG608" s="2"/>
      <c r="AH608" s="2"/>
      <c r="AI608" s="2"/>
      <c r="AJ608" s="2"/>
      <c r="AK608" s="2"/>
      <c r="AL608" s="2"/>
      <c r="AM608" s="2"/>
    </row>
    <row r="609" spans="16:39" x14ac:dyDescent="0.2">
      <c r="P609" s="2"/>
      <c r="Q609" s="2"/>
      <c r="S609" s="2"/>
      <c r="U609" s="2"/>
      <c r="V609" s="2"/>
      <c r="W609" s="2"/>
      <c r="X609" s="2"/>
      <c r="Y609" s="2"/>
      <c r="Z609" s="2"/>
      <c r="AA609" s="2"/>
      <c r="AB609" s="2"/>
      <c r="AC609" s="2"/>
      <c r="AD609" s="2"/>
      <c r="AE609" s="2"/>
      <c r="AF609" s="2"/>
      <c r="AG609" s="2"/>
      <c r="AH609" s="2"/>
      <c r="AI609" s="2"/>
      <c r="AJ609" s="2"/>
      <c r="AK609" s="2"/>
      <c r="AL609" s="2"/>
      <c r="AM609" s="2"/>
    </row>
    <row r="610" spans="16:39" x14ac:dyDescent="0.2">
      <c r="P610" s="2"/>
      <c r="Q610" s="2"/>
      <c r="S610" s="2"/>
      <c r="U610" s="2"/>
      <c r="V610" s="2"/>
      <c r="W610" s="2"/>
      <c r="X610" s="2"/>
      <c r="Y610" s="2"/>
      <c r="Z610" s="2"/>
      <c r="AA610" s="2"/>
      <c r="AB610" s="2"/>
      <c r="AC610" s="2"/>
      <c r="AD610" s="2"/>
      <c r="AE610" s="2"/>
      <c r="AF610" s="2"/>
      <c r="AG610" s="2"/>
      <c r="AH610" s="2"/>
      <c r="AI610" s="2"/>
      <c r="AJ610" s="2"/>
      <c r="AK610" s="2"/>
      <c r="AL610" s="2"/>
      <c r="AM610" s="2"/>
    </row>
    <row r="611" spans="16:39" x14ac:dyDescent="0.2">
      <c r="P611" s="2"/>
      <c r="Q611" s="2"/>
      <c r="S611" s="2"/>
      <c r="U611" s="2"/>
      <c r="V611" s="2"/>
      <c r="W611" s="2"/>
      <c r="X611" s="2"/>
      <c r="Y611" s="2"/>
      <c r="Z611" s="2"/>
      <c r="AA611" s="2"/>
      <c r="AB611" s="2"/>
      <c r="AC611" s="2"/>
      <c r="AD611" s="2"/>
      <c r="AE611" s="2"/>
      <c r="AF611" s="2"/>
      <c r="AG611" s="2"/>
      <c r="AH611" s="2"/>
      <c r="AI611" s="2"/>
      <c r="AJ611" s="2"/>
      <c r="AK611" s="2"/>
      <c r="AL611" s="2"/>
      <c r="AM611" s="2"/>
    </row>
    <row r="612" spans="16:39" x14ac:dyDescent="0.2">
      <c r="P612" s="2"/>
      <c r="Q612" s="2"/>
      <c r="S612" s="2"/>
      <c r="U612" s="2"/>
      <c r="V612" s="2"/>
      <c r="W612" s="2"/>
      <c r="X612" s="2"/>
      <c r="Y612" s="2"/>
      <c r="Z612" s="2"/>
      <c r="AA612" s="2"/>
      <c r="AB612" s="2"/>
      <c r="AC612" s="2"/>
      <c r="AD612" s="2"/>
      <c r="AE612" s="2"/>
      <c r="AF612" s="2"/>
      <c r="AG612" s="2"/>
      <c r="AH612" s="2"/>
      <c r="AI612" s="2"/>
      <c r="AJ612" s="2"/>
      <c r="AK612" s="2"/>
      <c r="AL612" s="2"/>
      <c r="AM612" s="2"/>
    </row>
    <row r="613" spans="16:39" x14ac:dyDescent="0.2">
      <c r="P613" s="2"/>
      <c r="Q613" s="2"/>
      <c r="S613" s="2"/>
      <c r="U613" s="2"/>
      <c r="V613" s="2"/>
      <c r="W613" s="2"/>
      <c r="X613" s="2"/>
      <c r="Y613" s="2"/>
      <c r="Z613" s="2"/>
      <c r="AA613" s="2"/>
      <c r="AB613" s="2"/>
      <c r="AC613" s="2"/>
      <c r="AD613" s="2"/>
      <c r="AE613" s="2"/>
      <c r="AF613" s="2"/>
      <c r="AG613" s="2"/>
      <c r="AH613" s="2"/>
      <c r="AI613" s="2"/>
      <c r="AJ613" s="2"/>
      <c r="AK613" s="2"/>
      <c r="AL613" s="2"/>
      <c r="AM613" s="2"/>
    </row>
    <row r="614" spans="16:39" x14ac:dyDescent="0.2">
      <c r="P614" s="2"/>
      <c r="Q614" s="2"/>
      <c r="S614" s="2"/>
      <c r="U614" s="2"/>
      <c r="V614" s="2"/>
      <c r="W614" s="2"/>
      <c r="X614" s="2"/>
      <c r="Y614" s="2"/>
      <c r="Z614" s="2"/>
      <c r="AA614" s="2"/>
      <c r="AB614" s="2"/>
      <c r="AC614" s="2"/>
      <c r="AD614" s="2"/>
      <c r="AE614" s="2"/>
      <c r="AF614" s="2"/>
      <c r="AG614" s="2"/>
      <c r="AH614" s="2"/>
      <c r="AI614" s="2"/>
      <c r="AJ614" s="2"/>
      <c r="AK614" s="2"/>
      <c r="AL614" s="2"/>
      <c r="AM614" s="2"/>
    </row>
    <row r="615" spans="16:39" x14ac:dyDescent="0.2">
      <c r="P615" s="2"/>
      <c r="Q615" s="2"/>
      <c r="S615" s="2"/>
      <c r="U615" s="2"/>
      <c r="V615" s="2"/>
      <c r="W615" s="2"/>
      <c r="X615" s="2"/>
      <c r="Y615" s="2"/>
      <c r="Z615" s="2"/>
      <c r="AA615" s="2"/>
      <c r="AB615" s="2"/>
      <c r="AC615" s="2"/>
      <c r="AD615" s="2"/>
      <c r="AE615" s="2"/>
      <c r="AF615" s="2"/>
      <c r="AG615" s="2"/>
      <c r="AH615" s="2"/>
      <c r="AI615" s="2"/>
      <c r="AJ615" s="2"/>
      <c r="AK615" s="2"/>
      <c r="AL615" s="2"/>
      <c r="AM615" s="2"/>
    </row>
    <row r="616" spans="16:39" x14ac:dyDescent="0.2">
      <c r="P616" s="2"/>
      <c r="Q616" s="2"/>
      <c r="S616" s="2"/>
      <c r="U616" s="2"/>
      <c r="V616" s="2"/>
      <c r="W616" s="2"/>
      <c r="X616" s="2"/>
      <c r="Y616" s="2"/>
      <c r="Z616" s="2"/>
      <c r="AA616" s="2"/>
      <c r="AB616" s="2"/>
      <c r="AC616" s="2"/>
      <c r="AD616" s="2"/>
      <c r="AE616" s="2"/>
      <c r="AF616" s="2"/>
      <c r="AG616" s="2"/>
      <c r="AH616" s="2"/>
      <c r="AI616" s="2"/>
      <c r="AJ616" s="2"/>
      <c r="AK616" s="2"/>
      <c r="AL616" s="2"/>
      <c r="AM616" s="2"/>
    </row>
    <row r="617" spans="16:39" x14ac:dyDescent="0.2">
      <c r="P617" s="2"/>
      <c r="Q617" s="2"/>
      <c r="S617" s="2"/>
      <c r="U617" s="2"/>
      <c r="V617" s="2"/>
      <c r="W617" s="2"/>
      <c r="X617" s="2"/>
      <c r="Y617" s="2"/>
      <c r="Z617" s="2"/>
      <c r="AA617" s="2"/>
      <c r="AB617" s="2"/>
      <c r="AC617" s="2"/>
      <c r="AD617" s="2"/>
      <c r="AE617" s="2"/>
      <c r="AF617" s="2"/>
      <c r="AG617" s="2"/>
      <c r="AH617" s="2"/>
      <c r="AI617" s="2"/>
      <c r="AJ617" s="2"/>
      <c r="AK617" s="2"/>
      <c r="AL617" s="2"/>
      <c r="AM617" s="2"/>
    </row>
    <row r="618" spans="16:39" x14ac:dyDescent="0.2">
      <c r="P618" s="2"/>
      <c r="Q618" s="2"/>
      <c r="S618" s="2"/>
      <c r="U618" s="2"/>
      <c r="V618" s="2"/>
      <c r="W618" s="2"/>
      <c r="X618" s="2"/>
      <c r="Y618" s="2"/>
      <c r="Z618" s="2"/>
      <c r="AA618" s="2"/>
      <c r="AB618" s="2"/>
      <c r="AC618" s="2"/>
      <c r="AD618" s="2"/>
      <c r="AE618" s="2"/>
      <c r="AF618" s="2"/>
      <c r="AG618" s="2"/>
      <c r="AH618" s="2"/>
      <c r="AI618" s="2"/>
      <c r="AJ618" s="2"/>
      <c r="AK618" s="2"/>
      <c r="AL618" s="2"/>
      <c r="AM618" s="2"/>
    </row>
    <row r="619" spans="16:39" x14ac:dyDescent="0.2">
      <c r="P619" s="2"/>
      <c r="Q619" s="2"/>
      <c r="S619" s="2"/>
      <c r="U619" s="2"/>
      <c r="V619" s="2"/>
      <c r="W619" s="2"/>
      <c r="X619" s="2"/>
      <c r="Y619" s="2"/>
      <c r="Z619" s="2"/>
      <c r="AA619" s="2"/>
      <c r="AB619" s="2"/>
      <c r="AC619" s="2"/>
      <c r="AD619" s="2"/>
      <c r="AE619" s="2"/>
      <c r="AF619" s="2"/>
      <c r="AG619" s="2"/>
      <c r="AH619" s="2"/>
      <c r="AI619" s="2"/>
      <c r="AJ619" s="2"/>
      <c r="AK619" s="2"/>
      <c r="AL619" s="2"/>
      <c r="AM619" s="2"/>
    </row>
    <row r="620" spans="16:39" x14ac:dyDescent="0.2">
      <c r="P620" s="2"/>
      <c r="Q620" s="2"/>
      <c r="S620" s="2"/>
      <c r="U620" s="2"/>
      <c r="V620" s="2"/>
      <c r="W620" s="2"/>
      <c r="X620" s="2"/>
      <c r="Y620" s="2"/>
      <c r="Z620" s="2"/>
      <c r="AA620" s="2"/>
      <c r="AB620" s="2"/>
      <c r="AC620" s="2"/>
      <c r="AD620" s="2"/>
      <c r="AE620" s="2"/>
      <c r="AF620" s="2"/>
      <c r="AG620" s="2"/>
      <c r="AH620" s="2"/>
      <c r="AI620" s="2"/>
      <c r="AJ620" s="2"/>
      <c r="AK620" s="2"/>
      <c r="AL620" s="2"/>
      <c r="AM620" s="2"/>
    </row>
    <row r="621" spans="16:39" x14ac:dyDescent="0.2">
      <c r="P621" s="2"/>
      <c r="Q621" s="2"/>
      <c r="S621" s="2"/>
      <c r="U621" s="2"/>
      <c r="V621" s="2"/>
      <c r="W621" s="2"/>
      <c r="X621" s="2"/>
      <c r="Y621" s="2"/>
      <c r="Z621" s="2"/>
      <c r="AA621" s="2"/>
      <c r="AB621" s="2"/>
      <c r="AC621" s="2"/>
      <c r="AD621" s="2"/>
      <c r="AE621" s="2"/>
      <c r="AF621" s="2"/>
      <c r="AG621" s="2"/>
      <c r="AH621" s="2"/>
      <c r="AI621" s="2"/>
      <c r="AJ621" s="2"/>
      <c r="AK621" s="2"/>
      <c r="AL621" s="2"/>
      <c r="AM621" s="2"/>
    </row>
    <row r="622" spans="16:39" x14ac:dyDescent="0.2">
      <c r="P622" s="2"/>
      <c r="Q622" s="2"/>
      <c r="S622" s="2"/>
      <c r="U622" s="2"/>
      <c r="V622" s="2"/>
      <c r="W622" s="2"/>
      <c r="X622" s="2"/>
      <c r="Y622" s="2"/>
      <c r="Z622" s="2"/>
      <c r="AA622" s="2"/>
      <c r="AB622" s="2"/>
      <c r="AC622" s="2"/>
      <c r="AD622" s="2"/>
      <c r="AE622" s="2"/>
      <c r="AF622" s="2"/>
      <c r="AG622" s="2"/>
      <c r="AH622" s="2"/>
      <c r="AI622" s="2"/>
      <c r="AJ622" s="2"/>
      <c r="AK622" s="2"/>
      <c r="AL622" s="2"/>
      <c r="AM622" s="2"/>
    </row>
    <row r="623" spans="16:39" x14ac:dyDescent="0.2">
      <c r="P623" s="2"/>
      <c r="Q623" s="2"/>
      <c r="S623" s="2"/>
      <c r="U623" s="2"/>
      <c r="V623" s="2"/>
      <c r="W623" s="2"/>
      <c r="X623" s="2"/>
      <c r="Y623" s="2"/>
      <c r="Z623" s="2"/>
      <c r="AA623" s="2"/>
      <c r="AB623" s="2"/>
      <c r="AC623" s="2"/>
      <c r="AD623" s="2"/>
      <c r="AE623" s="2"/>
      <c r="AF623" s="2"/>
      <c r="AG623" s="2"/>
      <c r="AH623" s="2"/>
      <c r="AI623" s="2"/>
      <c r="AJ623" s="2"/>
      <c r="AK623" s="2"/>
      <c r="AL623" s="2"/>
      <c r="AM623" s="2"/>
    </row>
    <row r="624" spans="16:39" x14ac:dyDescent="0.2">
      <c r="P624" s="2"/>
      <c r="Q624" s="2"/>
      <c r="S624" s="2"/>
      <c r="U624" s="2"/>
      <c r="V624" s="2"/>
      <c r="W624" s="2"/>
      <c r="X624" s="2"/>
      <c r="Y624" s="2"/>
      <c r="Z624" s="2"/>
      <c r="AA624" s="2"/>
      <c r="AB624" s="2"/>
      <c r="AC624" s="2"/>
      <c r="AD624" s="2"/>
      <c r="AE624" s="2"/>
      <c r="AF624" s="2"/>
      <c r="AG624" s="2"/>
      <c r="AH624" s="2"/>
      <c r="AI624" s="2"/>
      <c r="AJ624" s="2"/>
      <c r="AK624" s="2"/>
      <c r="AL624" s="2"/>
      <c r="AM624" s="2"/>
    </row>
    <row r="625" spans="16:39" x14ac:dyDescent="0.2">
      <c r="P625" s="2"/>
      <c r="Q625" s="2"/>
      <c r="S625" s="2"/>
      <c r="U625" s="2"/>
      <c r="V625" s="2"/>
      <c r="W625" s="2"/>
      <c r="X625" s="2"/>
      <c r="Y625" s="2"/>
      <c r="Z625" s="2"/>
      <c r="AA625" s="2"/>
      <c r="AB625" s="2"/>
      <c r="AC625" s="2"/>
      <c r="AD625" s="2"/>
      <c r="AE625" s="2"/>
      <c r="AF625" s="2"/>
      <c r="AG625" s="2"/>
      <c r="AH625" s="2"/>
      <c r="AI625" s="2"/>
      <c r="AJ625" s="2"/>
      <c r="AK625" s="2"/>
      <c r="AL625" s="2"/>
      <c r="AM625" s="2"/>
    </row>
    <row r="626" spans="16:39" x14ac:dyDescent="0.2">
      <c r="P626" s="2"/>
      <c r="Q626" s="2"/>
      <c r="S626" s="2"/>
      <c r="U626" s="2"/>
      <c r="V626" s="2"/>
      <c r="W626" s="2"/>
      <c r="X626" s="2"/>
      <c r="Y626" s="2"/>
      <c r="Z626" s="2"/>
      <c r="AA626" s="2"/>
      <c r="AB626" s="2"/>
      <c r="AC626" s="2"/>
      <c r="AD626" s="2"/>
      <c r="AE626" s="2"/>
      <c r="AF626" s="2"/>
      <c r="AG626" s="2"/>
      <c r="AH626" s="2"/>
      <c r="AI626" s="2"/>
      <c r="AJ626" s="2"/>
      <c r="AK626" s="2"/>
      <c r="AL626" s="2"/>
      <c r="AM626" s="2"/>
    </row>
    <row r="627" spans="16:39" x14ac:dyDescent="0.2">
      <c r="P627" s="2"/>
      <c r="Q627" s="2"/>
      <c r="S627" s="2"/>
      <c r="U627" s="2"/>
      <c r="V627" s="2"/>
      <c r="W627" s="2"/>
      <c r="X627" s="2"/>
      <c r="Y627" s="2"/>
      <c r="Z627" s="2"/>
      <c r="AA627" s="2"/>
      <c r="AB627" s="2"/>
      <c r="AC627" s="2"/>
      <c r="AD627" s="2"/>
      <c r="AE627" s="2"/>
      <c r="AF627" s="2"/>
      <c r="AG627" s="2"/>
      <c r="AH627" s="2"/>
      <c r="AI627" s="2"/>
      <c r="AJ627" s="2"/>
      <c r="AK627" s="2"/>
      <c r="AL627" s="2"/>
      <c r="AM627" s="2"/>
    </row>
    <row r="628" spans="16:39" x14ac:dyDescent="0.2">
      <c r="P628" s="2"/>
      <c r="Q628" s="2"/>
      <c r="S628" s="2"/>
      <c r="U628" s="2"/>
      <c r="V628" s="2"/>
      <c r="W628" s="2"/>
      <c r="X628" s="2"/>
      <c r="Y628" s="2"/>
      <c r="Z628" s="2"/>
      <c r="AA628" s="2"/>
      <c r="AB628" s="2"/>
      <c r="AC628" s="2"/>
      <c r="AD628" s="2"/>
      <c r="AE628" s="2"/>
      <c r="AF628" s="2"/>
      <c r="AG628" s="2"/>
      <c r="AH628" s="2"/>
      <c r="AI628" s="2"/>
      <c r="AJ628" s="2"/>
      <c r="AK628" s="2"/>
      <c r="AL628" s="2"/>
      <c r="AM628" s="2"/>
    </row>
    <row r="629" spans="16:39" x14ac:dyDescent="0.2">
      <c r="P629" s="2"/>
      <c r="Q629" s="2"/>
      <c r="S629" s="2"/>
      <c r="U629" s="2"/>
      <c r="V629" s="2"/>
      <c r="W629" s="2"/>
      <c r="X629" s="2"/>
      <c r="Y629" s="2"/>
      <c r="Z629" s="2"/>
      <c r="AA629" s="2"/>
      <c r="AB629" s="2"/>
      <c r="AC629" s="2"/>
      <c r="AD629" s="2"/>
      <c r="AE629" s="2"/>
      <c r="AF629" s="2"/>
      <c r="AG629" s="2"/>
      <c r="AH629" s="2"/>
      <c r="AI629" s="2"/>
      <c r="AJ629" s="2"/>
      <c r="AK629" s="2"/>
      <c r="AL629" s="2"/>
      <c r="AM629" s="2"/>
    </row>
    <row r="630" spans="16:39" x14ac:dyDescent="0.2">
      <c r="P630" s="2"/>
      <c r="Q630" s="2"/>
      <c r="S630" s="2"/>
      <c r="U630" s="2"/>
      <c r="V630" s="2"/>
      <c r="W630" s="2"/>
      <c r="X630" s="2"/>
      <c r="Y630" s="2"/>
      <c r="Z630" s="2"/>
      <c r="AA630" s="2"/>
      <c r="AB630" s="2"/>
      <c r="AC630" s="2"/>
      <c r="AD630" s="2"/>
      <c r="AE630" s="2"/>
      <c r="AF630" s="2"/>
      <c r="AG630" s="2"/>
      <c r="AH630" s="2"/>
      <c r="AI630" s="2"/>
      <c r="AJ630" s="2"/>
      <c r="AK630" s="2"/>
      <c r="AL630" s="2"/>
      <c r="AM630" s="2"/>
    </row>
    <row r="631" spans="16:39" x14ac:dyDescent="0.2">
      <c r="P631" s="2"/>
      <c r="Q631" s="2"/>
      <c r="S631" s="2"/>
      <c r="U631" s="2"/>
      <c r="V631" s="2"/>
      <c r="W631" s="2"/>
      <c r="X631" s="2"/>
      <c r="Y631" s="2"/>
      <c r="Z631" s="2"/>
      <c r="AA631" s="2"/>
      <c r="AB631" s="2"/>
      <c r="AC631" s="2"/>
      <c r="AD631" s="2"/>
      <c r="AE631" s="2"/>
      <c r="AF631" s="2"/>
      <c r="AG631" s="2"/>
      <c r="AH631" s="2"/>
      <c r="AI631" s="2"/>
      <c r="AJ631" s="2"/>
      <c r="AK631" s="2"/>
      <c r="AL631" s="2"/>
      <c r="AM631" s="2"/>
    </row>
    <row r="632" spans="16:39" x14ac:dyDescent="0.2">
      <c r="P632" s="2"/>
      <c r="Q632" s="2"/>
      <c r="S632" s="2"/>
      <c r="U632" s="2"/>
      <c r="V632" s="2"/>
      <c r="W632" s="2"/>
      <c r="X632" s="2"/>
      <c r="Y632" s="2"/>
      <c r="Z632" s="2"/>
      <c r="AA632" s="2"/>
      <c r="AB632" s="2"/>
      <c r="AC632" s="2"/>
      <c r="AD632" s="2"/>
      <c r="AE632" s="2"/>
      <c r="AF632" s="2"/>
      <c r="AG632" s="2"/>
      <c r="AH632" s="2"/>
      <c r="AI632" s="2"/>
      <c r="AJ632" s="2"/>
      <c r="AK632" s="2"/>
      <c r="AL632" s="2"/>
      <c r="AM632" s="2"/>
    </row>
    <row r="633" spans="16:39" x14ac:dyDescent="0.2">
      <c r="P633" s="2"/>
      <c r="Q633" s="2"/>
      <c r="S633" s="2"/>
      <c r="U633" s="2"/>
      <c r="V633" s="2"/>
      <c r="W633" s="2"/>
      <c r="X633" s="2"/>
      <c r="Y633" s="2"/>
      <c r="Z633" s="2"/>
      <c r="AA633" s="2"/>
      <c r="AB633" s="2"/>
      <c r="AC633" s="2"/>
      <c r="AD633" s="2"/>
      <c r="AE633" s="2"/>
      <c r="AF633" s="2"/>
      <c r="AG633" s="2"/>
      <c r="AH633" s="2"/>
      <c r="AI633" s="2"/>
      <c r="AJ633" s="2"/>
      <c r="AK633" s="2"/>
      <c r="AL633" s="2"/>
      <c r="AM633" s="2"/>
    </row>
    <row r="634" spans="16:39" x14ac:dyDescent="0.2">
      <c r="P634" s="2"/>
      <c r="Q634" s="2"/>
      <c r="S634" s="2"/>
      <c r="U634" s="2"/>
      <c r="V634" s="2"/>
      <c r="W634" s="2"/>
      <c r="X634" s="2"/>
      <c r="Y634" s="2"/>
      <c r="Z634" s="2"/>
      <c r="AA634" s="2"/>
      <c r="AB634" s="2"/>
      <c r="AC634" s="2"/>
      <c r="AD634" s="2"/>
      <c r="AE634" s="2"/>
      <c r="AF634" s="2"/>
      <c r="AG634" s="2"/>
      <c r="AH634" s="2"/>
      <c r="AI634" s="2"/>
      <c r="AJ634" s="2"/>
      <c r="AK634" s="2"/>
      <c r="AL634" s="2"/>
      <c r="AM634" s="2"/>
    </row>
    <row r="635" spans="16:39" x14ac:dyDescent="0.2">
      <c r="P635" s="2"/>
      <c r="Q635" s="2"/>
      <c r="S635" s="2"/>
      <c r="U635" s="2"/>
      <c r="V635" s="2"/>
      <c r="W635" s="2"/>
      <c r="X635" s="2"/>
      <c r="Y635" s="2"/>
      <c r="Z635" s="2"/>
      <c r="AA635" s="2"/>
      <c r="AB635" s="2"/>
      <c r="AC635" s="2"/>
      <c r="AD635" s="2"/>
      <c r="AE635" s="2"/>
      <c r="AF635" s="2"/>
      <c r="AG635" s="2"/>
      <c r="AH635" s="2"/>
      <c r="AI635" s="2"/>
      <c r="AJ635" s="2"/>
      <c r="AK635" s="2"/>
      <c r="AL635" s="2"/>
      <c r="AM635" s="2"/>
    </row>
    <row r="636" spans="16:39" x14ac:dyDescent="0.2">
      <c r="P636" s="2"/>
      <c r="Q636" s="2"/>
      <c r="S636" s="2"/>
      <c r="U636" s="2"/>
      <c r="V636" s="2"/>
      <c r="W636" s="2"/>
      <c r="X636" s="2"/>
      <c r="Y636" s="2"/>
      <c r="Z636" s="2"/>
      <c r="AA636" s="2"/>
      <c r="AB636" s="2"/>
      <c r="AC636" s="2"/>
      <c r="AD636" s="2"/>
      <c r="AE636" s="2"/>
      <c r="AF636" s="2"/>
      <c r="AG636" s="2"/>
      <c r="AH636" s="2"/>
      <c r="AI636" s="2"/>
      <c r="AJ636" s="2"/>
      <c r="AK636" s="2"/>
      <c r="AL636" s="2"/>
      <c r="AM636" s="2"/>
    </row>
    <row r="637" spans="16:39" x14ac:dyDescent="0.2">
      <c r="P637" s="2"/>
      <c r="Q637" s="2"/>
      <c r="S637" s="2"/>
      <c r="U637" s="2"/>
      <c r="V637" s="2"/>
      <c r="W637" s="2"/>
      <c r="X637" s="2"/>
      <c r="Y637" s="2"/>
      <c r="Z637" s="2"/>
      <c r="AA637" s="2"/>
      <c r="AB637" s="2"/>
      <c r="AC637" s="2"/>
      <c r="AD637" s="2"/>
      <c r="AE637" s="2"/>
      <c r="AF637" s="2"/>
      <c r="AG637" s="2"/>
      <c r="AH637" s="2"/>
      <c r="AI637" s="2"/>
      <c r="AJ637" s="2"/>
      <c r="AK637" s="2"/>
      <c r="AL637" s="2"/>
      <c r="AM637" s="2"/>
    </row>
    <row r="638" spans="16:39" x14ac:dyDescent="0.2">
      <c r="P638" s="2"/>
      <c r="Q638" s="2"/>
      <c r="S638" s="2"/>
      <c r="U638" s="2"/>
      <c r="V638" s="2"/>
      <c r="W638" s="2"/>
      <c r="X638" s="2"/>
      <c r="Y638" s="2"/>
      <c r="Z638" s="2"/>
      <c r="AA638" s="2"/>
      <c r="AB638" s="2"/>
      <c r="AC638" s="2"/>
      <c r="AD638" s="2"/>
      <c r="AE638" s="2"/>
      <c r="AF638" s="2"/>
      <c r="AG638" s="2"/>
      <c r="AH638" s="2"/>
      <c r="AI638" s="2"/>
      <c r="AJ638" s="2"/>
      <c r="AK638" s="2"/>
      <c r="AL638" s="2"/>
      <c r="AM638" s="2"/>
    </row>
    <row r="639" spans="16:39" x14ac:dyDescent="0.2">
      <c r="P639" s="2"/>
      <c r="Q639" s="2"/>
      <c r="S639" s="2"/>
      <c r="U639" s="2"/>
      <c r="V639" s="2"/>
      <c r="W639" s="2"/>
      <c r="X639" s="2"/>
      <c r="Y639" s="2"/>
      <c r="Z639" s="2"/>
      <c r="AA639" s="2"/>
      <c r="AB639" s="2"/>
      <c r="AC639" s="2"/>
      <c r="AD639" s="2"/>
      <c r="AE639" s="2"/>
      <c r="AF639" s="2"/>
      <c r="AG639" s="2"/>
      <c r="AH639" s="2"/>
      <c r="AI639" s="2"/>
      <c r="AJ639" s="2"/>
      <c r="AK639" s="2"/>
      <c r="AL639" s="2"/>
      <c r="AM639" s="2"/>
    </row>
    <row r="640" spans="16:39" x14ac:dyDescent="0.2">
      <c r="P640" s="2"/>
      <c r="Q640" s="2"/>
      <c r="S640" s="2"/>
      <c r="U640" s="2"/>
      <c r="V640" s="2"/>
      <c r="W640" s="2"/>
      <c r="X640" s="2"/>
      <c r="Y640" s="2"/>
      <c r="Z640" s="2"/>
      <c r="AA640" s="2"/>
      <c r="AB640" s="2"/>
      <c r="AC640" s="2"/>
      <c r="AD640" s="2"/>
      <c r="AE640" s="2"/>
      <c r="AF640" s="2"/>
      <c r="AG640" s="2"/>
      <c r="AH640" s="2"/>
      <c r="AI640" s="2"/>
      <c r="AJ640" s="2"/>
      <c r="AK640" s="2"/>
      <c r="AL640" s="2"/>
      <c r="AM640" s="2"/>
    </row>
    <row r="641" spans="16:39" x14ac:dyDescent="0.2">
      <c r="P641" s="2"/>
      <c r="Q641" s="2"/>
      <c r="S641" s="2"/>
      <c r="U641" s="2"/>
      <c r="V641" s="2"/>
      <c r="W641" s="2"/>
      <c r="X641" s="2"/>
      <c r="Y641" s="2"/>
      <c r="Z641" s="2"/>
      <c r="AA641" s="2"/>
      <c r="AB641" s="2"/>
      <c r="AC641" s="2"/>
      <c r="AD641" s="2"/>
      <c r="AE641" s="2"/>
      <c r="AF641" s="2"/>
      <c r="AG641" s="2"/>
      <c r="AH641" s="2"/>
      <c r="AI641" s="2"/>
      <c r="AJ641" s="2"/>
      <c r="AK641" s="2"/>
      <c r="AL641" s="2"/>
      <c r="AM641" s="2"/>
    </row>
    <row r="642" spans="16:39" x14ac:dyDescent="0.2">
      <c r="P642" s="2"/>
      <c r="Q642" s="2"/>
      <c r="S642" s="2"/>
      <c r="U642" s="2"/>
      <c r="V642" s="2"/>
      <c r="W642" s="2"/>
      <c r="X642" s="2"/>
      <c r="Y642" s="2"/>
      <c r="Z642" s="2"/>
      <c r="AA642" s="2"/>
      <c r="AB642" s="2"/>
      <c r="AC642" s="2"/>
      <c r="AD642" s="2"/>
      <c r="AE642" s="2"/>
      <c r="AF642" s="2"/>
      <c r="AG642" s="2"/>
      <c r="AH642" s="2"/>
      <c r="AI642" s="2"/>
      <c r="AJ642" s="2"/>
      <c r="AK642" s="2"/>
      <c r="AL642" s="2"/>
      <c r="AM642" s="2"/>
    </row>
    <row r="643" spans="16:39" x14ac:dyDescent="0.2">
      <c r="P643" s="2"/>
      <c r="Q643" s="2"/>
      <c r="S643" s="2"/>
      <c r="U643" s="2"/>
      <c r="V643" s="2"/>
      <c r="W643" s="2"/>
      <c r="X643" s="2"/>
      <c r="Y643" s="2"/>
      <c r="Z643" s="2"/>
      <c r="AA643" s="2"/>
      <c r="AB643" s="2"/>
      <c r="AC643" s="2"/>
      <c r="AD643" s="2"/>
      <c r="AE643" s="2"/>
      <c r="AF643" s="2"/>
      <c r="AG643" s="2"/>
      <c r="AH643" s="2"/>
      <c r="AI643" s="2"/>
      <c r="AJ643" s="2"/>
      <c r="AK643" s="2"/>
      <c r="AL643" s="2"/>
      <c r="AM643" s="2"/>
    </row>
    <row r="644" spans="16:39" x14ac:dyDescent="0.2">
      <c r="P644" s="2"/>
      <c r="Q644" s="2"/>
      <c r="S644" s="2"/>
      <c r="U644" s="2"/>
      <c r="V644" s="2"/>
      <c r="W644" s="2"/>
      <c r="X644" s="2"/>
      <c r="Y644" s="2"/>
      <c r="Z644" s="2"/>
      <c r="AA644" s="2"/>
      <c r="AB644" s="2"/>
      <c r="AC644" s="2"/>
      <c r="AD644" s="2"/>
      <c r="AE644" s="2"/>
      <c r="AF644" s="2"/>
      <c r="AG644" s="2"/>
      <c r="AH644" s="2"/>
      <c r="AI644" s="2"/>
      <c r="AJ644" s="2"/>
      <c r="AK644" s="2"/>
      <c r="AL644" s="2"/>
      <c r="AM644" s="2"/>
    </row>
    <row r="645" spans="16:39" x14ac:dyDescent="0.2">
      <c r="P645" s="2"/>
      <c r="Q645" s="2"/>
      <c r="S645" s="2"/>
      <c r="U645" s="2"/>
      <c r="V645" s="2"/>
      <c r="W645" s="2"/>
      <c r="X645" s="2"/>
      <c r="Y645" s="2"/>
      <c r="Z645" s="2"/>
      <c r="AA645" s="2"/>
      <c r="AB645" s="2"/>
      <c r="AC645" s="2"/>
      <c r="AD645" s="2"/>
      <c r="AE645" s="2"/>
      <c r="AF645" s="2"/>
      <c r="AG645" s="2"/>
      <c r="AH645" s="2"/>
      <c r="AI645" s="2"/>
      <c r="AJ645" s="2"/>
      <c r="AK645" s="2"/>
      <c r="AL645" s="2"/>
      <c r="AM645" s="2"/>
    </row>
    <row r="646" spans="16:39" x14ac:dyDescent="0.2">
      <c r="P646" s="2"/>
      <c r="Q646" s="2"/>
      <c r="S646" s="2"/>
      <c r="U646" s="2"/>
      <c r="V646" s="2"/>
      <c r="W646" s="2"/>
      <c r="X646" s="2"/>
      <c r="Y646" s="2"/>
      <c r="Z646" s="2"/>
      <c r="AA646" s="2"/>
      <c r="AB646" s="2"/>
      <c r="AC646" s="2"/>
      <c r="AD646" s="2"/>
      <c r="AE646" s="2"/>
      <c r="AF646" s="2"/>
      <c r="AG646" s="2"/>
      <c r="AH646" s="2"/>
      <c r="AI646" s="2"/>
      <c r="AJ646" s="2"/>
      <c r="AK646" s="2"/>
      <c r="AL646" s="2"/>
      <c r="AM646" s="2"/>
    </row>
    <row r="647" spans="16:39" x14ac:dyDescent="0.2">
      <c r="P647" s="2"/>
      <c r="Q647" s="2"/>
      <c r="S647" s="2"/>
      <c r="U647" s="2"/>
      <c r="V647" s="2"/>
      <c r="W647" s="2"/>
      <c r="X647" s="2"/>
      <c r="Y647" s="2"/>
      <c r="Z647" s="2"/>
      <c r="AA647" s="2"/>
      <c r="AB647" s="2"/>
      <c r="AC647" s="2"/>
      <c r="AD647" s="2"/>
      <c r="AE647" s="2"/>
      <c r="AF647" s="2"/>
      <c r="AG647" s="2"/>
      <c r="AH647" s="2"/>
      <c r="AI647" s="2"/>
      <c r="AJ647" s="2"/>
      <c r="AK647" s="2"/>
      <c r="AL647" s="2"/>
      <c r="AM647" s="2"/>
    </row>
    <row r="648" spans="16:39" x14ac:dyDescent="0.2">
      <c r="P648" s="2"/>
      <c r="Q648" s="2"/>
      <c r="S648" s="2"/>
      <c r="U648" s="2"/>
      <c r="V648" s="2"/>
      <c r="W648" s="2"/>
      <c r="X648" s="2"/>
      <c r="Y648" s="2"/>
      <c r="Z648" s="2"/>
      <c r="AA648" s="2"/>
      <c r="AB648" s="2"/>
      <c r="AC648" s="2"/>
      <c r="AD648" s="2"/>
      <c r="AE648" s="2"/>
      <c r="AF648" s="2"/>
      <c r="AG648" s="2"/>
      <c r="AH648" s="2"/>
      <c r="AI648" s="2"/>
      <c r="AJ648" s="2"/>
      <c r="AK648" s="2"/>
      <c r="AL648" s="2"/>
      <c r="AM648" s="2"/>
    </row>
    <row r="649" spans="16:39" x14ac:dyDescent="0.2">
      <c r="P649" s="2"/>
      <c r="Q649" s="2"/>
      <c r="S649" s="2"/>
      <c r="U649" s="2"/>
      <c r="V649" s="2"/>
      <c r="W649" s="2"/>
      <c r="X649" s="2"/>
      <c r="Y649" s="2"/>
      <c r="Z649" s="2"/>
      <c r="AA649" s="2"/>
      <c r="AB649" s="2"/>
      <c r="AC649" s="2"/>
      <c r="AD649" s="2"/>
      <c r="AE649" s="2"/>
      <c r="AF649" s="2"/>
      <c r="AG649" s="2"/>
      <c r="AH649" s="2"/>
      <c r="AI649" s="2"/>
      <c r="AJ649" s="2"/>
      <c r="AK649" s="2"/>
      <c r="AL649" s="2"/>
      <c r="AM649" s="2"/>
    </row>
    <row r="650" spans="16:39" x14ac:dyDescent="0.2">
      <c r="P650" s="2"/>
      <c r="Q650" s="2"/>
      <c r="S650" s="2"/>
      <c r="U650" s="2"/>
      <c r="V650" s="2"/>
      <c r="W650" s="2"/>
      <c r="X650" s="2"/>
      <c r="Y650" s="2"/>
      <c r="Z650" s="2"/>
      <c r="AA650" s="2"/>
      <c r="AB650" s="2"/>
      <c r="AC650" s="2"/>
      <c r="AD650" s="2"/>
      <c r="AE650" s="2"/>
      <c r="AF650" s="2"/>
      <c r="AG650" s="2"/>
      <c r="AH650" s="2"/>
      <c r="AI650" s="2"/>
      <c r="AJ650" s="2"/>
      <c r="AK650" s="2"/>
      <c r="AL650" s="2"/>
      <c r="AM650" s="2"/>
    </row>
    <row r="651" spans="16:39" x14ac:dyDescent="0.2">
      <c r="P651" s="2"/>
      <c r="Q651" s="2"/>
      <c r="S651" s="2"/>
      <c r="U651" s="2"/>
      <c r="V651" s="2"/>
      <c r="W651" s="2"/>
      <c r="X651" s="2"/>
      <c r="Y651" s="2"/>
      <c r="Z651" s="2"/>
      <c r="AA651" s="2"/>
      <c r="AB651" s="2"/>
      <c r="AC651" s="2"/>
      <c r="AD651" s="2"/>
      <c r="AE651" s="2"/>
      <c r="AF651" s="2"/>
      <c r="AG651" s="2"/>
      <c r="AH651" s="2"/>
      <c r="AI651" s="2"/>
      <c r="AJ651" s="2"/>
      <c r="AK651" s="2"/>
      <c r="AL651" s="2"/>
      <c r="AM651" s="2"/>
    </row>
    <row r="652" spans="16:39" x14ac:dyDescent="0.2">
      <c r="P652" s="2"/>
      <c r="Q652" s="2"/>
      <c r="S652" s="2"/>
      <c r="U652" s="2"/>
      <c r="V652" s="2"/>
      <c r="W652" s="2"/>
      <c r="X652" s="2"/>
      <c r="Y652" s="2"/>
      <c r="Z652" s="2"/>
      <c r="AA652" s="2"/>
      <c r="AB652" s="2"/>
      <c r="AC652" s="2"/>
      <c r="AD652" s="2"/>
      <c r="AE652" s="2"/>
      <c r="AF652" s="2"/>
      <c r="AG652" s="2"/>
      <c r="AH652" s="2"/>
      <c r="AI652" s="2"/>
      <c r="AJ652" s="2"/>
      <c r="AK652" s="2"/>
      <c r="AL652" s="2"/>
      <c r="AM652" s="2"/>
    </row>
    <row r="653" spans="16:39" x14ac:dyDescent="0.2">
      <c r="P653" s="2"/>
      <c r="Q653" s="2"/>
      <c r="S653" s="2"/>
      <c r="U653" s="2"/>
      <c r="V653" s="2"/>
      <c r="W653" s="2"/>
      <c r="X653" s="2"/>
      <c r="Y653" s="2"/>
      <c r="Z653" s="2"/>
      <c r="AA653" s="2"/>
      <c r="AB653" s="2"/>
      <c r="AC653" s="2"/>
      <c r="AD653" s="2"/>
      <c r="AE653" s="2"/>
      <c r="AF653" s="2"/>
      <c r="AG653" s="2"/>
      <c r="AH653" s="2"/>
      <c r="AI653" s="2"/>
      <c r="AJ653" s="2"/>
      <c r="AK653" s="2"/>
      <c r="AL653" s="2"/>
      <c r="AM653" s="2"/>
    </row>
    <row r="654" spans="16:39" x14ac:dyDescent="0.2">
      <c r="P654" s="2"/>
      <c r="Q654" s="2"/>
      <c r="S654" s="2"/>
      <c r="U654" s="2"/>
      <c r="V654" s="2"/>
      <c r="W654" s="2"/>
      <c r="X654" s="2"/>
      <c r="Y654" s="2"/>
      <c r="Z654" s="2"/>
      <c r="AA654" s="2"/>
      <c r="AB654" s="2"/>
      <c r="AC654" s="2"/>
      <c r="AD654" s="2"/>
      <c r="AE654" s="2"/>
      <c r="AF654" s="2"/>
      <c r="AG654" s="2"/>
      <c r="AH654" s="2"/>
      <c r="AI654" s="2"/>
      <c r="AJ654" s="2"/>
      <c r="AK654" s="2"/>
      <c r="AL654" s="2"/>
      <c r="AM654" s="2"/>
    </row>
    <row r="655" spans="16:39" x14ac:dyDescent="0.2">
      <c r="P655" s="2"/>
      <c r="Q655" s="2"/>
      <c r="S655" s="2"/>
      <c r="U655" s="2"/>
      <c r="V655" s="2"/>
      <c r="W655" s="2"/>
      <c r="X655" s="2"/>
      <c r="Y655" s="2"/>
      <c r="Z655" s="2"/>
      <c r="AA655" s="2"/>
      <c r="AB655" s="2"/>
      <c r="AC655" s="2"/>
      <c r="AD655" s="2"/>
      <c r="AE655" s="2"/>
      <c r="AF655" s="2"/>
      <c r="AG655" s="2"/>
      <c r="AH655" s="2"/>
      <c r="AI655" s="2"/>
      <c r="AJ655" s="2"/>
      <c r="AK655" s="2"/>
      <c r="AL655" s="2"/>
      <c r="AM655" s="2"/>
    </row>
    <row r="656" spans="16:39" x14ac:dyDescent="0.2">
      <c r="P656" s="2"/>
      <c r="Q656" s="2"/>
      <c r="S656" s="2"/>
      <c r="U656" s="2"/>
      <c r="V656" s="2"/>
      <c r="W656" s="2"/>
      <c r="X656" s="2"/>
      <c r="Y656" s="2"/>
      <c r="Z656" s="2"/>
      <c r="AA656" s="2"/>
      <c r="AB656" s="2"/>
      <c r="AC656" s="2"/>
      <c r="AD656" s="2"/>
      <c r="AE656" s="2"/>
      <c r="AF656" s="2"/>
      <c r="AG656" s="2"/>
      <c r="AH656" s="2"/>
      <c r="AI656" s="2"/>
      <c r="AJ656" s="2"/>
      <c r="AK656" s="2"/>
      <c r="AL656" s="2"/>
      <c r="AM656" s="2"/>
    </row>
    <row r="657" spans="16:39" x14ac:dyDescent="0.2">
      <c r="P657" s="2"/>
      <c r="Q657" s="2"/>
      <c r="S657" s="2"/>
      <c r="U657" s="2"/>
      <c r="V657" s="2"/>
      <c r="W657" s="2"/>
      <c r="X657" s="2"/>
      <c r="Y657" s="2"/>
      <c r="Z657" s="2"/>
      <c r="AA657" s="2"/>
      <c r="AB657" s="2"/>
      <c r="AC657" s="2"/>
      <c r="AD657" s="2"/>
      <c r="AE657" s="2"/>
      <c r="AF657" s="2"/>
      <c r="AG657" s="2"/>
      <c r="AH657" s="2"/>
      <c r="AI657" s="2"/>
      <c r="AJ657" s="2"/>
      <c r="AK657" s="2"/>
      <c r="AL657" s="2"/>
      <c r="AM657" s="2"/>
    </row>
    <row r="658" spans="16:39" x14ac:dyDescent="0.2">
      <c r="P658" s="2"/>
      <c r="Q658" s="2"/>
      <c r="S658" s="2"/>
      <c r="U658" s="2"/>
      <c r="V658" s="2"/>
      <c r="W658" s="2"/>
      <c r="X658" s="2"/>
      <c r="Y658" s="2"/>
      <c r="Z658" s="2"/>
      <c r="AA658" s="2"/>
      <c r="AB658" s="2"/>
      <c r="AC658" s="2"/>
      <c r="AD658" s="2"/>
      <c r="AE658" s="2"/>
      <c r="AF658" s="2"/>
      <c r="AG658" s="2"/>
      <c r="AH658" s="2"/>
      <c r="AI658" s="2"/>
      <c r="AJ658" s="2"/>
      <c r="AK658" s="2"/>
      <c r="AL658" s="2"/>
      <c r="AM658" s="2"/>
    </row>
    <row r="659" spans="16:39" x14ac:dyDescent="0.2">
      <c r="P659" s="2"/>
      <c r="Q659" s="2"/>
      <c r="S659" s="2"/>
      <c r="U659" s="2"/>
      <c r="V659" s="2"/>
      <c r="W659" s="2"/>
      <c r="X659" s="2"/>
      <c r="Y659" s="2"/>
      <c r="Z659" s="2"/>
      <c r="AA659" s="2"/>
      <c r="AB659" s="2"/>
      <c r="AC659" s="2"/>
      <c r="AD659" s="2"/>
      <c r="AE659" s="2"/>
      <c r="AF659" s="2"/>
      <c r="AG659" s="2"/>
      <c r="AH659" s="2"/>
      <c r="AI659" s="2"/>
      <c r="AJ659" s="2"/>
      <c r="AK659" s="2"/>
      <c r="AL659" s="2"/>
      <c r="AM659" s="2"/>
    </row>
    <row r="660" spans="16:39" x14ac:dyDescent="0.2">
      <c r="P660" s="2"/>
      <c r="Q660" s="2"/>
      <c r="S660" s="2"/>
      <c r="U660" s="2"/>
      <c r="V660" s="2"/>
      <c r="W660" s="2"/>
      <c r="X660" s="2"/>
      <c r="Y660" s="2"/>
      <c r="Z660" s="2"/>
      <c r="AA660" s="2"/>
      <c r="AB660" s="2"/>
      <c r="AC660" s="2"/>
      <c r="AD660" s="2"/>
      <c r="AE660" s="2"/>
      <c r="AF660" s="2"/>
      <c r="AG660" s="2"/>
      <c r="AH660" s="2"/>
      <c r="AI660" s="2"/>
      <c r="AJ660" s="2"/>
      <c r="AK660" s="2"/>
      <c r="AL660" s="2"/>
      <c r="AM660" s="2"/>
    </row>
    <row r="661" spans="16:39" x14ac:dyDescent="0.2">
      <c r="P661" s="2"/>
      <c r="Q661" s="2"/>
      <c r="S661" s="2"/>
      <c r="U661" s="2"/>
      <c r="V661" s="2"/>
      <c r="W661" s="2"/>
      <c r="X661" s="2"/>
      <c r="Y661" s="2"/>
      <c r="Z661" s="2"/>
      <c r="AA661" s="2"/>
      <c r="AB661" s="2"/>
      <c r="AC661" s="2"/>
      <c r="AD661" s="2"/>
      <c r="AE661" s="2"/>
      <c r="AF661" s="2"/>
      <c r="AG661" s="2"/>
      <c r="AH661" s="2"/>
      <c r="AI661" s="2"/>
      <c r="AJ661" s="2"/>
      <c r="AK661" s="2"/>
      <c r="AL661" s="2"/>
      <c r="AM661" s="2"/>
    </row>
    <row r="662" spans="16:39" x14ac:dyDescent="0.2">
      <c r="P662" s="2"/>
      <c r="Q662" s="2"/>
      <c r="S662" s="2"/>
      <c r="U662" s="2"/>
      <c r="V662" s="2"/>
      <c r="W662" s="2"/>
      <c r="X662" s="2"/>
      <c r="Y662" s="2"/>
      <c r="Z662" s="2"/>
      <c r="AA662" s="2"/>
      <c r="AB662" s="2"/>
      <c r="AC662" s="2"/>
      <c r="AD662" s="2"/>
      <c r="AE662" s="2"/>
      <c r="AF662" s="2"/>
      <c r="AG662" s="2"/>
      <c r="AH662" s="2"/>
      <c r="AI662" s="2"/>
      <c r="AJ662" s="2"/>
      <c r="AK662" s="2"/>
      <c r="AL662" s="2"/>
      <c r="AM662" s="2"/>
    </row>
    <row r="663" spans="16:39" x14ac:dyDescent="0.2">
      <c r="P663" s="2"/>
      <c r="Q663" s="2"/>
      <c r="S663" s="2"/>
      <c r="U663" s="2"/>
      <c r="V663" s="2"/>
      <c r="W663" s="2"/>
      <c r="X663" s="2"/>
      <c r="Y663" s="2"/>
      <c r="Z663" s="2"/>
      <c r="AA663" s="2"/>
      <c r="AB663" s="2"/>
      <c r="AC663" s="2"/>
      <c r="AD663" s="2"/>
      <c r="AE663" s="2"/>
      <c r="AF663" s="2"/>
      <c r="AG663" s="2"/>
      <c r="AH663" s="2"/>
      <c r="AI663" s="2"/>
      <c r="AJ663" s="2"/>
      <c r="AK663" s="2"/>
      <c r="AL663" s="2"/>
      <c r="AM663" s="2"/>
    </row>
    <row r="664" spans="16:39" x14ac:dyDescent="0.2">
      <c r="P664" s="2"/>
      <c r="Q664" s="2"/>
      <c r="S664" s="2"/>
      <c r="U664" s="2"/>
      <c r="V664" s="2"/>
      <c r="W664" s="2"/>
      <c r="X664" s="2"/>
      <c r="Y664" s="2"/>
      <c r="Z664" s="2"/>
      <c r="AA664" s="2"/>
      <c r="AB664" s="2"/>
      <c r="AC664" s="2"/>
      <c r="AD664" s="2"/>
      <c r="AE664" s="2"/>
      <c r="AF664" s="2"/>
      <c r="AG664" s="2"/>
      <c r="AH664" s="2"/>
      <c r="AI664" s="2"/>
      <c r="AJ664" s="2"/>
      <c r="AK664" s="2"/>
      <c r="AL664" s="2"/>
      <c r="AM664" s="2"/>
    </row>
    <row r="665" spans="16:39" x14ac:dyDescent="0.2">
      <c r="P665" s="2"/>
      <c r="Q665" s="2"/>
      <c r="S665" s="2"/>
      <c r="U665" s="2"/>
      <c r="V665" s="2"/>
      <c r="W665" s="2"/>
      <c r="X665" s="2"/>
      <c r="Y665" s="2"/>
      <c r="Z665" s="2"/>
      <c r="AA665" s="2"/>
      <c r="AB665" s="2"/>
      <c r="AC665" s="2"/>
      <c r="AD665" s="2"/>
      <c r="AE665" s="2"/>
      <c r="AF665" s="2"/>
      <c r="AG665" s="2"/>
      <c r="AH665" s="2"/>
      <c r="AI665" s="2"/>
      <c r="AJ665" s="2"/>
      <c r="AK665" s="2"/>
      <c r="AL665" s="2"/>
      <c r="AM665" s="2"/>
    </row>
    <row r="666" spans="16:39" x14ac:dyDescent="0.2">
      <c r="P666" s="2"/>
      <c r="Q666" s="2"/>
      <c r="S666" s="2"/>
      <c r="U666" s="2"/>
      <c r="V666" s="2"/>
      <c r="W666" s="2"/>
      <c r="X666" s="2"/>
      <c r="Y666" s="2"/>
      <c r="Z666" s="2"/>
      <c r="AA666" s="2"/>
      <c r="AB666" s="2"/>
      <c r="AC666" s="2"/>
      <c r="AD666" s="2"/>
      <c r="AE666" s="2"/>
      <c r="AF666" s="2"/>
      <c r="AG666" s="2"/>
      <c r="AH666" s="2"/>
      <c r="AI666" s="2"/>
      <c r="AJ666" s="2"/>
      <c r="AK666" s="2"/>
      <c r="AL666" s="2"/>
      <c r="AM666" s="2"/>
    </row>
    <row r="667" spans="16:39" x14ac:dyDescent="0.2">
      <c r="P667" s="2"/>
      <c r="Q667" s="2"/>
      <c r="S667" s="2"/>
      <c r="U667" s="2"/>
      <c r="V667" s="2"/>
      <c r="W667" s="2"/>
      <c r="X667" s="2"/>
      <c r="Y667" s="2"/>
      <c r="Z667" s="2"/>
      <c r="AA667" s="2"/>
      <c r="AB667" s="2"/>
      <c r="AC667" s="2"/>
      <c r="AD667" s="2"/>
      <c r="AE667" s="2"/>
      <c r="AF667" s="2"/>
      <c r="AG667" s="2"/>
      <c r="AH667" s="2"/>
      <c r="AI667" s="2"/>
      <c r="AJ667" s="2"/>
      <c r="AK667" s="2"/>
      <c r="AL667" s="2"/>
      <c r="AM667" s="2"/>
    </row>
    <row r="668" spans="16:39" x14ac:dyDescent="0.2">
      <c r="P668" s="2"/>
      <c r="Q668" s="2"/>
      <c r="S668" s="2"/>
      <c r="U668" s="2"/>
      <c r="V668" s="2"/>
      <c r="W668" s="2"/>
      <c r="X668" s="2"/>
      <c r="Y668" s="2"/>
      <c r="Z668" s="2"/>
      <c r="AA668" s="2"/>
      <c r="AB668" s="2"/>
      <c r="AC668" s="2"/>
      <c r="AD668" s="2"/>
      <c r="AE668" s="2"/>
      <c r="AF668" s="2"/>
      <c r="AG668" s="2"/>
      <c r="AH668" s="2"/>
      <c r="AI668" s="2"/>
      <c r="AJ668" s="2"/>
      <c r="AK668" s="2"/>
      <c r="AL668" s="2"/>
      <c r="AM668" s="2"/>
    </row>
    <row r="669" spans="16:39" x14ac:dyDescent="0.2">
      <c r="P669" s="2"/>
      <c r="Q669" s="2"/>
      <c r="S669" s="2"/>
      <c r="U669" s="2"/>
      <c r="V669" s="2"/>
      <c r="W669" s="2"/>
      <c r="X669" s="2"/>
      <c r="Y669" s="2"/>
      <c r="Z669" s="2"/>
      <c r="AA669" s="2"/>
      <c r="AB669" s="2"/>
      <c r="AC669" s="2"/>
      <c r="AD669" s="2"/>
      <c r="AE669" s="2"/>
      <c r="AF669" s="2"/>
      <c r="AG669" s="2"/>
      <c r="AH669" s="2"/>
      <c r="AI669" s="2"/>
      <c r="AJ669" s="2"/>
      <c r="AK669" s="2"/>
      <c r="AL669" s="2"/>
      <c r="AM669" s="2"/>
    </row>
    <row r="670" spans="16:39" x14ac:dyDescent="0.2">
      <c r="P670" s="2"/>
      <c r="Q670" s="2"/>
      <c r="S670" s="2"/>
      <c r="U670" s="2"/>
      <c r="V670" s="2"/>
      <c r="W670" s="2"/>
      <c r="X670" s="2"/>
      <c r="Y670" s="2"/>
      <c r="Z670" s="2"/>
      <c r="AA670" s="2"/>
      <c r="AB670" s="2"/>
      <c r="AC670" s="2"/>
      <c r="AD670" s="2"/>
      <c r="AE670" s="2"/>
      <c r="AF670" s="2"/>
      <c r="AG670" s="2"/>
      <c r="AH670" s="2"/>
      <c r="AI670" s="2"/>
      <c r="AJ670" s="2"/>
      <c r="AK670" s="2"/>
      <c r="AL670" s="2"/>
      <c r="AM670" s="2"/>
    </row>
    <row r="671" spans="16:39" x14ac:dyDescent="0.2">
      <c r="P671" s="2"/>
      <c r="Q671" s="2"/>
      <c r="S671" s="2"/>
      <c r="U671" s="2"/>
      <c r="V671" s="2"/>
      <c r="W671" s="2"/>
      <c r="X671" s="2"/>
      <c r="Y671" s="2"/>
      <c r="Z671" s="2"/>
      <c r="AA671" s="2"/>
      <c r="AB671" s="2"/>
      <c r="AC671" s="2"/>
      <c r="AD671" s="2"/>
      <c r="AE671" s="2"/>
      <c r="AF671" s="2"/>
      <c r="AG671" s="2"/>
      <c r="AH671" s="2"/>
      <c r="AI671" s="2"/>
      <c r="AJ671" s="2"/>
      <c r="AK671" s="2"/>
      <c r="AL671" s="2"/>
      <c r="AM671" s="2"/>
    </row>
    <row r="672" spans="16:39" x14ac:dyDescent="0.2">
      <c r="P672" s="2"/>
      <c r="Q672" s="2"/>
      <c r="S672" s="2"/>
      <c r="U672" s="2"/>
      <c r="V672" s="2"/>
      <c r="W672" s="2"/>
      <c r="X672" s="2"/>
      <c r="Y672" s="2"/>
      <c r="Z672" s="2"/>
      <c r="AA672" s="2"/>
      <c r="AB672" s="2"/>
      <c r="AC672" s="2"/>
      <c r="AD672" s="2"/>
      <c r="AE672" s="2"/>
      <c r="AF672" s="2"/>
      <c r="AG672" s="2"/>
      <c r="AH672" s="2"/>
      <c r="AI672" s="2"/>
      <c r="AJ672" s="2"/>
      <c r="AK672" s="2"/>
      <c r="AL672" s="2"/>
      <c r="AM672" s="2"/>
    </row>
    <row r="673" spans="16:39" x14ac:dyDescent="0.2">
      <c r="P673" s="2"/>
      <c r="Q673" s="2"/>
      <c r="S673" s="2"/>
      <c r="U673" s="2"/>
      <c r="V673" s="2"/>
      <c r="W673" s="2"/>
      <c r="X673" s="2"/>
      <c r="Y673" s="2"/>
      <c r="Z673" s="2"/>
      <c r="AA673" s="2"/>
      <c r="AB673" s="2"/>
      <c r="AC673" s="2"/>
      <c r="AD673" s="2"/>
      <c r="AE673" s="2"/>
      <c r="AF673" s="2"/>
      <c r="AG673" s="2"/>
      <c r="AH673" s="2"/>
      <c r="AI673" s="2"/>
      <c r="AJ673" s="2"/>
      <c r="AK673" s="2"/>
      <c r="AL673" s="2"/>
      <c r="AM673" s="2"/>
    </row>
    <row r="674" spans="16:39" x14ac:dyDescent="0.2">
      <c r="P674" s="2"/>
      <c r="Q674" s="2"/>
      <c r="S674" s="2"/>
      <c r="U674" s="2"/>
      <c r="V674" s="2"/>
      <c r="W674" s="2"/>
      <c r="X674" s="2"/>
      <c r="Y674" s="2"/>
      <c r="Z674" s="2"/>
      <c r="AA674" s="2"/>
      <c r="AB674" s="2"/>
      <c r="AC674" s="2"/>
      <c r="AD674" s="2"/>
      <c r="AE674" s="2"/>
      <c r="AF674" s="2"/>
      <c r="AG674" s="2"/>
      <c r="AH674" s="2"/>
      <c r="AI674" s="2"/>
      <c r="AJ674" s="2"/>
      <c r="AK674" s="2"/>
      <c r="AL674" s="2"/>
      <c r="AM674" s="2"/>
    </row>
    <row r="675" spans="16:39" x14ac:dyDescent="0.2">
      <c r="P675" s="2"/>
      <c r="Q675" s="2"/>
      <c r="S675" s="2"/>
      <c r="U675" s="2"/>
      <c r="V675" s="2"/>
      <c r="W675" s="2"/>
      <c r="X675" s="2"/>
      <c r="Y675" s="2"/>
      <c r="Z675" s="2"/>
      <c r="AA675" s="2"/>
      <c r="AB675" s="2"/>
      <c r="AC675" s="2"/>
      <c r="AD675" s="2"/>
      <c r="AE675" s="2"/>
      <c r="AF675" s="2"/>
      <c r="AG675" s="2"/>
      <c r="AH675" s="2"/>
      <c r="AI675" s="2"/>
      <c r="AJ675" s="2"/>
      <c r="AK675" s="2"/>
      <c r="AL675" s="2"/>
      <c r="AM675" s="2"/>
    </row>
    <row r="676" spans="16:39" x14ac:dyDescent="0.2">
      <c r="P676" s="2"/>
      <c r="Q676" s="2"/>
      <c r="S676" s="2"/>
      <c r="U676" s="2"/>
      <c r="V676" s="2"/>
      <c r="W676" s="2"/>
      <c r="X676" s="2"/>
      <c r="Y676" s="2"/>
      <c r="Z676" s="2"/>
      <c r="AA676" s="2"/>
      <c r="AB676" s="2"/>
      <c r="AC676" s="2"/>
      <c r="AD676" s="2"/>
      <c r="AE676" s="2"/>
      <c r="AF676" s="2"/>
      <c r="AG676" s="2"/>
      <c r="AH676" s="2"/>
      <c r="AI676" s="2"/>
      <c r="AJ676" s="2"/>
      <c r="AK676" s="2"/>
      <c r="AL676" s="2"/>
      <c r="AM676" s="2"/>
    </row>
    <row r="677" spans="16:39" x14ac:dyDescent="0.2">
      <c r="P677" s="2"/>
      <c r="Q677" s="2"/>
      <c r="S677" s="2"/>
      <c r="U677" s="2"/>
      <c r="V677" s="2"/>
      <c r="W677" s="2"/>
      <c r="X677" s="2"/>
      <c r="Y677" s="2"/>
      <c r="Z677" s="2"/>
      <c r="AA677" s="2"/>
      <c r="AB677" s="2"/>
      <c r="AC677" s="2"/>
      <c r="AD677" s="2"/>
      <c r="AE677" s="2"/>
      <c r="AF677" s="2"/>
      <c r="AG677" s="2"/>
      <c r="AH677" s="2"/>
      <c r="AI677" s="2"/>
      <c r="AJ677" s="2"/>
      <c r="AK677" s="2"/>
      <c r="AL677" s="2"/>
      <c r="AM677" s="2"/>
    </row>
    <row r="678" spans="16:39" x14ac:dyDescent="0.2">
      <c r="P678" s="2"/>
      <c r="Q678" s="2"/>
      <c r="S678" s="2"/>
      <c r="U678" s="2"/>
      <c r="V678" s="2"/>
      <c r="W678" s="2"/>
      <c r="X678" s="2"/>
      <c r="Y678" s="2"/>
      <c r="Z678" s="2"/>
      <c r="AA678" s="2"/>
      <c r="AB678" s="2"/>
      <c r="AC678" s="2"/>
      <c r="AD678" s="2"/>
      <c r="AE678" s="2"/>
      <c r="AF678" s="2"/>
      <c r="AG678" s="2"/>
      <c r="AH678" s="2"/>
      <c r="AI678" s="2"/>
      <c r="AJ678" s="2"/>
      <c r="AK678" s="2"/>
      <c r="AL678" s="2"/>
      <c r="AM678" s="2"/>
    </row>
    <row r="679" spans="16:39" x14ac:dyDescent="0.2">
      <c r="P679" s="2"/>
      <c r="Q679" s="2"/>
      <c r="S679" s="2"/>
      <c r="U679" s="2"/>
      <c r="V679" s="2"/>
      <c r="W679" s="2"/>
      <c r="X679" s="2"/>
      <c r="Y679" s="2"/>
      <c r="Z679" s="2"/>
      <c r="AA679" s="2"/>
      <c r="AB679" s="2"/>
      <c r="AC679" s="2"/>
      <c r="AD679" s="2"/>
      <c r="AE679" s="2"/>
      <c r="AF679" s="2"/>
      <c r="AG679" s="2"/>
      <c r="AH679" s="2"/>
      <c r="AI679" s="2"/>
      <c r="AJ679" s="2"/>
      <c r="AK679" s="2"/>
      <c r="AL679" s="2"/>
      <c r="AM679" s="2"/>
    </row>
    <row r="680" spans="16:39" x14ac:dyDescent="0.2">
      <c r="P680" s="2"/>
      <c r="Q680" s="2"/>
      <c r="S680" s="2"/>
      <c r="U680" s="2"/>
      <c r="V680" s="2"/>
      <c r="W680" s="2"/>
      <c r="X680" s="2"/>
      <c r="Y680" s="2"/>
      <c r="Z680" s="2"/>
      <c r="AA680" s="2"/>
      <c r="AB680" s="2"/>
      <c r="AC680" s="2"/>
      <c r="AD680" s="2"/>
      <c r="AE680" s="2"/>
      <c r="AF680" s="2"/>
      <c r="AG680" s="2"/>
      <c r="AH680" s="2"/>
      <c r="AI680" s="2"/>
      <c r="AJ680" s="2"/>
      <c r="AK680" s="2"/>
      <c r="AL680" s="2"/>
      <c r="AM680" s="2"/>
    </row>
    <row r="681" spans="16:39" x14ac:dyDescent="0.2">
      <c r="P681" s="2"/>
      <c r="Q681" s="2"/>
      <c r="S681" s="2"/>
      <c r="U681" s="2"/>
      <c r="V681" s="2"/>
      <c r="W681" s="2"/>
      <c r="X681" s="2"/>
      <c r="Y681" s="2"/>
      <c r="Z681" s="2"/>
      <c r="AA681" s="2"/>
      <c r="AB681" s="2"/>
      <c r="AC681" s="2"/>
      <c r="AD681" s="2"/>
      <c r="AE681" s="2"/>
      <c r="AF681" s="2"/>
      <c r="AG681" s="2"/>
      <c r="AH681" s="2"/>
      <c r="AI681" s="2"/>
      <c r="AJ681" s="2"/>
      <c r="AK681" s="2"/>
      <c r="AL681" s="2"/>
      <c r="AM681" s="2"/>
    </row>
    <row r="682" spans="16:39" x14ac:dyDescent="0.2">
      <c r="P682" s="2"/>
      <c r="Q682" s="2"/>
      <c r="S682" s="2"/>
      <c r="U682" s="2"/>
      <c r="V682" s="2"/>
      <c r="W682" s="2"/>
      <c r="X682" s="2"/>
      <c r="Y682" s="2"/>
      <c r="Z682" s="2"/>
      <c r="AA682" s="2"/>
      <c r="AB682" s="2"/>
      <c r="AC682" s="2"/>
      <c r="AD682" s="2"/>
      <c r="AE682" s="2"/>
      <c r="AF682" s="2"/>
      <c r="AG682" s="2"/>
      <c r="AH682" s="2"/>
      <c r="AI682" s="2"/>
      <c r="AJ682" s="2"/>
      <c r="AK682" s="2"/>
      <c r="AL682" s="2"/>
      <c r="AM682" s="2"/>
    </row>
    <row r="683" spans="16:39" x14ac:dyDescent="0.2">
      <c r="P683" s="2"/>
      <c r="Q683" s="2"/>
      <c r="S683" s="2"/>
      <c r="U683" s="2"/>
      <c r="V683" s="2"/>
      <c r="W683" s="2"/>
      <c r="X683" s="2"/>
      <c r="Y683" s="2"/>
      <c r="Z683" s="2"/>
      <c r="AA683" s="2"/>
      <c r="AB683" s="2"/>
      <c r="AC683" s="2"/>
      <c r="AD683" s="2"/>
      <c r="AE683" s="2"/>
      <c r="AF683" s="2"/>
      <c r="AG683" s="2"/>
      <c r="AH683" s="2"/>
      <c r="AI683" s="2"/>
      <c r="AJ683" s="2"/>
      <c r="AK683" s="2"/>
      <c r="AL683" s="2"/>
      <c r="AM683" s="2"/>
    </row>
    <row r="684" spans="16:39" x14ac:dyDescent="0.2">
      <c r="P684" s="2"/>
      <c r="Q684" s="2"/>
      <c r="S684" s="2"/>
      <c r="U684" s="2"/>
      <c r="V684" s="2"/>
      <c r="W684" s="2"/>
      <c r="X684" s="2"/>
      <c r="Y684" s="2"/>
      <c r="Z684" s="2"/>
      <c r="AA684" s="2"/>
      <c r="AB684" s="2"/>
      <c r="AC684" s="2"/>
      <c r="AD684" s="2"/>
      <c r="AE684" s="2"/>
      <c r="AF684" s="2"/>
      <c r="AG684" s="2"/>
      <c r="AH684" s="2"/>
      <c r="AI684" s="2"/>
      <c r="AJ684" s="2"/>
      <c r="AK684" s="2"/>
      <c r="AL684" s="2"/>
      <c r="AM684" s="2"/>
    </row>
    <row r="685" spans="16:39" x14ac:dyDescent="0.2">
      <c r="P685" s="2"/>
      <c r="Q685" s="2"/>
      <c r="S685" s="2"/>
      <c r="U685" s="2"/>
      <c r="V685" s="2"/>
      <c r="W685" s="2"/>
      <c r="X685" s="2"/>
      <c r="Y685" s="2"/>
      <c r="Z685" s="2"/>
      <c r="AA685" s="2"/>
      <c r="AB685" s="2"/>
      <c r="AC685" s="2"/>
      <c r="AD685" s="2"/>
      <c r="AE685" s="2"/>
      <c r="AF685" s="2"/>
      <c r="AG685" s="2"/>
      <c r="AH685" s="2"/>
      <c r="AI685" s="2"/>
      <c r="AJ685" s="2"/>
      <c r="AK685" s="2"/>
      <c r="AL685" s="2"/>
      <c r="AM685" s="2"/>
    </row>
    <row r="686" spans="16:39" x14ac:dyDescent="0.2">
      <c r="P686" s="2"/>
      <c r="Q686" s="2"/>
      <c r="S686" s="2"/>
      <c r="U686" s="2"/>
      <c r="V686" s="2"/>
      <c r="W686" s="2"/>
      <c r="X686" s="2"/>
      <c r="Y686" s="2"/>
      <c r="Z686" s="2"/>
      <c r="AA686" s="2"/>
      <c r="AB686" s="2"/>
      <c r="AC686" s="2"/>
      <c r="AD686" s="2"/>
      <c r="AE686" s="2"/>
      <c r="AF686" s="2"/>
      <c r="AG686" s="2"/>
      <c r="AH686" s="2"/>
      <c r="AI686" s="2"/>
      <c r="AJ686" s="2"/>
      <c r="AK686" s="2"/>
      <c r="AL686" s="2"/>
      <c r="AM686" s="2"/>
    </row>
    <row r="687" spans="16:39" x14ac:dyDescent="0.2">
      <c r="P687" s="2"/>
      <c r="Q687" s="2"/>
      <c r="S687" s="2"/>
      <c r="U687" s="2"/>
      <c r="V687" s="2"/>
      <c r="W687" s="2"/>
      <c r="X687" s="2"/>
      <c r="Y687" s="2"/>
      <c r="Z687" s="2"/>
      <c r="AA687" s="2"/>
      <c r="AB687" s="2"/>
      <c r="AC687" s="2"/>
      <c r="AD687" s="2"/>
      <c r="AE687" s="2"/>
      <c r="AF687" s="2"/>
      <c r="AG687" s="2"/>
      <c r="AH687" s="2"/>
      <c r="AI687" s="2"/>
      <c r="AJ687" s="2"/>
      <c r="AK687" s="2"/>
      <c r="AL687" s="2"/>
      <c r="AM687" s="2"/>
    </row>
    <row r="688" spans="16:39" x14ac:dyDescent="0.2">
      <c r="P688" s="2"/>
      <c r="Q688" s="2"/>
      <c r="S688" s="2"/>
      <c r="U688" s="2"/>
      <c r="V688" s="2"/>
      <c r="W688" s="2"/>
      <c r="X688" s="2"/>
      <c r="Y688" s="2"/>
      <c r="Z688" s="2"/>
      <c r="AA688" s="2"/>
      <c r="AB688" s="2"/>
      <c r="AC688" s="2"/>
      <c r="AD688" s="2"/>
      <c r="AE688" s="2"/>
      <c r="AF688" s="2"/>
      <c r="AG688" s="2"/>
      <c r="AH688" s="2"/>
      <c r="AI688" s="2"/>
      <c r="AJ688" s="2"/>
      <c r="AK688" s="2"/>
      <c r="AL688" s="2"/>
      <c r="AM688" s="2"/>
    </row>
    <row r="689" spans="16:39" x14ac:dyDescent="0.2">
      <c r="P689" s="2"/>
      <c r="Q689" s="2"/>
      <c r="S689" s="2"/>
      <c r="U689" s="2"/>
      <c r="V689" s="2"/>
      <c r="W689" s="2"/>
      <c r="X689" s="2"/>
      <c r="Y689" s="2"/>
      <c r="Z689" s="2"/>
      <c r="AA689" s="2"/>
      <c r="AB689" s="2"/>
      <c r="AC689" s="2"/>
      <c r="AD689" s="2"/>
      <c r="AE689" s="2"/>
      <c r="AF689" s="2"/>
      <c r="AG689" s="2"/>
      <c r="AH689" s="2"/>
      <c r="AI689" s="2"/>
      <c r="AJ689" s="2"/>
      <c r="AK689" s="2"/>
      <c r="AL689" s="2"/>
      <c r="AM689" s="2"/>
    </row>
    <row r="690" spans="16:39" x14ac:dyDescent="0.2">
      <c r="P690" s="2"/>
      <c r="Q690" s="2"/>
      <c r="S690" s="2"/>
      <c r="U690" s="2"/>
      <c r="V690" s="2"/>
      <c r="W690" s="2"/>
      <c r="X690" s="2"/>
      <c r="Y690" s="2"/>
      <c r="Z690" s="2"/>
      <c r="AA690" s="2"/>
      <c r="AB690" s="2"/>
      <c r="AC690" s="2"/>
      <c r="AD690" s="2"/>
      <c r="AE690" s="2"/>
      <c r="AF690" s="2"/>
      <c r="AG690" s="2"/>
      <c r="AH690" s="2"/>
      <c r="AI690" s="2"/>
      <c r="AJ690" s="2"/>
      <c r="AK690" s="2"/>
      <c r="AL690" s="2"/>
      <c r="AM690" s="2"/>
    </row>
    <row r="691" spans="16:39" x14ac:dyDescent="0.2">
      <c r="P691" s="2"/>
      <c r="Q691" s="2"/>
      <c r="S691" s="2"/>
      <c r="U691" s="2"/>
      <c r="V691" s="2"/>
      <c r="W691" s="2"/>
      <c r="X691" s="2"/>
      <c r="Y691" s="2"/>
      <c r="Z691" s="2"/>
      <c r="AA691" s="2"/>
      <c r="AB691" s="2"/>
      <c r="AC691" s="2"/>
      <c r="AD691" s="2"/>
      <c r="AE691" s="2"/>
      <c r="AF691" s="2"/>
      <c r="AG691" s="2"/>
      <c r="AH691" s="2"/>
      <c r="AI691" s="2"/>
      <c r="AJ691" s="2"/>
      <c r="AK691" s="2"/>
      <c r="AL691" s="2"/>
      <c r="AM691" s="2"/>
    </row>
    <row r="692" spans="16:39" x14ac:dyDescent="0.2">
      <c r="P692" s="2"/>
      <c r="Q692" s="2"/>
      <c r="S692" s="2"/>
      <c r="U692" s="2"/>
      <c r="V692" s="2"/>
      <c r="W692" s="2"/>
      <c r="X692" s="2"/>
      <c r="Y692" s="2"/>
      <c r="Z692" s="2"/>
      <c r="AA692" s="2"/>
      <c r="AB692" s="2"/>
      <c r="AC692" s="2"/>
      <c r="AD692" s="2"/>
      <c r="AE692" s="2"/>
      <c r="AF692" s="2"/>
      <c r="AG692" s="2"/>
      <c r="AH692" s="2"/>
      <c r="AI692" s="2"/>
      <c r="AJ692" s="2"/>
      <c r="AK692" s="2"/>
      <c r="AL692" s="2"/>
      <c r="AM692" s="2"/>
    </row>
    <row r="693" spans="16:39" x14ac:dyDescent="0.2">
      <c r="P693" s="2"/>
      <c r="Q693" s="2"/>
      <c r="S693" s="2"/>
      <c r="U693" s="2"/>
      <c r="V693" s="2"/>
      <c r="W693" s="2"/>
      <c r="X693" s="2"/>
      <c r="Y693" s="2"/>
      <c r="Z693" s="2"/>
      <c r="AA693" s="2"/>
      <c r="AB693" s="2"/>
      <c r="AC693" s="2"/>
      <c r="AD693" s="2"/>
      <c r="AE693" s="2"/>
      <c r="AF693" s="2"/>
      <c r="AG693" s="2"/>
      <c r="AH693" s="2"/>
      <c r="AI693" s="2"/>
      <c r="AJ693" s="2"/>
      <c r="AK693" s="2"/>
      <c r="AL693" s="2"/>
      <c r="AM693" s="2"/>
    </row>
    <row r="694" spans="16:39" x14ac:dyDescent="0.2">
      <c r="P694" s="2"/>
      <c r="Q694" s="2"/>
      <c r="S694" s="2"/>
      <c r="U694" s="2"/>
      <c r="V694" s="2"/>
      <c r="W694" s="2"/>
      <c r="X694" s="2"/>
      <c r="Y694" s="2"/>
      <c r="Z694" s="2"/>
      <c r="AA694" s="2"/>
      <c r="AB694" s="2"/>
      <c r="AC694" s="2"/>
      <c r="AD694" s="2"/>
      <c r="AE694" s="2"/>
      <c r="AF694" s="2"/>
      <c r="AG694" s="2"/>
      <c r="AH694" s="2"/>
      <c r="AI694" s="2"/>
      <c r="AJ694" s="2"/>
      <c r="AK694" s="2"/>
      <c r="AL694" s="2"/>
      <c r="AM694" s="2"/>
    </row>
    <row r="695" spans="16:39" x14ac:dyDescent="0.2">
      <c r="P695" s="2"/>
      <c r="Q695" s="2"/>
      <c r="S695" s="2"/>
      <c r="U695" s="2"/>
      <c r="V695" s="2"/>
      <c r="W695" s="2"/>
      <c r="X695" s="2"/>
      <c r="Y695" s="2"/>
      <c r="Z695" s="2"/>
      <c r="AA695" s="2"/>
      <c r="AB695" s="2"/>
      <c r="AC695" s="2"/>
      <c r="AD695" s="2"/>
      <c r="AE695" s="2"/>
      <c r="AF695" s="2"/>
      <c r="AG695" s="2"/>
      <c r="AH695" s="2"/>
      <c r="AI695" s="2"/>
      <c r="AJ695" s="2"/>
      <c r="AK695" s="2"/>
      <c r="AL695" s="2"/>
      <c r="AM695" s="2"/>
    </row>
    <row r="696" spans="16:39" x14ac:dyDescent="0.2">
      <c r="P696" s="2"/>
      <c r="Q696" s="2"/>
      <c r="S696" s="2"/>
      <c r="U696" s="2"/>
      <c r="V696" s="2"/>
      <c r="W696" s="2"/>
      <c r="X696" s="2"/>
      <c r="Y696" s="2"/>
      <c r="Z696" s="2"/>
      <c r="AA696" s="2"/>
      <c r="AB696" s="2"/>
      <c r="AC696" s="2"/>
      <c r="AD696" s="2"/>
      <c r="AE696" s="2"/>
      <c r="AF696" s="2"/>
      <c r="AG696" s="2"/>
      <c r="AH696" s="2"/>
      <c r="AI696" s="2"/>
      <c r="AJ696" s="2"/>
      <c r="AK696" s="2"/>
      <c r="AL696" s="2"/>
      <c r="AM696" s="2"/>
    </row>
    <row r="697" spans="16:39" x14ac:dyDescent="0.2">
      <c r="P697" s="2"/>
      <c r="Q697" s="2"/>
      <c r="S697" s="2"/>
      <c r="U697" s="2"/>
      <c r="V697" s="2"/>
      <c r="W697" s="2"/>
      <c r="X697" s="2"/>
      <c r="Y697" s="2"/>
      <c r="Z697" s="2"/>
      <c r="AA697" s="2"/>
      <c r="AB697" s="2"/>
      <c r="AC697" s="2"/>
      <c r="AD697" s="2"/>
      <c r="AE697" s="2"/>
      <c r="AF697" s="2"/>
      <c r="AG697" s="2"/>
      <c r="AH697" s="2"/>
      <c r="AI697" s="2"/>
      <c r="AJ697" s="2"/>
      <c r="AK697" s="2"/>
      <c r="AL697" s="2"/>
      <c r="AM697" s="2"/>
    </row>
    <row r="698" spans="16:39" x14ac:dyDescent="0.2">
      <c r="P698" s="2"/>
      <c r="Q698" s="2"/>
      <c r="S698" s="2"/>
      <c r="U698" s="2"/>
      <c r="V698" s="2"/>
      <c r="W698" s="2"/>
      <c r="X698" s="2"/>
      <c r="Y698" s="2"/>
      <c r="Z698" s="2"/>
      <c r="AA698" s="2"/>
      <c r="AB698" s="2"/>
      <c r="AC698" s="2"/>
      <c r="AD698" s="2"/>
      <c r="AE698" s="2"/>
      <c r="AF698" s="2"/>
      <c r="AG698" s="2"/>
      <c r="AH698" s="2"/>
      <c r="AI698" s="2"/>
      <c r="AJ698" s="2"/>
      <c r="AK698" s="2"/>
      <c r="AL698" s="2"/>
      <c r="AM698" s="2"/>
    </row>
    <row r="699" spans="16:39" x14ac:dyDescent="0.2">
      <c r="P699" s="2"/>
      <c r="Q699" s="2"/>
      <c r="S699" s="2"/>
      <c r="U699" s="2"/>
      <c r="V699" s="2"/>
      <c r="W699" s="2"/>
      <c r="X699" s="2"/>
      <c r="Y699" s="2"/>
      <c r="Z699" s="2"/>
      <c r="AA699" s="2"/>
      <c r="AB699" s="2"/>
      <c r="AC699" s="2"/>
      <c r="AD699" s="2"/>
      <c r="AE699" s="2"/>
      <c r="AF699" s="2"/>
      <c r="AG699" s="2"/>
      <c r="AH699" s="2"/>
      <c r="AI699" s="2"/>
      <c r="AJ699" s="2"/>
      <c r="AK699" s="2"/>
      <c r="AL699" s="2"/>
      <c r="AM699" s="2"/>
    </row>
    <row r="700" spans="16:39" x14ac:dyDescent="0.2">
      <c r="P700" s="2"/>
      <c r="Q700" s="2"/>
      <c r="S700" s="2"/>
      <c r="U700" s="2"/>
      <c r="V700" s="2"/>
      <c r="W700" s="2"/>
      <c r="X700" s="2"/>
      <c r="Y700" s="2"/>
      <c r="Z700" s="2"/>
      <c r="AA700" s="2"/>
      <c r="AB700" s="2"/>
      <c r="AC700" s="2"/>
      <c r="AD700" s="2"/>
      <c r="AE700" s="2"/>
      <c r="AF700" s="2"/>
      <c r="AG700" s="2"/>
      <c r="AH700" s="2"/>
      <c r="AI700" s="2"/>
      <c r="AJ700" s="2"/>
      <c r="AK700" s="2"/>
      <c r="AL700" s="2"/>
      <c r="AM700" s="2"/>
    </row>
    <row r="701" spans="16:39" x14ac:dyDescent="0.2">
      <c r="P701" s="2"/>
      <c r="Q701" s="2"/>
      <c r="S701" s="2"/>
      <c r="U701" s="2"/>
      <c r="V701" s="2"/>
      <c r="W701" s="2"/>
      <c r="X701" s="2"/>
      <c r="Y701" s="2"/>
      <c r="Z701" s="2"/>
      <c r="AA701" s="2"/>
      <c r="AB701" s="2"/>
      <c r="AC701" s="2"/>
      <c r="AD701" s="2"/>
      <c r="AE701" s="2"/>
      <c r="AF701" s="2"/>
      <c r="AG701" s="2"/>
      <c r="AH701" s="2"/>
      <c r="AI701" s="2"/>
      <c r="AJ701" s="2"/>
      <c r="AK701" s="2"/>
      <c r="AL701" s="2"/>
      <c r="AM701" s="2"/>
    </row>
    <row r="702" spans="16:39" x14ac:dyDescent="0.2">
      <c r="P702" s="2"/>
      <c r="Q702" s="2"/>
      <c r="S702" s="2"/>
      <c r="U702" s="2"/>
      <c r="V702" s="2"/>
      <c r="W702" s="2"/>
      <c r="X702" s="2"/>
      <c r="Y702" s="2"/>
      <c r="Z702" s="2"/>
      <c r="AA702" s="2"/>
      <c r="AB702" s="2"/>
      <c r="AC702" s="2"/>
      <c r="AD702" s="2"/>
      <c r="AE702" s="2"/>
      <c r="AF702" s="2"/>
      <c r="AG702" s="2"/>
      <c r="AH702" s="2"/>
      <c r="AI702" s="2"/>
      <c r="AJ702" s="2"/>
      <c r="AK702" s="2"/>
      <c r="AL702" s="2"/>
      <c r="AM702" s="2"/>
    </row>
    <row r="703" spans="16:39" x14ac:dyDescent="0.2">
      <c r="P703" s="2"/>
      <c r="Q703" s="2"/>
      <c r="S703" s="2"/>
      <c r="U703" s="2"/>
      <c r="V703" s="2"/>
      <c r="W703" s="2"/>
      <c r="X703" s="2"/>
      <c r="Y703" s="2"/>
      <c r="Z703" s="2"/>
      <c r="AA703" s="2"/>
      <c r="AB703" s="2"/>
      <c r="AC703" s="2"/>
      <c r="AD703" s="2"/>
      <c r="AE703" s="2"/>
      <c r="AF703" s="2"/>
      <c r="AG703" s="2"/>
      <c r="AH703" s="2"/>
      <c r="AI703" s="2"/>
      <c r="AJ703" s="2"/>
      <c r="AK703" s="2"/>
      <c r="AL703" s="2"/>
      <c r="AM703" s="2"/>
    </row>
    <row r="704" spans="16:39" x14ac:dyDescent="0.2">
      <c r="P704" s="2"/>
      <c r="Q704" s="2"/>
      <c r="S704" s="2"/>
      <c r="U704" s="2"/>
      <c r="V704" s="2"/>
      <c r="W704" s="2"/>
      <c r="X704" s="2"/>
      <c r="Y704" s="2"/>
      <c r="Z704" s="2"/>
      <c r="AA704" s="2"/>
      <c r="AB704" s="2"/>
      <c r="AC704" s="2"/>
      <c r="AD704" s="2"/>
      <c r="AE704" s="2"/>
      <c r="AF704" s="2"/>
      <c r="AG704" s="2"/>
      <c r="AH704" s="2"/>
      <c r="AI704" s="2"/>
      <c r="AJ704" s="2"/>
      <c r="AK704" s="2"/>
      <c r="AL704" s="2"/>
      <c r="AM704" s="2"/>
    </row>
    <row r="705" spans="16:39" x14ac:dyDescent="0.2">
      <c r="P705" s="2"/>
      <c r="Q705" s="2"/>
      <c r="S705" s="2"/>
      <c r="U705" s="2"/>
      <c r="V705" s="2"/>
      <c r="W705" s="2"/>
      <c r="X705" s="2"/>
      <c r="Y705" s="2"/>
      <c r="Z705" s="2"/>
      <c r="AA705" s="2"/>
      <c r="AB705" s="2"/>
      <c r="AC705" s="2"/>
      <c r="AD705" s="2"/>
      <c r="AE705" s="2"/>
      <c r="AF705" s="2"/>
      <c r="AG705" s="2"/>
      <c r="AH705" s="2"/>
      <c r="AI705" s="2"/>
      <c r="AJ705" s="2"/>
      <c r="AK705" s="2"/>
      <c r="AL705" s="2"/>
      <c r="AM705" s="2"/>
    </row>
    <row r="706" spans="16:39" x14ac:dyDescent="0.2">
      <c r="P706" s="2"/>
      <c r="Q706" s="2"/>
      <c r="S706" s="2"/>
      <c r="U706" s="2"/>
      <c r="V706" s="2"/>
      <c r="W706" s="2"/>
      <c r="X706" s="2"/>
      <c r="Y706" s="2"/>
      <c r="Z706" s="2"/>
      <c r="AA706" s="2"/>
      <c r="AB706" s="2"/>
      <c r="AC706" s="2"/>
      <c r="AD706" s="2"/>
      <c r="AE706" s="2"/>
      <c r="AF706" s="2"/>
      <c r="AG706" s="2"/>
      <c r="AH706" s="2"/>
      <c r="AI706" s="2"/>
      <c r="AJ706" s="2"/>
      <c r="AK706" s="2"/>
      <c r="AL706" s="2"/>
      <c r="AM706" s="2"/>
    </row>
    <row r="707" spans="16:39" x14ac:dyDescent="0.2">
      <c r="P707" s="2"/>
      <c r="Q707" s="2"/>
      <c r="S707" s="2"/>
      <c r="U707" s="2"/>
      <c r="V707" s="2"/>
      <c r="W707" s="2"/>
      <c r="X707" s="2"/>
      <c r="Y707" s="2"/>
      <c r="Z707" s="2"/>
      <c r="AA707" s="2"/>
      <c r="AB707" s="2"/>
      <c r="AC707" s="2"/>
      <c r="AD707" s="2"/>
      <c r="AE707" s="2"/>
      <c r="AF707" s="2"/>
      <c r="AG707" s="2"/>
      <c r="AH707" s="2"/>
      <c r="AI707" s="2"/>
      <c r="AJ707" s="2"/>
      <c r="AK707" s="2"/>
      <c r="AL707" s="2"/>
      <c r="AM707" s="2"/>
    </row>
    <row r="708" spans="16:39" x14ac:dyDescent="0.2">
      <c r="P708" s="2"/>
      <c r="Q708" s="2"/>
      <c r="S708" s="2"/>
      <c r="U708" s="2"/>
      <c r="V708" s="2"/>
      <c r="W708" s="2"/>
      <c r="X708" s="2"/>
      <c r="Y708" s="2"/>
      <c r="Z708" s="2"/>
      <c r="AA708" s="2"/>
      <c r="AB708" s="2"/>
      <c r="AC708" s="2"/>
      <c r="AD708" s="2"/>
      <c r="AE708" s="2"/>
      <c r="AF708" s="2"/>
      <c r="AG708" s="2"/>
      <c r="AH708" s="2"/>
      <c r="AI708" s="2"/>
      <c r="AJ708" s="2"/>
      <c r="AK708" s="2"/>
      <c r="AL708" s="2"/>
      <c r="AM708" s="2"/>
    </row>
    <row r="709" spans="16:39" x14ac:dyDescent="0.2">
      <c r="P709" s="2"/>
      <c r="Q709" s="2"/>
      <c r="S709" s="2"/>
      <c r="U709" s="2"/>
      <c r="V709" s="2"/>
      <c r="W709" s="2"/>
      <c r="X709" s="2"/>
      <c r="Y709" s="2"/>
      <c r="Z709" s="2"/>
      <c r="AA709" s="2"/>
      <c r="AB709" s="2"/>
      <c r="AC709" s="2"/>
      <c r="AD709" s="2"/>
      <c r="AE709" s="2"/>
      <c r="AF709" s="2"/>
      <c r="AG709" s="2"/>
      <c r="AH709" s="2"/>
      <c r="AI709" s="2"/>
      <c r="AJ709" s="2"/>
      <c r="AK709" s="2"/>
      <c r="AL709" s="2"/>
      <c r="AM709" s="2"/>
    </row>
    <row r="710" spans="16:39" x14ac:dyDescent="0.2">
      <c r="P710" s="2"/>
      <c r="Q710" s="2"/>
      <c r="S710" s="2"/>
      <c r="U710" s="2"/>
      <c r="V710" s="2"/>
      <c r="W710" s="2"/>
      <c r="X710" s="2"/>
      <c r="Y710" s="2"/>
      <c r="Z710" s="2"/>
      <c r="AA710" s="2"/>
      <c r="AB710" s="2"/>
      <c r="AC710" s="2"/>
      <c r="AD710" s="2"/>
      <c r="AE710" s="2"/>
      <c r="AF710" s="2"/>
      <c r="AG710" s="2"/>
      <c r="AH710" s="2"/>
      <c r="AI710" s="2"/>
      <c r="AJ710" s="2"/>
      <c r="AK710" s="2"/>
      <c r="AL710" s="2"/>
      <c r="AM710" s="2"/>
    </row>
    <row r="711" spans="16:39" x14ac:dyDescent="0.2">
      <c r="P711" s="2"/>
      <c r="Q711" s="2"/>
      <c r="S711" s="2"/>
      <c r="U711" s="2"/>
      <c r="V711" s="2"/>
      <c r="W711" s="2"/>
      <c r="X711" s="2"/>
      <c r="Y711" s="2"/>
      <c r="Z711" s="2"/>
      <c r="AA711" s="2"/>
      <c r="AB711" s="2"/>
      <c r="AC711" s="2"/>
      <c r="AD711" s="2"/>
      <c r="AE711" s="2"/>
      <c r="AF711" s="2"/>
      <c r="AG711" s="2"/>
      <c r="AH711" s="2"/>
      <c r="AI711" s="2"/>
      <c r="AJ711" s="2"/>
      <c r="AK711" s="2"/>
      <c r="AL711" s="2"/>
      <c r="AM711" s="2"/>
    </row>
    <row r="712" spans="16:39" x14ac:dyDescent="0.2">
      <c r="P712" s="2"/>
      <c r="Q712" s="2"/>
      <c r="S712" s="2"/>
      <c r="U712" s="2"/>
      <c r="V712" s="2"/>
      <c r="W712" s="2"/>
      <c r="X712" s="2"/>
      <c r="Y712" s="2"/>
      <c r="Z712" s="2"/>
      <c r="AA712" s="2"/>
      <c r="AB712" s="2"/>
      <c r="AC712" s="2"/>
      <c r="AD712" s="2"/>
      <c r="AE712" s="2"/>
      <c r="AF712" s="2"/>
      <c r="AG712" s="2"/>
      <c r="AH712" s="2"/>
      <c r="AI712" s="2"/>
      <c r="AJ712" s="2"/>
      <c r="AK712" s="2"/>
      <c r="AL712" s="2"/>
      <c r="AM712" s="2"/>
    </row>
    <row r="713" spans="16:39" x14ac:dyDescent="0.2">
      <c r="P713" s="2"/>
      <c r="Q713" s="2"/>
      <c r="S713" s="2"/>
      <c r="U713" s="2"/>
      <c r="V713" s="2"/>
      <c r="W713" s="2"/>
      <c r="X713" s="2"/>
      <c r="Y713" s="2"/>
      <c r="Z713" s="2"/>
      <c r="AA713" s="2"/>
      <c r="AB713" s="2"/>
      <c r="AC713" s="2"/>
      <c r="AD713" s="2"/>
      <c r="AE713" s="2"/>
      <c r="AF713" s="2"/>
      <c r="AG713" s="2"/>
      <c r="AH713" s="2"/>
      <c r="AI713" s="2"/>
      <c r="AJ713" s="2"/>
      <c r="AK713" s="2"/>
      <c r="AL713" s="2"/>
      <c r="AM713" s="2"/>
    </row>
    <row r="714" spans="16:39" x14ac:dyDescent="0.2">
      <c r="P714" s="2"/>
      <c r="Q714" s="2"/>
      <c r="S714" s="2"/>
      <c r="U714" s="2"/>
      <c r="V714" s="2"/>
      <c r="W714" s="2"/>
      <c r="X714" s="2"/>
      <c r="Y714" s="2"/>
      <c r="Z714" s="2"/>
      <c r="AA714" s="2"/>
      <c r="AB714" s="2"/>
      <c r="AC714" s="2"/>
      <c r="AD714" s="2"/>
      <c r="AE714" s="2"/>
      <c r="AF714" s="2"/>
      <c r="AG714" s="2"/>
      <c r="AH714" s="2"/>
      <c r="AI714" s="2"/>
      <c r="AJ714" s="2"/>
      <c r="AK714" s="2"/>
      <c r="AL714" s="2"/>
      <c r="AM714" s="2"/>
    </row>
    <row r="715" spans="16:39" x14ac:dyDescent="0.2">
      <c r="P715" s="2"/>
      <c r="Q715" s="2"/>
      <c r="S715" s="2"/>
      <c r="U715" s="2"/>
      <c r="V715" s="2"/>
      <c r="W715" s="2"/>
      <c r="X715" s="2"/>
      <c r="Y715" s="2"/>
      <c r="Z715" s="2"/>
      <c r="AA715" s="2"/>
      <c r="AB715" s="2"/>
      <c r="AC715" s="2"/>
      <c r="AD715" s="2"/>
      <c r="AE715" s="2"/>
      <c r="AF715" s="2"/>
      <c r="AG715" s="2"/>
      <c r="AH715" s="2"/>
      <c r="AI715" s="2"/>
      <c r="AJ715" s="2"/>
      <c r="AK715" s="2"/>
      <c r="AL715" s="2"/>
      <c r="AM715" s="2"/>
    </row>
    <row r="716" spans="16:39" x14ac:dyDescent="0.2">
      <c r="P716" s="2"/>
      <c r="Q716" s="2"/>
      <c r="S716" s="2"/>
      <c r="U716" s="2"/>
      <c r="V716" s="2"/>
      <c r="W716" s="2"/>
      <c r="X716" s="2"/>
      <c r="Y716" s="2"/>
      <c r="Z716" s="2"/>
      <c r="AA716" s="2"/>
      <c r="AB716" s="2"/>
      <c r="AC716" s="2"/>
      <c r="AD716" s="2"/>
      <c r="AE716" s="2"/>
      <c r="AF716" s="2"/>
      <c r="AG716" s="2"/>
      <c r="AH716" s="2"/>
      <c r="AI716" s="2"/>
      <c r="AJ716" s="2"/>
      <c r="AK716" s="2"/>
      <c r="AL716" s="2"/>
      <c r="AM716" s="2"/>
    </row>
    <row r="717" spans="16:39" x14ac:dyDescent="0.2">
      <c r="P717" s="2"/>
      <c r="Q717" s="2"/>
      <c r="S717" s="2"/>
      <c r="U717" s="2"/>
      <c r="V717" s="2"/>
      <c r="W717" s="2"/>
      <c r="X717" s="2"/>
      <c r="Y717" s="2"/>
      <c r="Z717" s="2"/>
      <c r="AA717" s="2"/>
      <c r="AB717" s="2"/>
      <c r="AC717" s="2"/>
      <c r="AD717" s="2"/>
      <c r="AE717" s="2"/>
      <c r="AF717" s="2"/>
      <c r="AG717" s="2"/>
      <c r="AH717" s="2"/>
      <c r="AI717" s="2"/>
      <c r="AJ717" s="2"/>
      <c r="AK717" s="2"/>
      <c r="AL717" s="2"/>
      <c r="AM717" s="2"/>
    </row>
    <row r="718" spans="16:39" x14ac:dyDescent="0.2">
      <c r="P718" s="2"/>
      <c r="Q718" s="2"/>
      <c r="S718" s="2"/>
      <c r="U718" s="2"/>
      <c r="V718" s="2"/>
      <c r="W718" s="2"/>
      <c r="X718" s="2"/>
      <c r="Y718" s="2"/>
      <c r="Z718" s="2"/>
      <c r="AA718" s="2"/>
      <c r="AB718" s="2"/>
      <c r="AC718" s="2"/>
      <c r="AD718" s="2"/>
      <c r="AE718" s="2"/>
      <c r="AF718" s="2"/>
      <c r="AG718" s="2"/>
      <c r="AH718" s="2"/>
      <c r="AI718" s="2"/>
      <c r="AJ718" s="2"/>
      <c r="AK718" s="2"/>
      <c r="AL718" s="2"/>
      <c r="AM718" s="2"/>
    </row>
    <row r="719" spans="16:39" x14ac:dyDescent="0.2">
      <c r="P719" s="2"/>
      <c r="Q719" s="2"/>
      <c r="S719" s="2"/>
      <c r="U719" s="2"/>
      <c r="V719" s="2"/>
      <c r="W719" s="2"/>
      <c r="X719" s="2"/>
      <c r="Y719" s="2"/>
      <c r="Z719" s="2"/>
      <c r="AA719" s="2"/>
      <c r="AB719" s="2"/>
      <c r="AC719" s="2"/>
      <c r="AD719" s="2"/>
      <c r="AE719" s="2"/>
      <c r="AF719" s="2"/>
      <c r="AG719" s="2"/>
      <c r="AH719" s="2"/>
      <c r="AI719" s="2"/>
      <c r="AJ719" s="2"/>
      <c r="AK719" s="2"/>
      <c r="AL719" s="2"/>
      <c r="AM719" s="2"/>
    </row>
    <row r="720" spans="16:39" x14ac:dyDescent="0.2">
      <c r="P720" s="2"/>
      <c r="Q720" s="2"/>
      <c r="S720" s="2"/>
      <c r="U720" s="2"/>
      <c r="V720" s="2"/>
      <c r="W720" s="2"/>
      <c r="X720" s="2"/>
      <c r="Y720" s="2"/>
      <c r="Z720" s="2"/>
      <c r="AA720" s="2"/>
      <c r="AB720" s="2"/>
      <c r="AC720" s="2"/>
      <c r="AD720" s="2"/>
      <c r="AE720" s="2"/>
      <c r="AF720" s="2"/>
      <c r="AG720" s="2"/>
      <c r="AH720" s="2"/>
      <c r="AI720" s="2"/>
      <c r="AJ720" s="2"/>
      <c r="AK720" s="2"/>
      <c r="AL720" s="2"/>
      <c r="AM720" s="2"/>
    </row>
    <row r="721" spans="16:39" x14ac:dyDescent="0.2">
      <c r="P721" s="2"/>
      <c r="Q721" s="2"/>
      <c r="S721" s="2"/>
      <c r="U721" s="2"/>
      <c r="V721" s="2"/>
      <c r="W721" s="2"/>
      <c r="X721" s="2"/>
      <c r="Y721" s="2"/>
      <c r="Z721" s="2"/>
      <c r="AA721" s="2"/>
      <c r="AB721" s="2"/>
      <c r="AC721" s="2"/>
      <c r="AD721" s="2"/>
      <c r="AE721" s="2"/>
      <c r="AF721" s="2"/>
      <c r="AG721" s="2"/>
      <c r="AH721" s="2"/>
      <c r="AI721" s="2"/>
      <c r="AJ721" s="2"/>
      <c r="AK721" s="2"/>
      <c r="AL721" s="2"/>
      <c r="AM721" s="2"/>
    </row>
    <row r="722" spans="16:39" x14ac:dyDescent="0.2">
      <c r="P722" s="2"/>
      <c r="Q722" s="2"/>
      <c r="S722" s="2"/>
      <c r="U722" s="2"/>
      <c r="V722" s="2"/>
      <c r="W722" s="2"/>
      <c r="X722" s="2"/>
      <c r="Y722" s="2"/>
      <c r="Z722" s="2"/>
      <c r="AA722" s="2"/>
      <c r="AB722" s="2"/>
      <c r="AC722" s="2"/>
      <c r="AD722" s="2"/>
      <c r="AE722" s="2"/>
      <c r="AF722" s="2"/>
      <c r="AG722" s="2"/>
      <c r="AH722" s="2"/>
      <c r="AI722" s="2"/>
      <c r="AJ722" s="2"/>
      <c r="AK722" s="2"/>
      <c r="AL722" s="2"/>
      <c r="AM722" s="2"/>
    </row>
    <row r="723" spans="16:39" x14ac:dyDescent="0.2">
      <c r="P723" s="2"/>
      <c r="Q723" s="2"/>
      <c r="S723" s="2"/>
      <c r="U723" s="2"/>
      <c r="V723" s="2"/>
      <c r="W723" s="2"/>
      <c r="X723" s="2"/>
      <c r="Y723" s="2"/>
      <c r="Z723" s="2"/>
      <c r="AA723" s="2"/>
      <c r="AB723" s="2"/>
      <c r="AC723" s="2"/>
      <c r="AD723" s="2"/>
      <c r="AE723" s="2"/>
      <c r="AF723" s="2"/>
      <c r="AG723" s="2"/>
      <c r="AH723" s="2"/>
      <c r="AI723" s="2"/>
      <c r="AJ723" s="2"/>
      <c r="AK723" s="2"/>
      <c r="AL723" s="2"/>
      <c r="AM723" s="2"/>
    </row>
    <row r="724" spans="16:39" x14ac:dyDescent="0.2">
      <c r="P724" s="2"/>
      <c r="Q724" s="2"/>
      <c r="S724" s="2"/>
      <c r="U724" s="2"/>
      <c r="V724" s="2"/>
      <c r="W724" s="2"/>
      <c r="X724" s="2"/>
      <c r="Y724" s="2"/>
      <c r="Z724" s="2"/>
      <c r="AA724" s="2"/>
      <c r="AB724" s="2"/>
      <c r="AC724" s="2"/>
      <c r="AD724" s="2"/>
      <c r="AE724" s="2"/>
      <c r="AF724" s="2"/>
      <c r="AG724" s="2"/>
      <c r="AH724" s="2"/>
      <c r="AI724" s="2"/>
      <c r="AJ724" s="2"/>
      <c r="AK724" s="2"/>
      <c r="AL724" s="2"/>
      <c r="AM724" s="2"/>
    </row>
    <row r="725" spans="16:39" x14ac:dyDescent="0.2">
      <c r="P725" s="2"/>
      <c r="Q725" s="2"/>
      <c r="S725" s="2"/>
      <c r="U725" s="2"/>
      <c r="V725" s="2"/>
      <c r="W725" s="2"/>
      <c r="X725" s="2"/>
      <c r="Y725" s="2"/>
      <c r="Z725" s="2"/>
      <c r="AA725" s="2"/>
      <c r="AB725" s="2"/>
      <c r="AC725" s="2"/>
      <c r="AD725" s="2"/>
      <c r="AE725" s="2"/>
      <c r="AF725" s="2"/>
      <c r="AG725" s="2"/>
      <c r="AH725" s="2"/>
      <c r="AI725" s="2"/>
      <c r="AJ725" s="2"/>
      <c r="AK725" s="2"/>
      <c r="AL725" s="2"/>
      <c r="AM725" s="2"/>
    </row>
    <row r="726" spans="16:39" x14ac:dyDescent="0.2">
      <c r="P726" s="2"/>
      <c r="Q726" s="2"/>
      <c r="S726" s="2"/>
      <c r="U726" s="2"/>
      <c r="V726" s="2"/>
      <c r="W726" s="2"/>
      <c r="X726" s="2"/>
      <c r="Y726" s="2"/>
      <c r="Z726" s="2"/>
      <c r="AA726" s="2"/>
      <c r="AB726" s="2"/>
      <c r="AC726" s="2"/>
      <c r="AD726" s="2"/>
      <c r="AE726" s="2"/>
      <c r="AF726" s="2"/>
      <c r="AG726" s="2"/>
      <c r="AH726" s="2"/>
      <c r="AI726" s="2"/>
      <c r="AJ726" s="2"/>
      <c r="AK726" s="2"/>
      <c r="AL726" s="2"/>
      <c r="AM726" s="2"/>
    </row>
    <row r="727" spans="16:39" x14ac:dyDescent="0.2">
      <c r="P727" s="2"/>
      <c r="Q727" s="2"/>
      <c r="S727" s="2"/>
      <c r="U727" s="2"/>
      <c r="V727" s="2"/>
      <c r="W727" s="2"/>
      <c r="X727" s="2"/>
      <c r="Y727" s="2"/>
      <c r="Z727" s="2"/>
      <c r="AA727" s="2"/>
      <c r="AB727" s="2"/>
      <c r="AC727" s="2"/>
      <c r="AD727" s="2"/>
      <c r="AE727" s="2"/>
      <c r="AF727" s="2"/>
      <c r="AG727" s="2"/>
      <c r="AH727" s="2"/>
      <c r="AI727" s="2"/>
      <c r="AJ727" s="2"/>
      <c r="AK727" s="2"/>
      <c r="AL727" s="2"/>
      <c r="AM727" s="2"/>
    </row>
    <row r="728" spans="16:39" x14ac:dyDescent="0.2">
      <c r="P728" s="2"/>
      <c r="Q728" s="2"/>
      <c r="S728" s="2"/>
      <c r="U728" s="2"/>
      <c r="V728" s="2"/>
      <c r="W728" s="2"/>
      <c r="X728" s="2"/>
      <c r="Y728" s="2"/>
      <c r="Z728" s="2"/>
      <c r="AA728" s="2"/>
      <c r="AB728" s="2"/>
      <c r="AC728" s="2"/>
      <c r="AD728" s="2"/>
      <c r="AE728" s="2"/>
      <c r="AF728" s="2"/>
      <c r="AG728" s="2"/>
      <c r="AH728" s="2"/>
      <c r="AI728" s="2"/>
      <c r="AJ728" s="2"/>
      <c r="AK728" s="2"/>
      <c r="AL728" s="2"/>
      <c r="AM728" s="2"/>
    </row>
    <row r="729" spans="16:39" x14ac:dyDescent="0.2">
      <c r="P729" s="2"/>
      <c r="Q729" s="2"/>
      <c r="S729" s="2"/>
      <c r="U729" s="2"/>
      <c r="V729" s="2"/>
      <c r="W729" s="2"/>
      <c r="X729" s="2"/>
      <c r="Y729" s="2"/>
      <c r="Z729" s="2"/>
      <c r="AA729" s="2"/>
      <c r="AB729" s="2"/>
      <c r="AC729" s="2"/>
      <c r="AD729" s="2"/>
      <c r="AE729" s="2"/>
      <c r="AF729" s="2"/>
      <c r="AG729" s="2"/>
      <c r="AH729" s="2"/>
      <c r="AI729" s="2"/>
      <c r="AJ729" s="2"/>
      <c r="AK729" s="2"/>
      <c r="AL729" s="2"/>
      <c r="AM729" s="2"/>
    </row>
    <row r="730" spans="16:39" x14ac:dyDescent="0.2">
      <c r="P730" s="2"/>
      <c r="Q730" s="2"/>
      <c r="S730" s="2"/>
      <c r="U730" s="2"/>
      <c r="V730" s="2"/>
      <c r="W730" s="2"/>
      <c r="X730" s="2"/>
      <c r="Y730" s="2"/>
      <c r="Z730" s="2"/>
      <c r="AA730" s="2"/>
      <c r="AB730" s="2"/>
      <c r="AC730" s="2"/>
      <c r="AD730" s="2"/>
      <c r="AE730" s="2"/>
      <c r="AF730" s="2"/>
      <c r="AG730" s="2"/>
      <c r="AH730" s="2"/>
      <c r="AI730" s="2"/>
      <c r="AJ730" s="2"/>
      <c r="AK730" s="2"/>
      <c r="AL730" s="2"/>
      <c r="AM730" s="2"/>
    </row>
    <row r="731" spans="16:39" x14ac:dyDescent="0.2">
      <c r="P731" s="2"/>
      <c r="Q731" s="2"/>
      <c r="S731" s="2"/>
      <c r="U731" s="2"/>
      <c r="V731" s="2"/>
      <c r="W731" s="2"/>
      <c r="X731" s="2"/>
      <c r="Y731" s="2"/>
      <c r="Z731" s="2"/>
      <c r="AA731" s="2"/>
      <c r="AB731" s="2"/>
      <c r="AC731" s="2"/>
      <c r="AD731" s="2"/>
      <c r="AE731" s="2"/>
      <c r="AF731" s="2"/>
      <c r="AG731" s="2"/>
      <c r="AH731" s="2"/>
      <c r="AI731" s="2"/>
      <c r="AJ731" s="2"/>
      <c r="AK731" s="2"/>
      <c r="AL731" s="2"/>
      <c r="AM731" s="2"/>
    </row>
    <row r="732" spans="16:39" x14ac:dyDescent="0.2">
      <c r="P732" s="2"/>
      <c r="Q732" s="2"/>
      <c r="S732" s="2"/>
      <c r="U732" s="2"/>
      <c r="V732" s="2"/>
      <c r="W732" s="2"/>
      <c r="X732" s="2"/>
      <c r="Y732" s="2"/>
      <c r="Z732" s="2"/>
      <c r="AA732" s="2"/>
      <c r="AB732" s="2"/>
      <c r="AC732" s="2"/>
      <c r="AD732" s="2"/>
      <c r="AE732" s="2"/>
      <c r="AF732" s="2"/>
      <c r="AG732" s="2"/>
      <c r="AH732" s="2"/>
      <c r="AI732" s="2"/>
      <c r="AJ732" s="2"/>
      <c r="AK732" s="2"/>
      <c r="AL732" s="2"/>
      <c r="AM732" s="2"/>
    </row>
    <row r="733" spans="16:39" x14ac:dyDescent="0.2">
      <c r="P733" s="2"/>
      <c r="Q733" s="2"/>
      <c r="S733" s="2"/>
      <c r="U733" s="2"/>
      <c r="V733" s="2"/>
      <c r="W733" s="2"/>
      <c r="X733" s="2"/>
      <c r="Y733" s="2"/>
      <c r="Z733" s="2"/>
      <c r="AA733" s="2"/>
      <c r="AB733" s="2"/>
      <c r="AC733" s="2"/>
      <c r="AD733" s="2"/>
      <c r="AE733" s="2"/>
      <c r="AF733" s="2"/>
      <c r="AG733" s="2"/>
      <c r="AH733" s="2"/>
      <c r="AI733" s="2"/>
      <c r="AJ733" s="2"/>
      <c r="AK733" s="2"/>
      <c r="AL733" s="2"/>
      <c r="AM733" s="2"/>
    </row>
    <row r="734" spans="16:39" x14ac:dyDescent="0.2">
      <c r="P734" s="2"/>
      <c r="Q734" s="2"/>
      <c r="S734" s="2"/>
      <c r="U734" s="2"/>
      <c r="V734" s="2"/>
      <c r="W734" s="2"/>
      <c r="X734" s="2"/>
      <c r="Y734" s="2"/>
      <c r="Z734" s="2"/>
      <c r="AA734" s="2"/>
      <c r="AB734" s="2"/>
      <c r="AC734" s="2"/>
      <c r="AD734" s="2"/>
      <c r="AE734" s="2"/>
      <c r="AF734" s="2"/>
      <c r="AG734" s="2"/>
      <c r="AH734" s="2"/>
      <c r="AI734" s="2"/>
      <c r="AJ734" s="2"/>
      <c r="AK734" s="2"/>
      <c r="AL734" s="2"/>
      <c r="AM734" s="2"/>
    </row>
    <row r="735" spans="16:39" x14ac:dyDescent="0.2">
      <c r="P735" s="2"/>
      <c r="Q735" s="2"/>
      <c r="S735" s="2"/>
      <c r="U735" s="2"/>
      <c r="V735" s="2"/>
      <c r="W735" s="2"/>
      <c r="X735" s="2"/>
      <c r="Y735" s="2"/>
      <c r="Z735" s="2"/>
      <c r="AA735" s="2"/>
      <c r="AB735" s="2"/>
      <c r="AC735" s="2"/>
      <c r="AD735" s="2"/>
      <c r="AE735" s="2"/>
      <c r="AF735" s="2"/>
      <c r="AG735" s="2"/>
      <c r="AH735" s="2"/>
      <c r="AI735" s="2"/>
      <c r="AJ735" s="2"/>
      <c r="AK735" s="2"/>
      <c r="AL735" s="2"/>
      <c r="AM735" s="2"/>
    </row>
    <row r="736" spans="16:39" x14ac:dyDescent="0.2">
      <c r="P736" s="2"/>
      <c r="Q736" s="2"/>
      <c r="S736" s="2"/>
      <c r="U736" s="2"/>
      <c r="V736" s="2"/>
      <c r="W736" s="2"/>
      <c r="X736" s="2"/>
      <c r="Y736" s="2"/>
      <c r="Z736" s="2"/>
      <c r="AA736" s="2"/>
      <c r="AB736" s="2"/>
      <c r="AC736" s="2"/>
      <c r="AD736" s="2"/>
      <c r="AE736" s="2"/>
      <c r="AF736" s="2"/>
      <c r="AG736" s="2"/>
      <c r="AH736" s="2"/>
      <c r="AI736" s="2"/>
      <c r="AJ736" s="2"/>
      <c r="AK736" s="2"/>
      <c r="AL736" s="2"/>
      <c r="AM736" s="2"/>
    </row>
    <row r="737" spans="16:39" x14ac:dyDescent="0.2">
      <c r="P737" s="2"/>
      <c r="Q737" s="2"/>
      <c r="S737" s="2"/>
      <c r="U737" s="2"/>
      <c r="V737" s="2"/>
      <c r="W737" s="2"/>
      <c r="X737" s="2"/>
      <c r="Y737" s="2"/>
      <c r="Z737" s="2"/>
      <c r="AA737" s="2"/>
      <c r="AB737" s="2"/>
      <c r="AC737" s="2"/>
      <c r="AD737" s="2"/>
      <c r="AE737" s="2"/>
      <c r="AF737" s="2"/>
      <c r="AG737" s="2"/>
      <c r="AH737" s="2"/>
      <c r="AI737" s="2"/>
      <c r="AJ737" s="2"/>
      <c r="AK737" s="2"/>
      <c r="AL737" s="2"/>
      <c r="AM737" s="2"/>
    </row>
    <row r="738" spans="16:39" x14ac:dyDescent="0.2">
      <c r="P738" s="2"/>
      <c r="Q738" s="2"/>
      <c r="S738" s="2"/>
      <c r="U738" s="2"/>
      <c r="V738" s="2"/>
      <c r="W738" s="2"/>
      <c r="X738" s="2"/>
      <c r="Y738" s="2"/>
      <c r="Z738" s="2"/>
      <c r="AA738" s="2"/>
      <c r="AB738" s="2"/>
      <c r="AC738" s="2"/>
      <c r="AD738" s="2"/>
      <c r="AE738" s="2"/>
      <c r="AF738" s="2"/>
      <c r="AG738" s="2"/>
      <c r="AH738" s="2"/>
      <c r="AI738" s="2"/>
      <c r="AJ738" s="2"/>
      <c r="AK738" s="2"/>
      <c r="AL738" s="2"/>
      <c r="AM738" s="2"/>
    </row>
    <row r="739" spans="16:39" x14ac:dyDescent="0.2">
      <c r="P739" s="2"/>
      <c r="Q739" s="2"/>
      <c r="S739" s="2"/>
      <c r="U739" s="2"/>
      <c r="V739" s="2"/>
      <c r="W739" s="2"/>
      <c r="X739" s="2"/>
      <c r="Y739" s="2"/>
      <c r="Z739" s="2"/>
      <c r="AA739" s="2"/>
      <c r="AB739" s="2"/>
      <c r="AC739" s="2"/>
      <c r="AD739" s="2"/>
      <c r="AE739" s="2"/>
      <c r="AF739" s="2"/>
      <c r="AG739" s="2"/>
      <c r="AH739" s="2"/>
      <c r="AI739" s="2"/>
      <c r="AJ739" s="2"/>
      <c r="AK739" s="2"/>
      <c r="AL739" s="2"/>
      <c r="AM739" s="2"/>
    </row>
    <row r="740" spans="16:39" x14ac:dyDescent="0.2">
      <c r="P740" s="2"/>
      <c r="Q740" s="2"/>
      <c r="S740" s="2"/>
      <c r="U740" s="2"/>
      <c r="V740" s="2"/>
      <c r="W740" s="2"/>
      <c r="X740" s="2"/>
      <c r="Y740" s="2"/>
      <c r="Z740" s="2"/>
      <c r="AA740" s="2"/>
      <c r="AB740" s="2"/>
      <c r="AC740" s="2"/>
      <c r="AD740" s="2"/>
      <c r="AE740" s="2"/>
      <c r="AF740" s="2"/>
      <c r="AG740" s="2"/>
      <c r="AH740" s="2"/>
      <c r="AI740" s="2"/>
      <c r="AJ740" s="2"/>
      <c r="AK740" s="2"/>
      <c r="AL740" s="2"/>
      <c r="AM740" s="2"/>
    </row>
    <row r="741" spans="16:39" x14ac:dyDescent="0.2">
      <c r="P741" s="2"/>
      <c r="Q741" s="2"/>
      <c r="S741" s="2"/>
      <c r="U741" s="2"/>
      <c r="V741" s="2"/>
      <c r="W741" s="2"/>
      <c r="X741" s="2"/>
      <c r="Y741" s="2"/>
      <c r="Z741" s="2"/>
      <c r="AA741" s="2"/>
      <c r="AB741" s="2"/>
      <c r="AC741" s="2"/>
      <c r="AD741" s="2"/>
      <c r="AE741" s="2"/>
      <c r="AF741" s="2"/>
      <c r="AG741" s="2"/>
      <c r="AH741" s="2"/>
      <c r="AI741" s="2"/>
      <c r="AJ741" s="2"/>
      <c r="AK741" s="2"/>
      <c r="AL741" s="2"/>
      <c r="AM741" s="2"/>
    </row>
    <row r="742" spans="16:39" x14ac:dyDescent="0.2">
      <c r="P742" s="2"/>
      <c r="Q742" s="2"/>
      <c r="S742" s="2"/>
      <c r="U742" s="2"/>
      <c r="V742" s="2"/>
      <c r="W742" s="2"/>
      <c r="X742" s="2"/>
      <c r="Y742" s="2"/>
      <c r="Z742" s="2"/>
      <c r="AA742" s="2"/>
      <c r="AB742" s="2"/>
      <c r="AC742" s="2"/>
      <c r="AD742" s="2"/>
      <c r="AE742" s="2"/>
      <c r="AF742" s="2"/>
      <c r="AG742" s="2"/>
      <c r="AH742" s="2"/>
      <c r="AI742" s="2"/>
      <c r="AJ742" s="2"/>
      <c r="AK742" s="2"/>
      <c r="AL742" s="2"/>
      <c r="AM742" s="2"/>
    </row>
    <row r="743" spans="16:39" x14ac:dyDescent="0.2">
      <c r="P743" s="2"/>
      <c r="Q743" s="2"/>
      <c r="S743" s="2"/>
      <c r="U743" s="2"/>
      <c r="V743" s="2"/>
      <c r="W743" s="2"/>
      <c r="X743" s="2"/>
      <c r="Y743" s="2"/>
      <c r="Z743" s="2"/>
      <c r="AA743" s="2"/>
      <c r="AB743" s="2"/>
      <c r="AC743" s="2"/>
      <c r="AD743" s="2"/>
      <c r="AE743" s="2"/>
      <c r="AF743" s="2"/>
      <c r="AG743" s="2"/>
      <c r="AH743" s="2"/>
      <c r="AI743" s="2"/>
      <c r="AJ743" s="2"/>
      <c r="AK743" s="2"/>
      <c r="AL743" s="2"/>
      <c r="AM743" s="2"/>
    </row>
    <row r="744" spans="16:39" x14ac:dyDescent="0.2">
      <c r="P744" s="2"/>
      <c r="Q744" s="2"/>
      <c r="S744" s="2"/>
      <c r="U744" s="2"/>
      <c r="V744" s="2"/>
      <c r="W744" s="2"/>
      <c r="X744" s="2"/>
      <c r="Y744" s="2"/>
      <c r="Z744" s="2"/>
      <c r="AA744" s="2"/>
      <c r="AB744" s="2"/>
      <c r="AC744" s="2"/>
      <c r="AD744" s="2"/>
      <c r="AE744" s="2"/>
      <c r="AF744" s="2"/>
      <c r="AG744" s="2"/>
      <c r="AH744" s="2"/>
      <c r="AI744" s="2"/>
      <c r="AJ744" s="2"/>
      <c r="AK744" s="2"/>
      <c r="AL744" s="2"/>
      <c r="AM744" s="2"/>
    </row>
    <row r="745" spans="16:39" x14ac:dyDescent="0.2">
      <c r="P745" s="2"/>
      <c r="Q745" s="2"/>
      <c r="S745" s="2"/>
      <c r="U745" s="2"/>
      <c r="V745" s="2"/>
      <c r="W745" s="2"/>
      <c r="X745" s="2"/>
      <c r="Y745" s="2"/>
      <c r="Z745" s="2"/>
      <c r="AA745" s="2"/>
      <c r="AB745" s="2"/>
      <c r="AC745" s="2"/>
      <c r="AD745" s="2"/>
      <c r="AE745" s="2"/>
      <c r="AF745" s="2"/>
      <c r="AG745" s="2"/>
      <c r="AH745" s="2"/>
      <c r="AI745" s="2"/>
      <c r="AJ745" s="2"/>
      <c r="AK745" s="2"/>
      <c r="AL745" s="2"/>
      <c r="AM745" s="2"/>
    </row>
    <row r="746" spans="16:39" x14ac:dyDescent="0.2">
      <c r="P746" s="2"/>
      <c r="Q746" s="2"/>
      <c r="S746" s="2"/>
      <c r="U746" s="2"/>
      <c r="V746" s="2"/>
      <c r="W746" s="2"/>
      <c r="X746" s="2"/>
      <c r="Y746" s="2"/>
      <c r="Z746" s="2"/>
      <c r="AA746" s="2"/>
      <c r="AB746" s="2"/>
      <c r="AC746" s="2"/>
      <c r="AD746" s="2"/>
      <c r="AE746" s="2"/>
      <c r="AF746" s="2"/>
      <c r="AG746" s="2"/>
      <c r="AH746" s="2"/>
      <c r="AI746" s="2"/>
      <c r="AJ746" s="2"/>
      <c r="AK746" s="2"/>
      <c r="AL746" s="2"/>
      <c r="AM746" s="2"/>
    </row>
    <row r="747" spans="16:39" x14ac:dyDescent="0.2">
      <c r="P747" s="2"/>
      <c r="Q747" s="2"/>
      <c r="S747" s="2"/>
      <c r="U747" s="2"/>
      <c r="V747" s="2"/>
      <c r="W747" s="2"/>
      <c r="X747" s="2"/>
      <c r="Y747" s="2"/>
      <c r="Z747" s="2"/>
      <c r="AA747" s="2"/>
      <c r="AB747" s="2"/>
      <c r="AC747" s="2"/>
      <c r="AD747" s="2"/>
      <c r="AE747" s="2"/>
      <c r="AF747" s="2"/>
      <c r="AG747" s="2"/>
      <c r="AH747" s="2"/>
      <c r="AI747" s="2"/>
      <c r="AJ747" s="2"/>
      <c r="AK747" s="2"/>
      <c r="AL747" s="2"/>
      <c r="AM747" s="2"/>
    </row>
    <row r="748" spans="16:39" x14ac:dyDescent="0.2">
      <c r="P748" s="2"/>
      <c r="Q748" s="2"/>
      <c r="S748" s="2"/>
      <c r="U748" s="2"/>
      <c r="V748" s="2"/>
      <c r="W748" s="2"/>
      <c r="X748" s="2"/>
      <c r="Y748" s="2"/>
      <c r="Z748" s="2"/>
      <c r="AA748" s="2"/>
      <c r="AB748" s="2"/>
      <c r="AC748" s="2"/>
      <c r="AD748" s="2"/>
      <c r="AE748" s="2"/>
      <c r="AF748" s="2"/>
      <c r="AG748" s="2"/>
      <c r="AH748" s="2"/>
      <c r="AI748" s="2"/>
      <c r="AJ748" s="2"/>
      <c r="AK748" s="2"/>
      <c r="AL748" s="2"/>
      <c r="AM748" s="2"/>
    </row>
    <row r="749" spans="16:39" x14ac:dyDescent="0.2">
      <c r="P749" s="2"/>
      <c r="Q749" s="2"/>
      <c r="S749" s="2"/>
      <c r="U749" s="2"/>
      <c r="V749" s="2"/>
      <c r="W749" s="2"/>
      <c r="X749" s="2"/>
      <c r="Y749" s="2"/>
      <c r="Z749" s="2"/>
      <c r="AA749" s="2"/>
      <c r="AB749" s="2"/>
      <c r="AC749" s="2"/>
      <c r="AD749" s="2"/>
      <c r="AE749" s="2"/>
      <c r="AF749" s="2"/>
      <c r="AG749" s="2"/>
      <c r="AH749" s="2"/>
      <c r="AI749" s="2"/>
      <c r="AJ749" s="2"/>
      <c r="AK749" s="2"/>
      <c r="AL749" s="2"/>
      <c r="AM749" s="2"/>
    </row>
    <row r="750" spans="16:39" x14ac:dyDescent="0.2">
      <c r="P750" s="2"/>
      <c r="Q750" s="2"/>
      <c r="S750" s="2"/>
      <c r="U750" s="2"/>
      <c r="V750" s="2"/>
      <c r="W750" s="2"/>
      <c r="X750" s="2"/>
      <c r="Y750" s="2"/>
      <c r="Z750" s="2"/>
      <c r="AA750" s="2"/>
      <c r="AB750" s="2"/>
      <c r="AC750" s="2"/>
      <c r="AD750" s="2"/>
      <c r="AE750" s="2"/>
      <c r="AF750" s="2"/>
      <c r="AG750" s="2"/>
      <c r="AH750" s="2"/>
      <c r="AI750" s="2"/>
      <c r="AJ750" s="2"/>
      <c r="AK750" s="2"/>
      <c r="AL750" s="2"/>
      <c r="AM750" s="2"/>
    </row>
    <row r="751" spans="16:39" x14ac:dyDescent="0.2">
      <c r="P751" s="2"/>
      <c r="Q751" s="2"/>
      <c r="S751" s="2"/>
      <c r="U751" s="2"/>
      <c r="V751" s="2"/>
      <c r="W751" s="2"/>
      <c r="X751" s="2"/>
      <c r="Y751" s="2"/>
      <c r="Z751" s="2"/>
      <c r="AA751" s="2"/>
      <c r="AB751" s="2"/>
      <c r="AC751" s="2"/>
      <c r="AD751" s="2"/>
      <c r="AE751" s="2"/>
      <c r="AF751" s="2"/>
      <c r="AG751" s="2"/>
      <c r="AH751" s="2"/>
      <c r="AI751" s="2"/>
      <c r="AJ751" s="2"/>
      <c r="AK751" s="2"/>
      <c r="AL751" s="2"/>
      <c r="AM751" s="2"/>
    </row>
    <row r="752" spans="16:39" x14ac:dyDescent="0.2">
      <c r="P752" s="2"/>
      <c r="Q752" s="2"/>
      <c r="S752" s="2"/>
      <c r="U752" s="2"/>
      <c r="V752" s="2"/>
      <c r="W752" s="2"/>
      <c r="X752" s="2"/>
      <c r="Y752" s="2"/>
      <c r="Z752" s="2"/>
      <c r="AA752" s="2"/>
      <c r="AB752" s="2"/>
      <c r="AC752" s="2"/>
      <c r="AD752" s="2"/>
      <c r="AE752" s="2"/>
      <c r="AF752" s="2"/>
      <c r="AG752" s="2"/>
      <c r="AH752" s="2"/>
      <c r="AI752" s="2"/>
      <c r="AJ752" s="2"/>
      <c r="AK752" s="2"/>
      <c r="AL752" s="2"/>
      <c r="AM752" s="2"/>
    </row>
    <row r="753" spans="16:39" x14ac:dyDescent="0.2">
      <c r="P753" s="2"/>
      <c r="Q753" s="2"/>
      <c r="S753" s="2"/>
      <c r="U753" s="2"/>
      <c r="V753" s="2"/>
      <c r="W753" s="2"/>
      <c r="X753" s="2"/>
      <c r="Y753" s="2"/>
      <c r="Z753" s="2"/>
      <c r="AA753" s="2"/>
      <c r="AB753" s="2"/>
      <c r="AC753" s="2"/>
      <c r="AD753" s="2"/>
      <c r="AE753" s="2"/>
      <c r="AF753" s="2"/>
      <c r="AG753" s="2"/>
      <c r="AH753" s="2"/>
      <c r="AI753" s="2"/>
      <c r="AJ753" s="2"/>
      <c r="AK753" s="2"/>
      <c r="AL753" s="2"/>
      <c r="AM753" s="2"/>
    </row>
    <row r="754" spans="16:39" x14ac:dyDescent="0.2">
      <c r="P754" s="2"/>
      <c r="Q754" s="2"/>
      <c r="S754" s="2"/>
      <c r="U754" s="2"/>
      <c r="V754" s="2"/>
      <c r="W754" s="2"/>
      <c r="X754" s="2"/>
      <c r="Y754" s="2"/>
      <c r="Z754" s="2"/>
      <c r="AA754" s="2"/>
      <c r="AB754" s="2"/>
      <c r="AC754" s="2"/>
      <c r="AD754" s="2"/>
      <c r="AE754" s="2"/>
      <c r="AF754" s="2"/>
      <c r="AG754" s="2"/>
      <c r="AH754" s="2"/>
      <c r="AI754" s="2"/>
      <c r="AJ754" s="2"/>
      <c r="AK754" s="2"/>
      <c r="AL754" s="2"/>
      <c r="AM754" s="2"/>
    </row>
    <row r="755" spans="16:39" x14ac:dyDescent="0.2">
      <c r="P755" s="2"/>
      <c r="Q755" s="2"/>
      <c r="S755" s="2"/>
      <c r="U755" s="2"/>
      <c r="V755" s="2"/>
      <c r="W755" s="2"/>
      <c r="X755" s="2"/>
      <c r="Y755" s="2"/>
      <c r="Z755" s="2"/>
      <c r="AA755" s="2"/>
      <c r="AB755" s="2"/>
      <c r="AC755" s="2"/>
      <c r="AD755" s="2"/>
      <c r="AE755" s="2"/>
      <c r="AF755" s="2"/>
      <c r="AG755" s="2"/>
      <c r="AH755" s="2"/>
      <c r="AI755" s="2"/>
      <c r="AJ755" s="2"/>
      <c r="AK755" s="2"/>
      <c r="AL755" s="2"/>
      <c r="AM755" s="2"/>
    </row>
    <row r="756" spans="16:39" x14ac:dyDescent="0.2">
      <c r="P756" s="2"/>
      <c r="Q756" s="2"/>
      <c r="S756" s="2"/>
      <c r="U756" s="2"/>
      <c r="V756" s="2"/>
      <c r="W756" s="2"/>
      <c r="X756" s="2"/>
      <c r="Y756" s="2"/>
      <c r="Z756" s="2"/>
      <c r="AA756" s="2"/>
      <c r="AB756" s="2"/>
      <c r="AC756" s="2"/>
      <c r="AD756" s="2"/>
      <c r="AE756" s="2"/>
      <c r="AF756" s="2"/>
      <c r="AG756" s="2"/>
      <c r="AH756" s="2"/>
      <c r="AI756" s="2"/>
      <c r="AJ756" s="2"/>
      <c r="AK756" s="2"/>
      <c r="AL756" s="2"/>
      <c r="AM756" s="2"/>
    </row>
    <row r="757" spans="16:39" x14ac:dyDescent="0.2">
      <c r="P757" s="2"/>
      <c r="Q757" s="2"/>
      <c r="S757" s="2"/>
      <c r="U757" s="2"/>
      <c r="V757" s="2"/>
      <c r="W757" s="2"/>
      <c r="X757" s="2"/>
      <c r="Y757" s="2"/>
      <c r="Z757" s="2"/>
      <c r="AA757" s="2"/>
      <c r="AB757" s="2"/>
      <c r="AC757" s="2"/>
      <c r="AD757" s="2"/>
      <c r="AE757" s="2"/>
      <c r="AF757" s="2"/>
      <c r="AG757" s="2"/>
      <c r="AH757" s="2"/>
      <c r="AI757" s="2"/>
      <c r="AJ757" s="2"/>
      <c r="AK757" s="2"/>
      <c r="AL757" s="2"/>
      <c r="AM757" s="2"/>
    </row>
    <row r="758" spans="16:39" x14ac:dyDescent="0.2">
      <c r="P758" s="2"/>
      <c r="Q758" s="2"/>
      <c r="S758" s="2"/>
      <c r="U758" s="2"/>
      <c r="V758" s="2"/>
      <c r="W758" s="2"/>
      <c r="X758" s="2"/>
      <c r="Y758" s="2"/>
      <c r="Z758" s="2"/>
      <c r="AA758" s="2"/>
      <c r="AB758" s="2"/>
      <c r="AC758" s="2"/>
      <c r="AD758" s="2"/>
      <c r="AE758" s="2"/>
      <c r="AF758" s="2"/>
      <c r="AG758" s="2"/>
      <c r="AH758" s="2"/>
      <c r="AI758" s="2"/>
      <c r="AJ758" s="2"/>
      <c r="AK758" s="2"/>
      <c r="AL758" s="2"/>
      <c r="AM758" s="2"/>
    </row>
    <row r="759" spans="16:39" x14ac:dyDescent="0.2">
      <c r="P759" s="2"/>
      <c r="Q759" s="2"/>
      <c r="S759" s="2"/>
      <c r="U759" s="2"/>
      <c r="V759" s="2"/>
      <c r="W759" s="2"/>
      <c r="X759" s="2"/>
      <c r="Y759" s="2"/>
      <c r="Z759" s="2"/>
      <c r="AA759" s="2"/>
      <c r="AB759" s="2"/>
      <c r="AC759" s="2"/>
      <c r="AD759" s="2"/>
      <c r="AE759" s="2"/>
      <c r="AF759" s="2"/>
      <c r="AG759" s="2"/>
      <c r="AH759" s="2"/>
      <c r="AI759" s="2"/>
      <c r="AJ759" s="2"/>
      <c r="AK759" s="2"/>
      <c r="AL759" s="2"/>
      <c r="AM759" s="2"/>
    </row>
    <row r="760" spans="16:39" x14ac:dyDescent="0.2">
      <c r="P760" s="2"/>
      <c r="Q760" s="2"/>
      <c r="S760" s="2"/>
      <c r="U760" s="2"/>
      <c r="V760" s="2"/>
      <c r="W760" s="2"/>
      <c r="X760" s="2"/>
      <c r="Y760" s="2"/>
      <c r="Z760" s="2"/>
      <c r="AA760" s="2"/>
      <c r="AB760" s="2"/>
      <c r="AC760" s="2"/>
      <c r="AD760" s="2"/>
      <c r="AE760" s="2"/>
      <c r="AF760" s="2"/>
      <c r="AG760" s="2"/>
      <c r="AH760" s="2"/>
      <c r="AI760" s="2"/>
      <c r="AJ760" s="2"/>
      <c r="AK760" s="2"/>
      <c r="AL760" s="2"/>
      <c r="AM760" s="2"/>
    </row>
    <row r="761" spans="16:39" x14ac:dyDescent="0.2">
      <c r="P761" s="2"/>
      <c r="Q761" s="2"/>
      <c r="S761" s="2"/>
      <c r="U761" s="2"/>
      <c r="V761" s="2"/>
      <c r="W761" s="2"/>
      <c r="X761" s="2"/>
      <c r="Y761" s="2"/>
      <c r="Z761" s="2"/>
      <c r="AA761" s="2"/>
      <c r="AB761" s="2"/>
      <c r="AC761" s="2"/>
      <c r="AD761" s="2"/>
      <c r="AE761" s="2"/>
      <c r="AF761" s="2"/>
      <c r="AG761" s="2"/>
      <c r="AH761" s="2"/>
      <c r="AI761" s="2"/>
      <c r="AJ761" s="2"/>
      <c r="AK761" s="2"/>
      <c r="AL761" s="2"/>
      <c r="AM761" s="2"/>
    </row>
    <row r="762" spans="16:39" x14ac:dyDescent="0.2">
      <c r="P762" s="2"/>
      <c r="Q762" s="2"/>
      <c r="S762" s="2"/>
      <c r="U762" s="2"/>
      <c r="V762" s="2"/>
      <c r="W762" s="2"/>
      <c r="X762" s="2"/>
      <c r="Y762" s="2"/>
      <c r="Z762" s="2"/>
      <c r="AA762" s="2"/>
      <c r="AB762" s="2"/>
      <c r="AC762" s="2"/>
      <c r="AD762" s="2"/>
      <c r="AE762" s="2"/>
      <c r="AF762" s="2"/>
      <c r="AG762" s="2"/>
      <c r="AH762" s="2"/>
      <c r="AI762" s="2"/>
      <c r="AJ762" s="2"/>
      <c r="AK762" s="2"/>
      <c r="AL762" s="2"/>
      <c r="AM762" s="2"/>
    </row>
    <row r="763" spans="16:39" x14ac:dyDescent="0.2">
      <c r="P763" s="2"/>
      <c r="Q763" s="2"/>
      <c r="S763" s="2"/>
      <c r="U763" s="2"/>
      <c r="V763" s="2"/>
      <c r="W763" s="2"/>
      <c r="X763" s="2"/>
      <c r="Y763" s="2"/>
      <c r="Z763" s="2"/>
      <c r="AA763" s="2"/>
      <c r="AB763" s="2"/>
      <c r="AC763" s="2"/>
      <c r="AD763" s="2"/>
      <c r="AE763" s="2"/>
      <c r="AF763" s="2"/>
      <c r="AG763" s="2"/>
      <c r="AH763" s="2"/>
      <c r="AI763" s="2"/>
      <c r="AJ763" s="2"/>
      <c r="AK763" s="2"/>
      <c r="AL763" s="2"/>
      <c r="AM763" s="2"/>
    </row>
    <row r="764" spans="16:39" x14ac:dyDescent="0.2">
      <c r="P764" s="2"/>
      <c r="Q764" s="2"/>
      <c r="S764" s="2"/>
      <c r="U764" s="2"/>
      <c r="V764" s="2"/>
      <c r="W764" s="2"/>
      <c r="X764" s="2"/>
      <c r="Y764" s="2"/>
      <c r="Z764" s="2"/>
      <c r="AA764" s="2"/>
      <c r="AB764" s="2"/>
      <c r="AC764" s="2"/>
      <c r="AD764" s="2"/>
      <c r="AE764" s="2"/>
      <c r="AF764" s="2"/>
      <c r="AG764" s="2"/>
      <c r="AH764" s="2"/>
      <c r="AI764" s="2"/>
      <c r="AJ764" s="2"/>
      <c r="AK764" s="2"/>
      <c r="AL764" s="2"/>
      <c r="AM764" s="2"/>
    </row>
    <row r="765" spans="16:39" x14ac:dyDescent="0.2">
      <c r="P765" s="2"/>
      <c r="Q765" s="2"/>
      <c r="S765" s="2"/>
      <c r="U765" s="2"/>
      <c r="V765" s="2"/>
      <c r="W765" s="2"/>
      <c r="X765" s="2"/>
      <c r="Y765" s="2"/>
      <c r="Z765" s="2"/>
      <c r="AA765" s="2"/>
      <c r="AB765" s="2"/>
      <c r="AC765" s="2"/>
      <c r="AD765" s="2"/>
      <c r="AE765" s="2"/>
      <c r="AF765" s="2"/>
      <c r="AG765" s="2"/>
      <c r="AH765" s="2"/>
      <c r="AI765" s="2"/>
      <c r="AJ765" s="2"/>
      <c r="AK765" s="2"/>
      <c r="AL765" s="2"/>
      <c r="AM765" s="2"/>
    </row>
    <row r="766" spans="16:39" x14ac:dyDescent="0.2">
      <c r="P766" s="2"/>
      <c r="Q766" s="2"/>
      <c r="S766" s="2"/>
      <c r="U766" s="2"/>
      <c r="V766" s="2"/>
      <c r="W766" s="2"/>
      <c r="X766" s="2"/>
      <c r="Y766" s="2"/>
      <c r="Z766" s="2"/>
      <c r="AA766" s="2"/>
      <c r="AB766" s="2"/>
      <c r="AC766" s="2"/>
      <c r="AD766" s="2"/>
      <c r="AE766" s="2"/>
      <c r="AF766" s="2"/>
      <c r="AG766" s="2"/>
      <c r="AH766" s="2"/>
      <c r="AI766" s="2"/>
      <c r="AJ766" s="2"/>
      <c r="AK766" s="2"/>
      <c r="AL766" s="2"/>
      <c r="AM766" s="2"/>
    </row>
    <row r="767" spans="16:39" x14ac:dyDescent="0.2">
      <c r="P767" s="2"/>
      <c r="Q767" s="2"/>
      <c r="S767" s="2"/>
      <c r="U767" s="2"/>
      <c r="V767" s="2"/>
      <c r="W767" s="2"/>
      <c r="X767" s="2"/>
      <c r="Y767" s="2"/>
      <c r="Z767" s="2"/>
      <c r="AA767" s="2"/>
      <c r="AB767" s="2"/>
      <c r="AC767" s="2"/>
      <c r="AD767" s="2"/>
      <c r="AE767" s="2"/>
      <c r="AF767" s="2"/>
      <c r="AG767" s="2"/>
      <c r="AH767" s="2"/>
      <c r="AI767" s="2"/>
      <c r="AJ767" s="2"/>
      <c r="AK767" s="2"/>
      <c r="AL767" s="2"/>
      <c r="AM767" s="2"/>
    </row>
    <row r="768" spans="16:39" x14ac:dyDescent="0.2">
      <c r="P768" s="2"/>
      <c r="Q768" s="2"/>
      <c r="S768" s="2"/>
      <c r="U768" s="2"/>
      <c r="V768" s="2"/>
      <c r="W768" s="2"/>
      <c r="X768" s="2"/>
      <c r="Y768" s="2"/>
      <c r="Z768" s="2"/>
      <c r="AA768" s="2"/>
      <c r="AB768" s="2"/>
      <c r="AC768" s="2"/>
      <c r="AD768" s="2"/>
      <c r="AE768" s="2"/>
      <c r="AF768" s="2"/>
      <c r="AG768" s="2"/>
      <c r="AH768" s="2"/>
      <c r="AI768" s="2"/>
      <c r="AJ768" s="2"/>
      <c r="AK768" s="2"/>
      <c r="AL768" s="2"/>
      <c r="AM768" s="2"/>
    </row>
    <row r="769" spans="16:39" x14ac:dyDescent="0.2">
      <c r="P769" s="2"/>
      <c r="Q769" s="2"/>
      <c r="S769" s="2"/>
      <c r="U769" s="2"/>
      <c r="V769" s="2"/>
      <c r="W769" s="2"/>
      <c r="X769" s="2"/>
      <c r="Y769" s="2"/>
      <c r="Z769" s="2"/>
      <c r="AA769" s="2"/>
      <c r="AB769" s="2"/>
      <c r="AC769" s="2"/>
      <c r="AD769" s="2"/>
      <c r="AE769" s="2"/>
      <c r="AF769" s="2"/>
      <c r="AG769" s="2"/>
      <c r="AH769" s="2"/>
      <c r="AI769" s="2"/>
      <c r="AJ769" s="2"/>
      <c r="AK769" s="2"/>
      <c r="AL769" s="2"/>
      <c r="AM769" s="2"/>
    </row>
    <row r="770" spans="16:39" x14ac:dyDescent="0.2">
      <c r="P770" s="2"/>
      <c r="Q770" s="2"/>
      <c r="S770" s="2"/>
      <c r="U770" s="2"/>
      <c r="V770" s="2"/>
      <c r="W770" s="2"/>
      <c r="X770" s="2"/>
      <c r="Y770" s="2"/>
      <c r="Z770" s="2"/>
      <c r="AA770" s="2"/>
      <c r="AB770" s="2"/>
      <c r="AC770" s="2"/>
      <c r="AD770" s="2"/>
      <c r="AE770" s="2"/>
      <c r="AF770" s="2"/>
      <c r="AG770" s="2"/>
      <c r="AH770" s="2"/>
      <c r="AI770" s="2"/>
      <c r="AJ770" s="2"/>
      <c r="AK770" s="2"/>
      <c r="AL770" s="2"/>
      <c r="AM770" s="2"/>
    </row>
    <row r="771" spans="16:39" x14ac:dyDescent="0.2">
      <c r="P771" s="2"/>
      <c r="Q771" s="2"/>
      <c r="S771" s="2"/>
      <c r="U771" s="2"/>
      <c r="V771" s="2"/>
      <c r="W771" s="2"/>
      <c r="X771" s="2"/>
      <c r="Y771" s="2"/>
      <c r="Z771" s="2"/>
      <c r="AA771" s="2"/>
      <c r="AB771" s="2"/>
      <c r="AC771" s="2"/>
      <c r="AD771" s="2"/>
      <c r="AE771" s="2"/>
      <c r="AF771" s="2"/>
      <c r="AG771" s="2"/>
      <c r="AH771" s="2"/>
      <c r="AI771" s="2"/>
      <c r="AJ771" s="2"/>
      <c r="AK771" s="2"/>
      <c r="AL771" s="2"/>
      <c r="AM771" s="2"/>
    </row>
    <row r="772" spans="16:39" x14ac:dyDescent="0.2">
      <c r="P772" s="2"/>
      <c r="Q772" s="2"/>
      <c r="S772" s="2"/>
      <c r="U772" s="2"/>
      <c r="V772" s="2"/>
      <c r="W772" s="2"/>
      <c r="X772" s="2"/>
      <c r="Y772" s="2"/>
      <c r="Z772" s="2"/>
      <c r="AA772" s="2"/>
      <c r="AB772" s="2"/>
      <c r="AC772" s="2"/>
      <c r="AD772" s="2"/>
      <c r="AE772" s="2"/>
      <c r="AF772" s="2"/>
      <c r="AG772" s="2"/>
      <c r="AH772" s="2"/>
      <c r="AI772" s="2"/>
      <c r="AJ772" s="2"/>
      <c r="AK772" s="2"/>
      <c r="AL772" s="2"/>
      <c r="AM772" s="2"/>
    </row>
    <row r="773" spans="16:39" x14ac:dyDescent="0.2">
      <c r="P773" s="2"/>
      <c r="Q773" s="2"/>
      <c r="S773" s="2"/>
      <c r="U773" s="2"/>
      <c r="V773" s="2"/>
      <c r="W773" s="2"/>
      <c r="X773" s="2"/>
      <c r="Y773" s="2"/>
      <c r="Z773" s="2"/>
      <c r="AA773" s="2"/>
      <c r="AB773" s="2"/>
      <c r="AC773" s="2"/>
      <c r="AD773" s="2"/>
      <c r="AE773" s="2"/>
      <c r="AF773" s="2"/>
      <c r="AG773" s="2"/>
      <c r="AH773" s="2"/>
      <c r="AI773" s="2"/>
      <c r="AJ773" s="2"/>
      <c r="AK773" s="2"/>
      <c r="AL773" s="2"/>
      <c r="AM773" s="2"/>
    </row>
    <row r="774" spans="16:39" x14ac:dyDescent="0.2">
      <c r="P774" s="2"/>
      <c r="Q774" s="2"/>
      <c r="S774" s="2"/>
      <c r="U774" s="2"/>
      <c r="V774" s="2"/>
      <c r="W774" s="2"/>
      <c r="X774" s="2"/>
      <c r="Y774" s="2"/>
      <c r="Z774" s="2"/>
      <c r="AA774" s="2"/>
      <c r="AB774" s="2"/>
      <c r="AC774" s="2"/>
      <c r="AD774" s="2"/>
      <c r="AE774" s="2"/>
      <c r="AF774" s="2"/>
      <c r="AG774" s="2"/>
      <c r="AH774" s="2"/>
      <c r="AI774" s="2"/>
      <c r="AJ774" s="2"/>
      <c r="AK774" s="2"/>
      <c r="AL774" s="2"/>
      <c r="AM774" s="2"/>
    </row>
    <row r="775" spans="16:39" x14ac:dyDescent="0.2">
      <c r="P775" s="2"/>
      <c r="Q775" s="2"/>
      <c r="S775" s="2"/>
      <c r="U775" s="2"/>
      <c r="V775" s="2"/>
      <c r="W775" s="2"/>
      <c r="X775" s="2"/>
      <c r="Y775" s="2"/>
      <c r="Z775" s="2"/>
      <c r="AA775" s="2"/>
      <c r="AB775" s="2"/>
      <c r="AC775" s="2"/>
      <c r="AD775" s="2"/>
      <c r="AE775" s="2"/>
      <c r="AF775" s="2"/>
      <c r="AG775" s="2"/>
      <c r="AH775" s="2"/>
      <c r="AI775" s="2"/>
      <c r="AJ775" s="2"/>
      <c r="AK775" s="2"/>
      <c r="AL775" s="2"/>
      <c r="AM775" s="2"/>
    </row>
    <row r="776" spans="16:39" x14ac:dyDescent="0.2">
      <c r="P776" s="2"/>
      <c r="Q776" s="2"/>
      <c r="S776" s="2"/>
      <c r="U776" s="2"/>
      <c r="V776" s="2"/>
      <c r="W776" s="2"/>
      <c r="X776" s="2"/>
      <c r="Y776" s="2"/>
      <c r="Z776" s="2"/>
      <c r="AA776" s="2"/>
      <c r="AB776" s="2"/>
      <c r="AC776" s="2"/>
      <c r="AD776" s="2"/>
      <c r="AE776" s="2"/>
      <c r="AF776" s="2"/>
      <c r="AG776" s="2"/>
      <c r="AH776" s="2"/>
      <c r="AI776" s="2"/>
      <c r="AJ776" s="2"/>
      <c r="AK776" s="2"/>
      <c r="AL776" s="2"/>
      <c r="AM776" s="2"/>
    </row>
    <row r="777" spans="16:39" x14ac:dyDescent="0.2">
      <c r="P777" s="2"/>
      <c r="Q777" s="2"/>
      <c r="S777" s="2"/>
      <c r="U777" s="2"/>
      <c r="V777" s="2"/>
      <c r="W777" s="2"/>
      <c r="X777" s="2"/>
      <c r="Y777" s="2"/>
      <c r="Z777" s="2"/>
      <c r="AA777" s="2"/>
      <c r="AB777" s="2"/>
      <c r="AC777" s="2"/>
      <c r="AD777" s="2"/>
      <c r="AE777" s="2"/>
      <c r="AF777" s="2"/>
      <c r="AG777" s="2"/>
      <c r="AH777" s="2"/>
      <c r="AI777" s="2"/>
      <c r="AJ777" s="2"/>
      <c r="AK777" s="2"/>
      <c r="AL777" s="2"/>
      <c r="AM777" s="2"/>
    </row>
    <row r="778" spans="16:39" x14ac:dyDescent="0.2">
      <c r="P778" s="2"/>
      <c r="Q778" s="2"/>
      <c r="S778" s="2"/>
      <c r="U778" s="2"/>
      <c r="V778" s="2"/>
      <c r="W778" s="2"/>
      <c r="X778" s="2"/>
      <c r="Y778" s="2"/>
      <c r="Z778" s="2"/>
      <c r="AA778" s="2"/>
      <c r="AB778" s="2"/>
      <c r="AC778" s="2"/>
      <c r="AD778" s="2"/>
      <c r="AE778" s="2"/>
      <c r="AF778" s="2"/>
      <c r="AG778" s="2"/>
      <c r="AH778" s="2"/>
      <c r="AI778" s="2"/>
      <c r="AJ778" s="2"/>
      <c r="AK778" s="2"/>
      <c r="AL778" s="2"/>
      <c r="AM778" s="2"/>
    </row>
    <row r="779" spans="16:39" x14ac:dyDescent="0.2">
      <c r="P779" s="2"/>
      <c r="Q779" s="2"/>
      <c r="S779" s="2"/>
      <c r="U779" s="2"/>
      <c r="V779" s="2"/>
      <c r="W779" s="2"/>
      <c r="X779" s="2"/>
      <c r="Y779" s="2"/>
      <c r="Z779" s="2"/>
      <c r="AA779" s="2"/>
      <c r="AB779" s="2"/>
      <c r="AC779" s="2"/>
      <c r="AD779" s="2"/>
      <c r="AE779" s="2"/>
      <c r="AF779" s="2"/>
      <c r="AG779" s="2"/>
      <c r="AH779" s="2"/>
      <c r="AI779" s="2"/>
      <c r="AJ779" s="2"/>
      <c r="AK779" s="2"/>
      <c r="AL779" s="2"/>
      <c r="AM779" s="2"/>
    </row>
    <row r="780" spans="16:39" x14ac:dyDescent="0.2">
      <c r="P780" s="2"/>
      <c r="Q780" s="2"/>
      <c r="S780" s="2"/>
      <c r="U780" s="2"/>
      <c r="V780" s="2"/>
      <c r="W780" s="2"/>
      <c r="X780" s="2"/>
      <c r="Y780" s="2"/>
      <c r="Z780" s="2"/>
      <c r="AA780" s="2"/>
      <c r="AB780" s="2"/>
      <c r="AC780" s="2"/>
      <c r="AD780" s="2"/>
      <c r="AE780" s="2"/>
      <c r="AF780" s="2"/>
      <c r="AG780" s="2"/>
      <c r="AH780" s="2"/>
      <c r="AI780" s="2"/>
      <c r="AJ780" s="2"/>
      <c r="AK780" s="2"/>
      <c r="AL780" s="2"/>
      <c r="AM780" s="2"/>
    </row>
    <row r="781" spans="16:39" x14ac:dyDescent="0.2">
      <c r="P781" s="2"/>
      <c r="Q781" s="2"/>
      <c r="S781" s="2"/>
      <c r="U781" s="2"/>
      <c r="V781" s="2"/>
      <c r="W781" s="2"/>
      <c r="X781" s="2"/>
      <c r="Y781" s="2"/>
      <c r="Z781" s="2"/>
      <c r="AA781" s="2"/>
      <c r="AB781" s="2"/>
      <c r="AC781" s="2"/>
      <c r="AD781" s="2"/>
      <c r="AE781" s="2"/>
      <c r="AF781" s="2"/>
      <c r="AG781" s="2"/>
      <c r="AH781" s="2"/>
      <c r="AI781" s="2"/>
      <c r="AJ781" s="2"/>
      <c r="AK781" s="2"/>
      <c r="AL781" s="2"/>
      <c r="AM781" s="2"/>
    </row>
    <row r="782" spans="16:39" x14ac:dyDescent="0.2">
      <c r="P782" s="2"/>
      <c r="Q782" s="2"/>
      <c r="S782" s="2"/>
      <c r="U782" s="2"/>
      <c r="V782" s="2"/>
      <c r="W782" s="2"/>
      <c r="X782" s="2"/>
      <c r="Y782" s="2"/>
      <c r="Z782" s="2"/>
      <c r="AA782" s="2"/>
      <c r="AB782" s="2"/>
      <c r="AC782" s="2"/>
      <c r="AD782" s="2"/>
      <c r="AE782" s="2"/>
      <c r="AF782" s="2"/>
      <c r="AG782" s="2"/>
      <c r="AH782" s="2"/>
      <c r="AI782" s="2"/>
      <c r="AJ782" s="2"/>
      <c r="AK782" s="2"/>
      <c r="AL782" s="2"/>
      <c r="AM782" s="2"/>
    </row>
    <row r="783" spans="16:39" x14ac:dyDescent="0.2">
      <c r="P783" s="2"/>
      <c r="Q783" s="2"/>
      <c r="S783" s="2"/>
      <c r="U783" s="2"/>
      <c r="V783" s="2"/>
      <c r="W783" s="2"/>
      <c r="X783" s="2"/>
      <c r="Y783" s="2"/>
      <c r="Z783" s="2"/>
      <c r="AA783" s="2"/>
      <c r="AB783" s="2"/>
      <c r="AC783" s="2"/>
      <c r="AD783" s="2"/>
      <c r="AE783" s="2"/>
      <c r="AF783" s="2"/>
      <c r="AG783" s="2"/>
      <c r="AH783" s="2"/>
      <c r="AI783" s="2"/>
      <c r="AJ783" s="2"/>
      <c r="AK783" s="2"/>
      <c r="AL783" s="2"/>
      <c r="AM783" s="2"/>
    </row>
    <row r="784" spans="16:39" x14ac:dyDescent="0.2">
      <c r="P784" s="2"/>
      <c r="Q784" s="2"/>
      <c r="S784" s="2"/>
      <c r="U784" s="2"/>
      <c r="V784" s="2"/>
      <c r="W784" s="2"/>
      <c r="X784" s="2"/>
      <c r="Y784" s="2"/>
      <c r="Z784" s="2"/>
      <c r="AA784" s="2"/>
      <c r="AB784" s="2"/>
      <c r="AC784" s="2"/>
      <c r="AD784" s="2"/>
      <c r="AE784" s="2"/>
      <c r="AF784" s="2"/>
      <c r="AG784" s="2"/>
      <c r="AH784" s="2"/>
      <c r="AI784" s="2"/>
      <c r="AJ784" s="2"/>
      <c r="AK784" s="2"/>
      <c r="AL784" s="2"/>
      <c r="AM784" s="2"/>
    </row>
    <row r="785" spans="16:39" x14ac:dyDescent="0.2">
      <c r="P785" s="2"/>
      <c r="Q785" s="2"/>
      <c r="S785" s="2"/>
      <c r="U785" s="2"/>
      <c r="V785" s="2"/>
      <c r="W785" s="2"/>
      <c r="X785" s="2"/>
      <c r="Y785" s="2"/>
      <c r="Z785" s="2"/>
      <c r="AA785" s="2"/>
      <c r="AB785" s="2"/>
      <c r="AC785" s="2"/>
      <c r="AD785" s="2"/>
      <c r="AE785" s="2"/>
      <c r="AF785" s="2"/>
      <c r="AG785" s="2"/>
      <c r="AH785" s="2"/>
      <c r="AI785" s="2"/>
      <c r="AJ785" s="2"/>
      <c r="AK785" s="2"/>
      <c r="AL785" s="2"/>
      <c r="AM785" s="2"/>
    </row>
    <row r="786" spans="16:39" x14ac:dyDescent="0.2">
      <c r="P786" s="2"/>
      <c r="Q786" s="2"/>
      <c r="S786" s="2"/>
      <c r="U786" s="2"/>
      <c r="V786" s="2"/>
      <c r="W786" s="2"/>
      <c r="X786" s="2"/>
      <c r="Y786" s="2"/>
      <c r="Z786" s="2"/>
      <c r="AA786" s="2"/>
      <c r="AB786" s="2"/>
      <c r="AC786" s="2"/>
      <c r="AD786" s="2"/>
      <c r="AE786" s="2"/>
      <c r="AF786" s="2"/>
      <c r="AG786" s="2"/>
      <c r="AH786" s="2"/>
      <c r="AI786" s="2"/>
      <c r="AJ786" s="2"/>
      <c r="AK786" s="2"/>
      <c r="AL786" s="2"/>
      <c r="AM786" s="2"/>
    </row>
  </sheetData>
  <sortState xmlns:xlrd2="http://schemas.microsoft.com/office/spreadsheetml/2017/richdata2" ref="I387:I389">
    <sortCondition ref="I387:I389"/>
  </sortState>
  <mergeCells count="13">
    <mergeCell ref="Z10:AG10"/>
    <mergeCell ref="AE14:AG14"/>
    <mergeCell ref="W10:X10"/>
    <mergeCell ref="W13:X13"/>
    <mergeCell ref="C477:T477"/>
    <mergeCell ref="C479:T479"/>
    <mergeCell ref="D483:E483"/>
    <mergeCell ref="C19:T19"/>
    <mergeCell ref="O18:P18"/>
    <mergeCell ref="O10:T10"/>
    <mergeCell ref="O11:P11"/>
    <mergeCell ref="N15:T16"/>
    <mergeCell ref="O13:T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5" manualBreakCount="5">
    <brk id="12" max="16383" man="1"/>
    <brk id="114" max="16383" man="1"/>
    <brk id="219" max="16383" man="1"/>
    <brk id="319" max="16383" man="1"/>
    <brk id="4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8"/>
  <sheetViews>
    <sheetView workbookViewId="0">
      <selection activeCell="B1" sqref="B1"/>
    </sheetView>
  </sheetViews>
  <sheetFormatPr defaultRowHeight="12.75" x14ac:dyDescent="0.2"/>
  <cols>
    <col min="1" max="1" width="36.140625" customWidth="1"/>
    <col min="2" max="2" width="55.42578125" customWidth="1"/>
  </cols>
  <sheetData>
    <row r="1" spans="1:2" x14ac:dyDescent="0.2">
      <c r="A1" t="s">
        <v>79</v>
      </c>
      <c r="B1" s="202" t="s">
        <v>86</v>
      </c>
    </row>
    <row r="3" spans="1:2" x14ac:dyDescent="0.2">
      <c r="A3" s="135" t="s">
        <v>80</v>
      </c>
      <c r="B3" s="136" t="s">
        <v>401</v>
      </c>
    </row>
    <row r="5" spans="1:2" x14ac:dyDescent="0.2">
      <c r="A5" s="137" t="s">
        <v>81</v>
      </c>
      <c r="B5" s="136" t="s">
        <v>90</v>
      </c>
    </row>
    <row r="8" spans="1:2" x14ac:dyDescent="0.2">
      <c r="A8" s="138" t="s">
        <v>35</v>
      </c>
      <c r="B8" s="138" t="s">
        <v>82</v>
      </c>
    </row>
    <row r="9" spans="1:2" x14ac:dyDescent="0.2">
      <c r="A9" s="167" t="s">
        <v>196</v>
      </c>
      <c r="B9" s="136" t="s">
        <v>402</v>
      </c>
    </row>
    <row r="10" spans="1:2" x14ac:dyDescent="0.2">
      <c r="A10" s="201" t="s">
        <v>690</v>
      </c>
      <c r="B10" s="136"/>
    </row>
    <row r="11" spans="1:2" x14ac:dyDescent="0.2">
      <c r="A11" s="201" t="s">
        <v>574</v>
      </c>
      <c r="B11" s="136" t="s">
        <v>575</v>
      </c>
    </row>
    <row r="12" spans="1:2" x14ac:dyDescent="0.2">
      <c r="A12" s="201" t="s">
        <v>533</v>
      </c>
      <c r="B12" s="136" t="s">
        <v>576</v>
      </c>
    </row>
    <row r="13" spans="1:2" x14ac:dyDescent="0.2">
      <c r="A13" s="201" t="s">
        <v>470</v>
      </c>
      <c r="B13" s="136" t="s">
        <v>514</v>
      </c>
    </row>
    <row r="14" spans="1:2" x14ac:dyDescent="0.2">
      <c r="A14" s="201" t="s">
        <v>600</v>
      </c>
      <c r="B14" s="136"/>
    </row>
    <row r="15" spans="1:2" x14ac:dyDescent="0.2">
      <c r="A15" s="167" t="s">
        <v>319</v>
      </c>
      <c r="B15" s="136" t="s">
        <v>403</v>
      </c>
    </row>
    <row r="16" spans="1:2" x14ac:dyDescent="0.2">
      <c r="A16" s="167" t="s">
        <v>347</v>
      </c>
      <c r="B16" s="136" t="s">
        <v>435</v>
      </c>
    </row>
    <row r="17" spans="1:4" x14ac:dyDescent="0.2">
      <c r="A17" s="167" t="s">
        <v>289</v>
      </c>
      <c r="B17" s="136" t="s">
        <v>404</v>
      </c>
    </row>
    <row r="18" spans="1:4" x14ac:dyDescent="0.2">
      <c r="A18" s="201" t="s">
        <v>695</v>
      </c>
      <c r="B18" s="136" t="s">
        <v>696</v>
      </c>
    </row>
    <row r="19" spans="1:4" x14ac:dyDescent="0.2">
      <c r="A19" s="201" t="s">
        <v>479</v>
      </c>
      <c r="B19" s="136" t="s">
        <v>515</v>
      </c>
    </row>
    <row r="20" spans="1:4" x14ac:dyDescent="0.2">
      <c r="A20" s="167" t="s">
        <v>359</v>
      </c>
      <c r="B20" s="136" t="s">
        <v>436</v>
      </c>
    </row>
    <row r="21" spans="1:4" x14ac:dyDescent="0.2">
      <c r="A21" s="167" t="s">
        <v>121</v>
      </c>
      <c r="B21" s="136" t="s">
        <v>405</v>
      </c>
    </row>
    <row r="22" spans="1:4" x14ac:dyDescent="0.2">
      <c r="A22" s="167" t="s">
        <v>313</v>
      </c>
      <c r="B22" s="136"/>
    </row>
    <row r="23" spans="1:4" x14ac:dyDescent="0.2">
      <c r="A23" s="167" t="s">
        <v>370</v>
      </c>
      <c r="B23" s="136" t="s">
        <v>437</v>
      </c>
    </row>
    <row r="24" spans="1:4" x14ac:dyDescent="0.2">
      <c r="A24" s="201" t="s">
        <v>703</v>
      </c>
      <c r="B24" s="136"/>
    </row>
    <row r="25" spans="1:4" x14ac:dyDescent="0.2">
      <c r="A25" s="167" t="s">
        <v>380</v>
      </c>
      <c r="B25" s="136" t="s">
        <v>438</v>
      </c>
    </row>
    <row r="26" spans="1:4" x14ac:dyDescent="0.2">
      <c r="A26" s="201" t="s">
        <v>462</v>
      </c>
      <c r="B26" s="136" t="s">
        <v>463</v>
      </c>
    </row>
    <row r="27" spans="1:4" x14ac:dyDescent="0.2">
      <c r="A27" s="201" t="s">
        <v>534</v>
      </c>
      <c r="B27" s="136" t="s">
        <v>594</v>
      </c>
    </row>
    <row r="28" spans="1:4" x14ac:dyDescent="0.2">
      <c r="A28" s="167" t="s">
        <v>201</v>
      </c>
      <c r="B28" s="136" t="s">
        <v>406</v>
      </c>
      <c r="D28" s="3"/>
    </row>
    <row r="29" spans="1:4" x14ac:dyDescent="0.2">
      <c r="A29" t="s">
        <v>641</v>
      </c>
      <c r="B29" s="136" t="s">
        <v>676</v>
      </c>
      <c r="D29" s="3"/>
    </row>
    <row r="30" spans="1:4" x14ac:dyDescent="0.2">
      <c r="A30" s="167" t="s">
        <v>388</v>
      </c>
      <c r="B30" s="136" t="s">
        <v>434</v>
      </c>
      <c r="D30" s="3"/>
    </row>
    <row r="31" spans="1:4" x14ac:dyDescent="0.2">
      <c r="A31" s="167" t="s">
        <v>222</v>
      </c>
      <c r="B31" s="136" t="s">
        <v>407</v>
      </c>
      <c r="D31" s="3"/>
    </row>
    <row r="32" spans="1:4" x14ac:dyDescent="0.2">
      <c r="A32" s="167" t="s">
        <v>646</v>
      </c>
      <c r="B32" s="136" t="s">
        <v>677</v>
      </c>
      <c r="D32" s="3"/>
    </row>
    <row r="33" spans="1:7" x14ac:dyDescent="0.2">
      <c r="A33" s="201" t="s">
        <v>283</v>
      </c>
      <c r="B33" s="136" t="s">
        <v>513</v>
      </c>
      <c r="D33" s="3"/>
    </row>
    <row r="34" spans="1:7" x14ac:dyDescent="0.2">
      <c r="A34" s="167" t="s">
        <v>278</v>
      </c>
      <c r="B34" s="136" t="s">
        <v>408</v>
      </c>
      <c r="D34" s="3"/>
      <c r="G34" s="169" t="s">
        <v>86</v>
      </c>
    </row>
    <row r="35" spans="1:7" x14ac:dyDescent="0.2">
      <c r="A35" s="167" t="s">
        <v>303</v>
      </c>
      <c r="B35" s="136" t="s">
        <v>409</v>
      </c>
    </row>
    <row r="36" spans="1:7" x14ac:dyDescent="0.2">
      <c r="A36" s="167" t="s">
        <v>660</v>
      </c>
      <c r="B36" s="136" t="s">
        <v>678</v>
      </c>
    </row>
    <row r="37" spans="1:7" x14ac:dyDescent="0.2">
      <c r="A37" s="201" t="s">
        <v>710</v>
      </c>
      <c r="B37" s="136"/>
    </row>
    <row r="38" spans="1:7" x14ac:dyDescent="0.2">
      <c r="A38" s="201" t="s">
        <v>714</v>
      </c>
      <c r="B38" s="136"/>
    </row>
    <row r="39" spans="1:7" x14ac:dyDescent="0.2">
      <c r="A39" s="201" t="s">
        <v>716</v>
      </c>
      <c r="B39" s="136" t="s">
        <v>783</v>
      </c>
    </row>
    <row r="40" spans="1:7" x14ac:dyDescent="0.2">
      <c r="A40" s="167" t="s">
        <v>673</v>
      </c>
      <c r="B40" s="136" t="s">
        <v>679</v>
      </c>
    </row>
    <row r="41" spans="1:7" x14ac:dyDescent="0.2">
      <c r="A41" s="201"/>
      <c r="B41" s="136"/>
    </row>
    <row r="42" spans="1:7" x14ac:dyDescent="0.2">
      <c r="A42" s="139"/>
      <c r="B42" s="139"/>
    </row>
    <row r="43" spans="1:7" x14ac:dyDescent="0.2">
      <c r="A43" s="139"/>
      <c r="B43" s="139"/>
    </row>
    <row r="44" spans="1:7" x14ac:dyDescent="0.2">
      <c r="A44" s="139"/>
      <c r="B44" s="139"/>
    </row>
    <row r="45" spans="1:7" x14ac:dyDescent="0.2">
      <c r="A45" s="139"/>
      <c r="B45" s="139"/>
    </row>
    <row r="46" spans="1:7" x14ac:dyDescent="0.2">
      <c r="A46" s="139"/>
      <c r="B46" s="139"/>
    </row>
    <row r="47" spans="1:7" x14ac:dyDescent="0.2">
      <c r="A47" s="139"/>
      <c r="B47" s="139"/>
    </row>
    <row r="48" spans="1:7" x14ac:dyDescent="0.2">
      <c r="A48" s="139"/>
      <c r="B48" s="139"/>
    </row>
    <row r="49" spans="1:2" x14ac:dyDescent="0.2">
      <c r="A49" s="139"/>
      <c r="B49" s="139"/>
    </row>
    <row r="50" spans="1:2" x14ac:dyDescent="0.2">
      <c r="A50" s="139"/>
      <c r="B50" s="139"/>
    </row>
    <row r="51" spans="1:2" x14ac:dyDescent="0.2">
      <c r="A51" s="139"/>
      <c r="B51" s="139"/>
    </row>
    <row r="52" spans="1:2" x14ac:dyDescent="0.2">
      <c r="A52" s="139"/>
      <c r="B52" s="139"/>
    </row>
    <row r="53" spans="1:2" x14ac:dyDescent="0.2">
      <c r="A53" s="139"/>
      <c r="B53" s="139"/>
    </row>
    <row r="54" spans="1:2" x14ac:dyDescent="0.2">
      <c r="A54" s="139"/>
      <c r="B54" s="139"/>
    </row>
    <row r="55" spans="1:2" x14ac:dyDescent="0.2">
      <c r="A55" s="139"/>
      <c r="B55" s="139"/>
    </row>
    <row r="56" spans="1:2" x14ac:dyDescent="0.2">
      <c r="A56" s="139"/>
      <c r="B56" s="139"/>
    </row>
    <row r="57" spans="1:2" x14ac:dyDescent="0.2">
      <c r="A57" s="139"/>
      <c r="B57" s="139"/>
    </row>
    <row r="58" spans="1:2" x14ac:dyDescent="0.2">
      <c r="A58" s="139"/>
      <c r="B58" s="139"/>
    </row>
  </sheetData>
  <sortState xmlns:xlrd2="http://schemas.microsoft.com/office/spreadsheetml/2017/richdata2" ref="A19:G19">
    <sortCondition ref="A19"/>
  </sortState>
  <phoneticPr fontId="0" type="noConversion"/>
  <hyperlinks>
    <hyperlink ref="B5" r:id="rId1" xr:uid="{00000000-0004-0000-0300-000001000000}"/>
    <hyperlink ref="B3" r:id="rId2" xr:uid="{00000000-0004-0000-0300-000002000000}"/>
    <hyperlink ref="B9" r:id="rId3" xr:uid="{00000000-0004-0000-0300-000003000000}"/>
    <hyperlink ref="B15" r:id="rId4" xr:uid="{00000000-0004-0000-0300-000004000000}"/>
    <hyperlink ref="B17" r:id="rId5" xr:uid="{00000000-0004-0000-0300-000005000000}"/>
    <hyperlink ref="B21" r:id="rId6" xr:uid="{00000000-0004-0000-0300-000007000000}"/>
    <hyperlink ref="B28" r:id="rId7" xr:uid="{00000000-0004-0000-0300-000008000000}"/>
    <hyperlink ref="B31" r:id="rId8" xr:uid="{00000000-0004-0000-0300-000009000000}"/>
    <hyperlink ref="B34" r:id="rId9" xr:uid="{00000000-0004-0000-0300-00000B000000}"/>
    <hyperlink ref="B35" r:id="rId10" xr:uid="{00000000-0004-0000-0300-00000D000000}"/>
    <hyperlink ref="B30" r:id="rId11" xr:uid="{00000000-0004-0000-0300-000010000000}"/>
    <hyperlink ref="B16" r:id="rId12" xr:uid="{00000000-0004-0000-0300-000011000000}"/>
    <hyperlink ref="B20" r:id="rId13" xr:uid="{00000000-0004-0000-0300-000012000000}"/>
    <hyperlink ref="B23" r:id="rId14" xr:uid="{00000000-0004-0000-0300-000013000000}"/>
    <hyperlink ref="B25" r:id="rId15" xr:uid="{00000000-0004-0000-0300-000015000000}"/>
    <hyperlink ref="B26" r:id="rId16" xr:uid="{28D3E6AA-84FC-40AE-9D5E-52345DA9058F}"/>
    <hyperlink ref="B33" r:id="rId17" xr:uid="{2CDF0A28-E9C5-4CA9-98B0-11E0F2E39615}"/>
    <hyperlink ref="B13" r:id="rId18" xr:uid="{9F0B83D1-D448-4D00-A2B1-7E830878C5F7}"/>
    <hyperlink ref="B19" r:id="rId19" xr:uid="{30327B44-67DD-43AA-9818-2FAC40980E0F}"/>
    <hyperlink ref="B11" r:id="rId20" xr:uid="{4918E087-F394-4A9D-8AD5-7A40B46A052E}"/>
    <hyperlink ref="B12" r:id="rId21" xr:uid="{2544DB81-1E55-4E71-AE39-77B631027903}"/>
    <hyperlink ref="B27" r:id="rId22" xr:uid="{C4F66042-3312-4A9F-863F-83F576EE39B9}"/>
    <hyperlink ref="B29" r:id="rId23" xr:uid="{27FDBB7C-C009-4742-BD71-ED052DDC85A6}"/>
    <hyperlink ref="B36" r:id="rId24" xr:uid="{1862CC95-D0B2-4098-9BC9-945D4A17A918}"/>
    <hyperlink ref="B40" r:id="rId25" xr:uid="{1103B6EC-48F1-4505-B1CA-842EA576E9A6}"/>
    <hyperlink ref="B32" r:id="rId26" xr:uid="{B725495D-C6EF-4943-8167-BFEC9E021F57}"/>
    <hyperlink ref="B18" r:id="rId27" xr:uid="{B125CB89-0934-40AD-8CE9-7A35125B1200}"/>
    <hyperlink ref="B39" r:id="rId28" xr:uid="{073DDDB3-F08D-45AA-8BE4-D586DA9BE8E0}"/>
  </hyperlinks>
  <pageMargins left="0.75" right="0.75" top="1" bottom="1" header="0.5" footer="0.5"/>
  <pageSetup orientation="portrait" r:id="rId29"/>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L242"/>
  <sheetViews>
    <sheetView workbookViewId="0">
      <pane ySplit="1" topLeftCell="A204" activePane="bottomLeft" state="frozen"/>
      <selection pane="bottomLeft" activeCell="G230" sqref="G230"/>
    </sheetView>
  </sheetViews>
  <sheetFormatPr defaultRowHeight="12.75" x14ac:dyDescent="0.2"/>
  <cols>
    <col min="1" max="1" width="13.28515625" style="97" customWidth="1"/>
    <col min="2" max="2" width="29.5703125" style="169" customWidth="1"/>
    <col min="3" max="3" width="54.140625" style="169" customWidth="1"/>
    <col min="4" max="16384" width="9.140625" style="169"/>
  </cols>
  <sheetData>
    <row r="1" spans="1:3" x14ac:dyDescent="0.2">
      <c r="A1" s="95" t="s">
        <v>0</v>
      </c>
      <c r="B1" s="95"/>
      <c r="C1" s="95"/>
    </row>
    <row r="2" spans="1:3" x14ac:dyDescent="0.2">
      <c r="A2" s="96" t="s">
        <v>1</v>
      </c>
      <c r="B2" s="96" t="s">
        <v>49</v>
      </c>
      <c r="C2" s="96" t="s">
        <v>27</v>
      </c>
    </row>
    <row r="3" spans="1:3" x14ac:dyDescent="0.2">
      <c r="B3" s="169" t="s">
        <v>86</v>
      </c>
    </row>
    <row r="4" spans="1:3" x14ac:dyDescent="0.2">
      <c r="A4" s="206" t="s">
        <v>2</v>
      </c>
    </row>
    <row r="5" spans="1:3" ht="3.95" customHeight="1" x14ac:dyDescent="0.2"/>
    <row r="6" spans="1:3" x14ac:dyDescent="0.2">
      <c r="A6" s="165">
        <v>41730</v>
      </c>
      <c r="B6" s="169" t="s">
        <v>102</v>
      </c>
      <c r="C6" s="169" t="s">
        <v>143</v>
      </c>
    </row>
    <row r="7" spans="1:3" x14ac:dyDescent="0.2">
      <c r="A7" s="165">
        <v>41730</v>
      </c>
      <c r="B7" s="169" t="s">
        <v>103</v>
      </c>
      <c r="C7" s="169" t="s">
        <v>104</v>
      </c>
    </row>
    <row r="8" spans="1:3" x14ac:dyDescent="0.2">
      <c r="A8" s="165">
        <v>41730</v>
      </c>
      <c r="B8" s="169" t="s">
        <v>105</v>
      </c>
      <c r="C8" s="169" t="s">
        <v>106</v>
      </c>
    </row>
    <row r="9" spans="1:3" x14ac:dyDescent="0.2">
      <c r="A9" s="165">
        <v>41730</v>
      </c>
      <c r="B9" s="169" t="s">
        <v>107</v>
      </c>
      <c r="C9" s="169" t="s">
        <v>106</v>
      </c>
    </row>
    <row r="10" spans="1:3" x14ac:dyDescent="0.2">
      <c r="A10" s="165">
        <v>41730</v>
      </c>
      <c r="B10" s="169" t="s">
        <v>108</v>
      </c>
      <c r="C10" s="169" t="s">
        <v>144</v>
      </c>
    </row>
    <row r="11" spans="1:3" x14ac:dyDescent="0.2">
      <c r="A11" s="165">
        <v>41730</v>
      </c>
      <c r="B11" s="169" t="s">
        <v>109</v>
      </c>
      <c r="C11" s="169" t="s">
        <v>104</v>
      </c>
    </row>
    <row r="12" spans="1:3" x14ac:dyDescent="0.2">
      <c r="A12" s="165">
        <v>41730</v>
      </c>
      <c r="B12" s="169" t="s">
        <v>110</v>
      </c>
      <c r="C12" s="169" t="s">
        <v>111</v>
      </c>
    </row>
    <row r="13" spans="1:3" x14ac:dyDescent="0.2">
      <c r="A13" s="165">
        <v>41730</v>
      </c>
      <c r="B13" s="169" t="s">
        <v>112</v>
      </c>
      <c r="C13" s="169" t="s">
        <v>144</v>
      </c>
    </row>
    <row r="14" spans="1:3" x14ac:dyDescent="0.2">
      <c r="A14" s="165">
        <v>41730</v>
      </c>
      <c r="B14" s="169" t="s">
        <v>113</v>
      </c>
      <c r="C14" s="169" t="s">
        <v>111</v>
      </c>
    </row>
    <row r="15" spans="1:3" x14ac:dyDescent="0.2">
      <c r="A15" s="165">
        <v>41730</v>
      </c>
      <c r="B15" s="169" t="s">
        <v>114</v>
      </c>
      <c r="C15" s="169" t="s">
        <v>145</v>
      </c>
    </row>
    <row r="16" spans="1:3" x14ac:dyDescent="0.2">
      <c r="A16" s="165">
        <v>41730</v>
      </c>
      <c r="B16" s="169" t="s">
        <v>115</v>
      </c>
      <c r="C16" s="169" t="s">
        <v>146</v>
      </c>
    </row>
    <row r="17" spans="1:3" x14ac:dyDescent="0.2">
      <c r="A17" s="165">
        <v>41730</v>
      </c>
      <c r="B17" s="169" t="s">
        <v>116</v>
      </c>
      <c r="C17" s="169" t="s">
        <v>147</v>
      </c>
    </row>
    <row r="18" spans="1:3" x14ac:dyDescent="0.2">
      <c r="A18" s="165">
        <v>41730</v>
      </c>
      <c r="B18" s="169" t="s">
        <v>117</v>
      </c>
      <c r="C18" s="169" t="s">
        <v>144</v>
      </c>
    </row>
    <row r="19" spans="1:3" s="168" customFormat="1" x14ac:dyDescent="0.2">
      <c r="A19" s="171">
        <v>41935</v>
      </c>
      <c r="B19" s="168" t="s">
        <v>135</v>
      </c>
      <c r="C19" s="168" t="s">
        <v>104</v>
      </c>
    </row>
    <row r="20" spans="1:3" s="168" customFormat="1" x14ac:dyDescent="0.2">
      <c r="A20" s="171">
        <v>41935</v>
      </c>
      <c r="B20" s="168" t="s">
        <v>136</v>
      </c>
      <c r="C20" s="168" t="s">
        <v>104</v>
      </c>
    </row>
    <row r="21" spans="1:3" s="168" customFormat="1" x14ac:dyDescent="0.2">
      <c r="A21" s="171">
        <v>41935</v>
      </c>
      <c r="B21" s="168" t="s">
        <v>137</v>
      </c>
      <c r="C21" s="168" t="s">
        <v>104</v>
      </c>
    </row>
    <row r="22" spans="1:3" s="168" customFormat="1" x14ac:dyDescent="0.2">
      <c r="A22" s="171">
        <v>41935</v>
      </c>
      <c r="B22" s="168" t="s">
        <v>138</v>
      </c>
      <c r="C22" s="168" t="s">
        <v>104</v>
      </c>
    </row>
    <row r="23" spans="1:3" s="168" customFormat="1" x14ac:dyDescent="0.2">
      <c r="A23" s="171">
        <v>41935</v>
      </c>
      <c r="B23" s="168" t="s">
        <v>141</v>
      </c>
      <c r="C23" s="168" t="s">
        <v>142</v>
      </c>
    </row>
    <row r="24" spans="1:3" s="168" customFormat="1" x14ac:dyDescent="0.2">
      <c r="A24" s="171">
        <v>41935</v>
      </c>
      <c r="B24" s="168" t="s">
        <v>139</v>
      </c>
      <c r="C24" s="168" t="s">
        <v>104</v>
      </c>
    </row>
    <row r="25" spans="1:3" s="168" customFormat="1" x14ac:dyDescent="0.2">
      <c r="A25" s="171">
        <v>41935</v>
      </c>
      <c r="B25" s="168" t="s">
        <v>140</v>
      </c>
      <c r="C25" s="168" t="s">
        <v>104</v>
      </c>
    </row>
    <row r="26" spans="1:3" s="168" customFormat="1" x14ac:dyDescent="0.2">
      <c r="A26" s="171">
        <v>41935</v>
      </c>
      <c r="B26" s="168" t="s">
        <v>148</v>
      </c>
      <c r="C26" s="168" t="s">
        <v>149</v>
      </c>
    </row>
    <row r="27" spans="1:3" s="168" customFormat="1" x14ac:dyDescent="0.2">
      <c r="A27" s="171">
        <v>41935</v>
      </c>
      <c r="B27" s="168" t="s">
        <v>130</v>
      </c>
      <c r="C27" s="168" t="s">
        <v>171</v>
      </c>
    </row>
    <row r="28" spans="1:3" x14ac:dyDescent="0.2">
      <c r="A28" s="175">
        <v>42292</v>
      </c>
      <c r="B28" s="176" t="s">
        <v>160</v>
      </c>
      <c r="C28" s="177" t="s">
        <v>104</v>
      </c>
    </row>
    <row r="29" spans="1:3" x14ac:dyDescent="0.2">
      <c r="A29" s="175">
        <v>42292</v>
      </c>
      <c r="B29" s="176" t="s">
        <v>180</v>
      </c>
      <c r="C29" s="177" t="s">
        <v>104</v>
      </c>
    </row>
    <row r="30" spans="1:3" x14ac:dyDescent="0.2">
      <c r="A30" s="175">
        <v>42292</v>
      </c>
      <c r="B30" s="176" t="s">
        <v>181</v>
      </c>
      <c r="C30" s="177" t="s">
        <v>171</v>
      </c>
    </row>
    <row r="31" spans="1:3" ht="25.5" x14ac:dyDescent="0.2">
      <c r="A31" s="175">
        <v>42292</v>
      </c>
      <c r="B31" s="176" t="s">
        <v>153</v>
      </c>
      <c r="C31" s="177" t="s">
        <v>152</v>
      </c>
    </row>
    <row r="32" spans="1:3" ht="25.5" x14ac:dyDescent="0.2">
      <c r="A32" s="175">
        <v>42292</v>
      </c>
      <c r="B32" s="176" t="s">
        <v>154</v>
      </c>
      <c r="C32" s="177" t="s">
        <v>157</v>
      </c>
    </row>
    <row r="33" spans="1:3" x14ac:dyDescent="0.2">
      <c r="A33" s="175">
        <v>42292</v>
      </c>
      <c r="B33" s="176" t="s">
        <v>159</v>
      </c>
      <c r="C33" s="177" t="s">
        <v>162</v>
      </c>
    </row>
    <row r="34" spans="1:3" x14ac:dyDescent="0.2">
      <c r="A34" s="175">
        <v>42292</v>
      </c>
      <c r="B34" s="176" t="s">
        <v>166</v>
      </c>
      <c r="C34" s="177" t="s">
        <v>163</v>
      </c>
    </row>
    <row r="35" spans="1:3" x14ac:dyDescent="0.2">
      <c r="A35" s="175">
        <v>42292</v>
      </c>
      <c r="B35" s="176" t="s">
        <v>167</v>
      </c>
      <c r="C35" s="177" t="s">
        <v>165</v>
      </c>
    </row>
    <row r="36" spans="1:3" x14ac:dyDescent="0.2">
      <c r="A36" s="175">
        <v>42292</v>
      </c>
      <c r="B36" s="176" t="s">
        <v>168</v>
      </c>
      <c r="C36" s="177" t="s">
        <v>163</v>
      </c>
    </row>
    <row r="37" spans="1:3" x14ac:dyDescent="0.2">
      <c r="A37" s="175">
        <v>42292</v>
      </c>
      <c r="B37" s="176" t="s">
        <v>169</v>
      </c>
      <c r="C37" s="177" t="s">
        <v>144</v>
      </c>
    </row>
    <row r="38" spans="1:3" x14ac:dyDescent="0.2">
      <c r="A38" s="175">
        <v>42292</v>
      </c>
      <c r="B38" s="176" t="s">
        <v>173</v>
      </c>
      <c r="C38" s="177" t="s">
        <v>163</v>
      </c>
    </row>
    <row r="39" spans="1:3" x14ac:dyDescent="0.2">
      <c r="A39" s="175">
        <v>42292</v>
      </c>
      <c r="B39" s="176" t="s">
        <v>174</v>
      </c>
      <c r="C39" s="177" t="s">
        <v>171</v>
      </c>
    </row>
    <row r="40" spans="1:3" x14ac:dyDescent="0.2">
      <c r="A40" s="175">
        <v>42292</v>
      </c>
      <c r="B40" s="176" t="s">
        <v>175</v>
      </c>
      <c r="C40" s="177" t="s">
        <v>171</v>
      </c>
    </row>
    <row r="41" spans="1:3" x14ac:dyDescent="0.2">
      <c r="A41" s="175">
        <v>42292</v>
      </c>
      <c r="B41" s="176" t="s">
        <v>178</v>
      </c>
      <c r="C41" s="177" t="s">
        <v>179</v>
      </c>
    </row>
    <row r="42" spans="1:3" s="168" customFormat="1" x14ac:dyDescent="0.2">
      <c r="A42" s="171">
        <v>42514</v>
      </c>
      <c r="B42" s="168" t="s">
        <v>196</v>
      </c>
      <c r="C42" s="168" t="s">
        <v>144</v>
      </c>
    </row>
    <row r="43" spans="1:3" s="168" customFormat="1" x14ac:dyDescent="0.2">
      <c r="A43" s="171">
        <v>42514</v>
      </c>
      <c r="B43" s="168" t="s">
        <v>213</v>
      </c>
      <c r="C43" s="168" t="s">
        <v>104</v>
      </c>
    </row>
    <row r="44" spans="1:3" s="168" customFormat="1" x14ac:dyDescent="0.2">
      <c r="A44" s="171">
        <v>42514</v>
      </c>
      <c r="B44" s="168" t="s">
        <v>214</v>
      </c>
      <c r="C44" s="168" t="s">
        <v>197</v>
      </c>
    </row>
    <row r="45" spans="1:3" s="168" customFormat="1" x14ac:dyDescent="0.2">
      <c r="A45" s="171">
        <v>42514</v>
      </c>
      <c r="B45" s="168" t="s">
        <v>121</v>
      </c>
      <c r="C45" s="168" t="s">
        <v>171</v>
      </c>
    </row>
    <row r="46" spans="1:3" s="168" customFormat="1" x14ac:dyDescent="0.2">
      <c r="A46" s="171">
        <v>42514</v>
      </c>
      <c r="B46" s="168" t="s">
        <v>121</v>
      </c>
      <c r="C46" s="168" t="s">
        <v>198</v>
      </c>
    </row>
    <row r="47" spans="1:3" s="168" customFormat="1" x14ac:dyDescent="0.2">
      <c r="A47" s="171">
        <v>42514</v>
      </c>
      <c r="B47" s="168" t="s">
        <v>201</v>
      </c>
      <c r="C47" s="168" t="s">
        <v>202</v>
      </c>
    </row>
    <row r="48" spans="1:3" s="168" customFormat="1" x14ac:dyDescent="0.2">
      <c r="A48" s="171">
        <v>42514</v>
      </c>
      <c r="B48" s="168" t="s">
        <v>204</v>
      </c>
      <c r="C48" s="168" t="s">
        <v>104</v>
      </c>
    </row>
    <row r="49" spans="1:3" s="168" customFormat="1" x14ac:dyDescent="0.2">
      <c r="A49" s="171">
        <v>42514</v>
      </c>
      <c r="B49" s="168" t="s">
        <v>205</v>
      </c>
      <c r="C49" s="168" t="s">
        <v>104</v>
      </c>
    </row>
    <row r="50" spans="1:3" s="168" customFormat="1" x14ac:dyDescent="0.2">
      <c r="A50" s="171">
        <v>42514</v>
      </c>
      <c r="B50" s="168" t="s">
        <v>206</v>
      </c>
      <c r="C50" s="168" t="s">
        <v>207</v>
      </c>
    </row>
    <row r="51" spans="1:3" s="190" customFormat="1" ht="25.5" x14ac:dyDescent="0.2">
      <c r="A51" s="189">
        <v>42885</v>
      </c>
      <c r="B51" s="190" t="s">
        <v>240</v>
      </c>
      <c r="C51" s="190" t="s">
        <v>241</v>
      </c>
    </row>
    <row r="52" spans="1:3" s="190" customFormat="1" x14ac:dyDescent="0.2">
      <c r="A52" s="189">
        <v>42885</v>
      </c>
      <c r="B52" s="190" t="s">
        <v>217</v>
      </c>
      <c r="C52" s="190" t="s">
        <v>218</v>
      </c>
    </row>
    <row r="53" spans="1:3" s="190" customFormat="1" x14ac:dyDescent="0.2">
      <c r="A53" s="189">
        <v>42885</v>
      </c>
      <c r="B53" s="190" t="s">
        <v>219</v>
      </c>
      <c r="C53" s="190" t="s">
        <v>220</v>
      </c>
    </row>
    <row r="54" spans="1:3" s="190" customFormat="1" x14ac:dyDescent="0.2">
      <c r="A54" s="189">
        <v>42885</v>
      </c>
      <c r="B54" s="190" t="s">
        <v>222</v>
      </c>
      <c r="C54" s="190" t="s">
        <v>223</v>
      </c>
    </row>
    <row r="55" spans="1:3" s="190" customFormat="1" ht="12.75" customHeight="1" x14ac:dyDescent="0.2">
      <c r="A55" s="189">
        <v>42885</v>
      </c>
      <c r="B55" s="190" t="s">
        <v>177</v>
      </c>
      <c r="C55" s="190" t="s">
        <v>237</v>
      </c>
    </row>
    <row r="56" spans="1:3" s="190" customFormat="1" ht="25.5" customHeight="1" x14ac:dyDescent="0.2">
      <c r="A56" s="189">
        <v>42885</v>
      </c>
      <c r="B56" s="190" t="s">
        <v>227</v>
      </c>
      <c r="C56" s="190" t="s">
        <v>228</v>
      </c>
    </row>
    <row r="57" spans="1:3" s="190" customFormat="1" ht="51" customHeight="1" x14ac:dyDescent="0.2">
      <c r="A57" s="189">
        <v>42885</v>
      </c>
      <c r="B57" s="190" t="s">
        <v>216</v>
      </c>
      <c r="C57" s="190" t="s">
        <v>243</v>
      </c>
    </row>
    <row r="58" spans="1:3" s="186" customFormat="1" ht="38.25" x14ac:dyDescent="0.2">
      <c r="A58" s="191">
        <v>43031</v>
      </c>
      <c r="B58" s="186" t="s">
        <v>245</v>
      </c>
      <c r="C58" s="186" t="s">
        <v>246</v>
      </c>
    </row>
    <row r="59" spans="1:3" s="190" customFormat="1" x14ac:dyDescent="0.2">
      <c r="A59" s="189">
        <v>43131</v>
      </c>
      <c r="B59" s="190" t="s">
        <v>255</v>
      </c>
      <c r="C59" s="190" t="s">
        <v>171</v>
      </c>
    </row>
    <row r="60" spans="1:3" s="190" customFormat="1" ht="38.25" x14ac:dyDescent="0.2">
      <c r="A60" s="189">
        <v>43131</v>
      </c>
      <c r="B60" s="190" t="s">
        <v>227</v>
      </c>
      <c r="C60" s="190" t="s">
        <v>257</v>
      </c>
    </row>
    <row r="61" spans="1:3" s="176" customFormat="1" x14ac:dyDescent="0.2">
      <c r="A61" s="192">
        <v>43279</v>
      </c>
      <c r="B61" s="190" t="s">
        <v>281</v>
      </c>
      <c r="C61" s="190" t="s">
        <v>282</v>
      </c>
    </row>
    <row r="62" spans="1:3" s="176" customFormat="1" ht="38.25" x14ac:dyDescent="0.2">
      <c r="A62" s="192">
        <v>43279</v>
      </c>
      <c r="B62" s="190" t="s">
        <v>266</v>
      </c>
      <c r="C62" s="190" t="s">
        <v>267</v>
      </c>
    </row>
    <row r="63" spans="1:3" s="176" customFormat="1" x14ac:dyDescent="0.2">
      <c r="A63" s="192">
        <v>43279</v>
      </c>
      <c r="B63" s="190" t="s">
        <v>222</v>
      </c>
      <c r="C63" s="190" t="s">
        <v>271</v>
      </c>
    </row>
    <row r="64" spans="1:3" s="176" customFormat="1" x14ac:dyDescent="0.2">
      <c r="A64" s="192">
        <v>43279</v>
      </c>
      <c r="B64" s="190" t="s">
        <v>283</v>
      </c>
      <c r="C64" s="190" t="s">
        <v>282</v>
      </c>
    </row>
    <row r="65" spans="1:3" s="176" customFormat="1" ht="25.5" x14ac:dyDescent="0.2">
      <c r="A65" s="192">
        <v>43279</v>
      </c>
      <c r="B65" s="190" t="s">
        <v>278</v>
      </c>
      <c r="C65" s="190" t="s">
        <v>279</v>
      </c>
    </row>
    <row r="66" spans="1:3" s="186" customFormat="1" x14ac:dyDescent="0.2">
      <c r="A66" s="191">
        <v>43644</v>
      </c>
      <c r="B66" s="186" t="s">
        <v>286</v>
      </c>
      <c r="C66" s="186" t="s">
        <v>223</v>
      </c>
    </row>
    <row r="67" spans="1:3" s="186" customFormat="1" ht="25.5" x14ac:dyDescent="0.2">
      <c r="A67" s="191">
        <v>43644</v>
      </c>
      <c r="B67" s="186" t="s">
        <v>281</v>
      </c>
      <c r="C67" s="186" t="s">
        <v>298</v>
      </c>
    </row>
    <row r="68" spans="1:3" s="186" customFormat="1" x14ac:dyDescent="0.2">
      <c r="A68" s="191">
        <v>43644</v>
      </c>
      <c r="B68" s="186" t="s">
        <v>289</v>
      </c>
      <c r="C68" s="186" t="s">
        <v>304</v>
      </c>
    </row>
    <row r="69" spans="1:3" s="186" customFormat="1" ht="25.5" x14ac:dyDescent="0.2">
      <c r="A69" s="191">
        <v>43644</v>
      </c>
      <c r="B69" s="186" t="s">
        <v>240</v>
      </c>
      <c r="C69" s="186" t="s">
        <v>294</v>
      </c>
    </row>
    <row r="70" spans="1:3" s="186" customFormat="1" x14ac:dyDescent="0.2">
      <c r="A70" s="191">
        <v>43644</v>
      </c>
      <c r="B70" s="186" t="s">
        <v>295</v>
      </c>
      <c r="C70" s="186" t="s">
        <v>223</v>
      </c>
    </row>
    <row r="71" spans="1:3" s="186" customFormat="1" x14ac:dyDescent="0.2">
      <c r="A71" s="191">
        <v>43644</v>
      </c>
      <c r="B71" s="186" t="s">
        <v>283</v>
      </c>
      <c r="C71" s="186" t="s">
        <v>296</v>
      </c>
    </row>
    <row r="72" spans="1:3" s="186" customFormat="1" x14ac:dyDescent="0.2">
      <c r="A72" s="191">
        <v>43644</v>
      </c>
      <c r="B72" s="186" t="s">
        <v>297</v>
      </c>
      <c r="C72" s="186" t="s">
        <v>223</v>
      </c>
    </row>
    <row r="73" spans="1:3" s="186" customFormat="1" x14ac:dyDescent="0.2">
      <c r="A73" s="191">
        <v>43644</v>
      </c>
      <c r="B73" s="186" t="s">
        <v>303</v>
      </c>
      <c r="C73" s="186" t="s">
        <v>305</v>
      </c>
    </row>
    <row r="74" spans="1:3" s="176" customFormat="1" ht="25.5" x14ac:dyDescent="0.2">
      <c r="A74" s="192">
        <v>43929</v>
      </c>
      <c r="B74" s="190" t="s">
        <v>319</v>
      </c>
      <c r="C74" s="190" t="s">
        <v>324</v>
      </c>
    </row>
    <row r="75" spans="1:3" s="176" customFormat="1" x14ac:dyDescent="0.2">
      <c r="A75" s="192">
        <v>43929</v>
      </c>
      <c r="B75" s="190" t="s">
        <v>309</v>
      </c>
      <c r="C75" s="190" t="s">
        <v>315</v>
      </c>
    </row>
    <row r="76" spans="1:3" s="176" customFormat="1" x14ac:dyDescent="0.2">
      <c r="A76" s="192">
        <v>43929</v>
      </c>
      <c r="B76" s="190" t="s">
        <v>314</v>
      </c>
      <c r="C76" s="190" t="s">
        <v>316</v>
      </c>
    </row>
    <row r="77" spans="1:3" s="185" customFormat="1" ht="25.5" x14ac:dyDescent="0.2">
      <c r="A77" s="191">
        <v>43977</v>
      </c>
      <c r="B77" s="186" t="s">
        <v>283</v>
      </c>
      <c r="C77" s="186" t="s">
        <v>334</v>
      </c>
    </row>
    <row r="78" spans="1:3" s="176" customFormat="1" ht="25.5" x14ac:dyDescent="0.2">
      <c r="A78" s="192">
        <v>44085</v>
      </c>
      <c r="B78" s="190" t="s">
        <v>319</v>
      </c>
      <c r="C78" s="190" t="s">
        <v>341</v>
      </c>
    </row>
    <row r="79" spans="1:3" s="176" customFormat="1" x14ac:dyDescent="0.2">
      <c r="A79" s="192">
        <v>44085</v>
      </c>
      <c r="B79" s="190" t="s">
        <v>309</v>
      </c>
      <c r="C79" s="190" t="s">
        <v>338</v>
      </c>
    </row>
    <row r="80" spans="1:3" s="185" customFormat="1" ht="27" customHeight="1" x14ac:dyDescent="0.2">
      <c r="A80" s="184">
        <v>44214</v>
      </c>
      <c r="B80" s="186" t="s">
        <v>319</v>
      </c>
      <c r="C80" s="186" t="s">
        <v>344</v>
      </c>
    </row>
    <row r="81" spans="1:8" s="185" customFormat="1" ht="12.75" customHeight="1" x14ac:dyDescent="0.2">
      <c r="A81" s="184">
        <v>44214</v>
      </c>
      <c r="B81" s="186" t="s">
        <v>347</v>
      </c>
      <c r="C81" s="186" t="s">
        <v>348</v>
      </c>
    </row>
    <row r="82" spans="1:8" s="185" customFormat="1" ht="12.75" customHeight="1" x14ac:dyDescent="0.2">
      <c r="A82" s="184">
        <v>44214</v>
      </c>
      <c r="B82" s="186" t="s">
        <v>359</v>
      </c>
      <c r="C82" s="186" t="s">
        <v>360</v>
      </c>
    </row>
    <row r="83" spans="1:8" s="185" customFormat="1" ht="12.75" customHeight="1" x14ac:dyDescent="0.2">
      <c r="A83" s="184">
        <v>44214</v>
      </c>
      <c r="B83" s="186" t="s">
        <v>370</v>
      </c>
      <c r="C83" s="186" t="s">
        <v>220</v>
      </c>
    </row>
    <row r="84" spans="1:8" s="185" customFormat="1" ht="12.75" customHeight="1" x14ac:dyDescent="0.2">
      <c r="A84" s="184">
        <v>44214</v>
      </c>
      <c r="B84" s="186" t="s">
        <v>373</v>
      </c>
      <c r="C84" s="186" t="s">
        <v>220</v>
      </c>
    </row>
    <row r="85" spans="1:8" s="185" customFormat="1" ht="12.75" customHeight="1" x14ac:dyDescent="0.2">
      <c r="A85" s="184">
        <v>44214</v>
      </c>
      <c r="B85" s="186" t="s">
        <v>380</v>
      </c>
      <c r="C85" s="186" t="s">
        <v>348</v>
      </c>
    </row>
    <row r="86" spans="1:8" s="185" customFormat="1" ht="25.5" x14ac:dyDescent="0.2">
      <c r="A86" s="184">
        <v>44214</v>
      </c>
      <c r="B86" s="186" t="s">
        <v>410</v>
      </c>
      <c r="C86" s="186" t="s">
        <v>366</v>
      </c>
    </row>
    <row r="87" spans="1:8" s="185" customFormat="1" ht="12.75" customHeight="1" x14ac:dyDescent="0.2">
      <c r="A87" s="184">
        <v>44214</v>
      </c>
      <c r="B87" s="186" t="s">
        <v>388</v>
      </c>
      <c r="C87" s="186" t="s">
        <v>305</v>
      </c>
    </row>
    <row r="88" spans="1:8" s="185" customFormat="1" ht="12.75" customHeight="1" x14ac:dyDescent="0.2">
      <c r="A88" s="184">
        <v>44214</v>
      </c>
      <c r="B88" s="186" t="s">
        <v>303</v>
      </c>
      <c r="C88" s="186" t="s">
        <v>399</v>
      </c>
    </row>
    <row r="89" spans="1:8" s="176" customFormat="1" x14ac:dyDescent="0.2">
      <c r="A89" s="189">
        <v>44356</v>
      </c>
      <c r="B89" s="190" t="s">
        <v>319</v>
      </c>
      <c r="C89" s="190" t="s">
        <v>416</v>
      </c>
    </row>
    <row r="90" spans="1:8" s="185" customFormat="1" ht="12.75" customHeight="1" x14ac:dyDescent="0.2">
      <c r="A90" s="184">
        <v>44706</v>
      </c>
      <c r="B90" s="186" t="s">
        <v>213</v>
      </c>
      <c r="C90" s="186" t="s">
        <v>423</v>
      </c>
    </row>
    <row r="91" spans="1:8" s="185" customFormat="1" ht="25.5" customHeight="1" x14ac:dyDescent="0.2">
      <c r="A91" s="184">
        <v>44706</v>
      </c>
      <c r="B91" s="186" t="s">
        <v>313</v>
      </c>
      <c r="C91" s="186" t="s">
        <v>429</v>
      </c>
    </row>
    <row r="92" spans="1:8" s="185" customFormat="1" ht="12.75" customHeight="1" x14ac:dyDescent="0.2">
      <c r="A92" s="184">
        <v>44706</v>
      </c>
      <c r="B92" s="186" t="s">
        <v>430</v>
      </c>
      <c r="C92" s="186" t="s">
        <v>431</v>
      </c>
    </row>
    <row r="93" spans="1:8" s="185" customFormat="1" ht="12.75" customHeight="1" x14ac:dyDescent="0.2">
      <c r="A93" s="184">
        <v>44706</v>
      </c>
      <c r="B93" s="186" t="s">
        <v>432</v>
      </c>
      <c r="C93" s="186" t="s">
        <v>220</v>
      </c>
    </row>
    <row r="94" spans="1:8" s="185" customFormat="1" ht="12.75" customHeight="1" x14ac:dyDescent="0.2">
      <c r="A94" s="184">
        <v>44706</v>
      </c>
      <c r="B94" s="186" t="s">
        <v>433</v>
      </c>
      <c r="C94" s="186" t="s">
        <v>431</v>
      </c>
    </row>
    <row r="95" spans="1:8" s="185" customFormat="1" ht="25.5" customHeight="1" x14ac:dyDescent="0.2">
      <c r="A95" s="184">
        <v>44846</v>
      </c>
      <c r="B95" s="186" t="s">
        <v>432</v>
      </c>
      <c r="C95" s="186" t="s">
        <v>451</v>
      </c>
      <c r="F95" s="75"/>
      <c r="G95" s="75"/>
      <c r="H95" s="30"/>
    </row>
    <row r="96" spans="1:8" s="204" customFormat="1" ht="12.75" customHeight="1" x14ac:dyDescent="0.2">
      <c r="A96" s="203">
        <v>44991</v>
      </c>
      <c r="B96" s="200" t="s">
        <v>470</v>
      </c>
      <c r="C96" s="200" t="s">
        <v>471</v>
      </c>
      <c r="F96" s="75"/>
      <c r="G96" s="75"/>
      <c r="H96" s="30"/>
    </row>
    <row r="97" spans="1:8" s="204" customFormat="1" ht="38.25" customHeight="1" x14ac:dyDescent="0.2">
      <c r="A97" s="203">
        <v>44991</v>
      </c>
      <c r="B97" s="200" t="s">
        <v>441</v>
      </c>
      <c r="C97" s="200" t="s">
        <v>453</v>
      </c>
      <c r="F97" s="75"/>
      <c r="G97" s="75"/>
      <c r="H97" s="30"/>
    </row>
    <row r="98" spans="1:8" s="204" customFormat="1" ht="12.75" customHeight="1" x14ac:dyDescent="0.2">
      <c r="A98" s="203">
        <v>44991</v>
      </c>
      <c r="B98" s="200" t="s">
        <v>477</v>
      </c>
      <c r="C98" s="200" t="s">
        <v>282</v>
      </c>
      <c r="F98" s="75"/>
      <c r="G98" s="75"/>
      <c r="H98" s="30"/>
    </row>
    <row r="99" spans="1:8" s="204" customFormat="1" ht="12.75" customHeight="1" x14ac:dyDescent="0.2">
      <c r="A99" s="203">
        <v>44991</v>
      </c>
      <c r="B99" s="200" t="s">
        <v>479</v>
      </c>
      <c r="C99" s="200" t="s">
        <v>282</v>
      </c>
      <c r="F99" s="75"/>
      <c r="G99" s="75"/>
      <c r="H99" s="30"/>
    </row>
    <row r="100" spans="1:8" s="204" customFormat="1" ht="12.75" customHeight="1" x14ac:dyDescent="0.2">
      <c r="A100" s="203">
        <v>44991</v>
      </c>
      <c r="B100" s="200" t="s">
        <v>462</v>
      </c>
      <c r="C100" s="200" t="s">
        <v>220</v>
      </c>
      <c r="F100" s="75"/>
      <c r="G100" s="75"/>
      <c r="H100" s="30"/>
    </row>
    <row r="101" spans="1:8" s="204" customFormat="1" ht="25.5" customHeight="1" x14ac:dyDescent="0.2">
      <c r="A101" s="203">
        <v>44991</v>
      </c>
      <c r="B101" s="200" t="s">
        <v>283</v>
      </c>
      <c r="C101" s="200" t="s">
        <v>487</v>
      </c>
      <c r="F101" s="75"/>
      <c r="G101" s="75"/>
      <c r="H101" s="30"/>
    </row>
    <row r="102" spans="1:8" s="204" customFormat="1" ht="12.75" customHeight="1" x14ac:dyDescent="0.2">
      <c r="A102" s="203">
        <v>44991</v>
      </c>
      <c r="B102" s="200" t="s">
        <v>303</v>
      </c>
      <c r="C102" s="200" t="s">
        <v>469</v>
      </c>
      <c r="F102" s="75"/>
      <c r="G102" s="75"/>
      <c r="H102" s="30"/>
    </row>
    <row r="103" spans="1:8" s="185" customFormat="1" ht="12.75" customHeight="1" x14ac:dyDescent="0.2">
      <c r="A103" s="184">
        <v>45117</v>
      </c>
      <c r="B103" s="186" t="s">
        <v>490</v>
      </c>
      <c r="C103" s="186" t="s">
        <v>500</v>
      </c>
      <c r="F103" s="75"/>
      <c r="G103" s="75"/>
      <c r="H103" s="30"/>
    </row>
    <row r="104" spans="1:8" s="204" customFormat="1" ht="25.5" customHeight="1" x14ac:dyDescent="0.2">
      <c r="A104" s="203">
        <v>45196</v>
      </c>
      <c r="B104" s="200" t="s">
        <v>441</v>
      </c>
      <c r="C104" s="200" t="s">
        <v>525</v>
      </c>
      <c r="F104" s="75"/>
      <c r="G104" s="75"/>
      <c r="H104" s="30"/>
    </row>
    <row r="105" spans="1:8" s="185" customFormat="1" ht="12.75" customHeight="1" x14ac:dyDescent="0.2">
      <c r="A105" s="184">
        <v>45441</v>
      </c>
      <c r="B105" s="186" t="s">
        <v>568</v>
      </c>
      <c r="C105" s="186" t="s">
        <v>572</v>
      </c>
      <c r="F105" s="75"/>
      <c r="G105" s="75"/>
      <c r="H105" s="30"/>
    </row>
    <row r="106" spans="1:8" s="185" customFormat="1" ht="25.5" customHeight="1" x14ac:dyDescent="0.2">
      <c r="A106" s="184">
        <v>45441</v>
      </c>
      <c r="B106" s="186" t="s">
        <v>533</v>
      </c>
      <c r="C106" s="186" t="s">
        <v>571</v>
      </c>
      <c r="F106" s="75"/>
      <c r="G106" s="75"/>
      <c r="H106" s="30"/>
    </row>
    <row r="107" spans="1:8" s="185" customFormat="1" ht="25.5" customHeight="1" x14ac:dyDescent="0.2">
      <c r="A107" s="184">
        <v>45441</v>
      </c>
      <c r="B107" s="186" t="s">
        <v>319</v>
      </c>
      <c r="C107" s="186" t="s">
        <v>573</v>
      </c>
      <c r="F107" s="75"/>
      <c r="G107" s="75"/>
      <c r="H107" s="30"/>
    </row>
    <row r="108" spans="1:8" s="185" customFormat="1" ht="25.5" customHeight="1" x14ac:dyDescent="0.2">
      <c r="A108" s="184">
        <v>45441</v>
      </c>
      <c r="B108" s="186" t="s">
        <v>534</v>
      </c>
      <c r="C108" s="186" t="s">
        <v>570</v>
      </c>
      <c r="F108" s="75"/>
      <c r="G108" s="75"/>
      <c r="H108" s="30"/>
    </row>
    <row r="109" spans="1:8" s="213" customFormat="1" ht="12.75" customHeight="1" x14ac:dyDescent="0.2">
      <c r="A109" s="211">
        <v>45749</v>
      </c>
      <c r="B109" s="212" t="s">
        <v>600</v>
      </c>
      <c r="C109" s="212" t="s">
        <v>605</v>
      </c>
      <c r="F109" s="214"/>
      <c r="G109" s="214"/>
      <c r="H109" s="215"/>
    </row>
    <row r="110" spans="1:8" s="213" customFormat="1" ht="25.5" customHeight="1" x14ac:dyDescent="0.2">
      <c r="A110" s="211">
        <v>45749</v>
      </c>
      <c r="B110" s="212" t="s">
        <v>319</v>
      </c>
      <c r="C110" s="212" t="s">
        <v>606</v>
      </c>
      <c r="F110" s="214"/>
      <c r="G110" s="214"/>
      <c r="H110" s="215"/>
    </row>
    <row r="111" spans="1:8" s="185" customFormat="1" ht="12.75" customHeight="1" x14ac:dyDescent="0.2">
      <c r="A111" s="184">
        <v>45960</v>
      </c>
      <c r="B111" s="186" t="s">
        <v>641</v>
      </c>
      <c r="C111" s="186" t="s">
        <v>648</v>
      </c>
      <c r="F111" s="75"/>
      <c r="G111" s="75"/>
      <c r="H111" s="30"/>
    </row>
    <row r="112" spans="1:8" s="185" customFormat="1" ht="12.75" customHeight="1" x14ac:dyDescent="0.2">
      <c r="A112" s="184">
        <v>45960</v>
      </c>
      <c r="B112" s="186" t="s">
        <v>646</v>
      </c>
      <c r="C112" s="186" t="s">
        <v>647</v>
      </c>
      <c r="F112" s="75"/>
      <c r="G112" s="75"/>
      <c r="H112" s="30"/>
    </row>
    <row r="113" spans="1:10" s="185" customFormat="1" ht="12.75" customHeight="1" x14ac:dyDescent="0.2">
      <c r="A113" s="184">
        <v>45960</v>
      </c>
      <c r="B113" s="186" t="s">
        <v>660</v>
      </c>
      <c r="C113" s="186" t="s">
        <v>661</v>
      </c>
      <c r="F113" s="75"/>
      <c r="G113" s="75"/>
      <c r="H113" s="30"/>
    </row>
    <row r="114" spans="1:10" s="185" customFormat="1" ht="12.75" customHeight="1" x14ac:dyDescent="0.2">
      <c r="A114" s="184">
        <v>45960</v>
      </c>
      <c r="B114" s="186" t="s">
        <v>673</v>
      </c>
      <c r="C114" s="186" t="s">
        <v>500</v>
      </c>
      <c r="F114" s="75"/>
      <c r="G114" s="75"/>
      <c r="H114" s="30"/>
    </row>
    <row r="115" spans="1:10" s="185" customFormat="1" ht="12.75" customHeight="1" x14ac:dyDescent="0.2">
      <c r="A115" s="184">
        <v>46156</v>
      </c>
      <c r="B115" s="186" t="s">
        <v>690</v>
      </c>
      <c r="C115" s="186" t="s">
        <v>694</v>
      </c>
      <c r="F115" s="207"/>
      <c r="G115" s="207"/>
      <c r="H115" s="148"/>
    </row>
    <row r="116" spans="1:10" s="185" customFormat="1" ht="12.75" customHeight="1" x14ac:dyDescent="0.2">
      <c r="A116" s="184">
        <v>46156</v>
      </c>
      <c r="B116" s="186" t="s">
        <v>695</v>
      </c>
      <c r="C116" s="186" t="s">
        <v>698</v>
      </c>
      <c r="F116" s="207"/>
      <c r="G116" s="207"/>
      <c r="H116" s="148"/>
    </row>
    <row r="117" spans="1:10" s="185" customFormat="1" ht="12.75" customHeight="1" x14ac:dyDescent="0.2">
      <c r="A117" s="184">
        <v>46156</v>
      </c>
      <c r="B117" s="186" t="s">
        <v>703</v>
      </c>
      <c r="C117" s="186" t="s">
        <v>218</v>
      </c>
      <c r="F117" s="207"/>
      <c r="G117" s="207"/>
      <c r="H117" s="148"/>
    </row>
    <row r="118" spans="1:10" s="185" customFormat="1" ht="12.75" customHeight="1" x14ac:dyDescent="0.2">
      <c r="A118" s="184">
        <v>46156</v>
      </c>
      <c r="B118" s="186" t="s">
        <v>710</v>
      </c>
      <c r="C118" s="186" t="s">
        <v>218</v>
      </c>
      <c r="F118" s="207"/>
      <c r="G118" s="207"/>
      <c r="H118" s="148"/>
    </row>
    <row r="119" spans="1:10" s="185" customFormat="1" ht="12.75" customHeight="1" x14ac:dyDescent="0.2">
      <c r="A119" s="184">
        <v>46156</v>
      </c>
      <c r="B119" s="186" t="s">
        <v>714</v>
      </c>
      <c r="C119" s="186" t="s">
        <v>715</v>
      </c>
      <c r="F119" s="207"/>
      <c r="G119" s="207"/>
      <c r="H119" s="148"/>
    </row>
    <row r="120" spans="1:10" s="185" customFormat="1" ht="12.75" customHeight="1" x14ac:dyDescent="0.2">
      <c r="A120" s="184">
        <v>46156</v>
      </c>
      <c r="B120" s="186" t="s">
        <v>716</v>
      </c>
      <c r="C120" s="186" t="s">
        <v>756</v>
      </c>
      <c r="F120" s="207"/>
      <c r="G120" s="207"/>
      <c r="H120" s="148"/>
    </row>
    <row r="121" spans="1:10" x14ac:dyDescent="0.2">
      <c r="A121" s="166"/>
      <c r="D121" s="74"/>
      <c r="E121" s="75"/>
      <c r="F121" s="30"/>
      <c r="G121" s="30"/>
      <c r="H121" s="30"/>
      <c r="I121" s="30"/>
      <c r="J121" s="30"/>
    </row>
    <row r="122" spans="1:10" x14ac:dyDescent="0.2">
      <c r="A122" s="166"/>
      <c r="D122" s="74"/>
    </row>
    <row r="124" spans="1:10" x14ac:dyDescent="0.2">
      <c r="A124" s="206" t="s">
        <v>3</v>
      </c>
    </row>
    <row r="125" spans="1:10" ht="3.95" customHeight="1" x14ac:dyDescent="0.2"/>
    <row r="126" spans="1:10" x14ac:dyDescent="0.2">
      <c r="A126" s="166">
        <v>41935</v>
      </c>
      <c r="B126" s="169" t="s">
        <v>119</v>
      </c>
      <c r="C126" s="169" t="s">
        <v>134</v>
      </c>
    </row>
    <row r="127" spans="1:10" s="185" customFormat="1" x14ac:dyDescent="0.2">
      <c r="A127" s="184">
        <v>42514</v>
      </c>
      <c r="B127" s="185" t="s">
        <v>118</v>
      </c>
      <c r="C127" s="185" t="s">
        <v>134</v>
      </c>
    </row>
    <row r="128" spans="1:10" s="185" customFormat="1" ht="38.25" x14ac:dyDescent="0.2">
      <c r="A128" s="184">
        <v>42514</v>
      </c>
      <c r="B128" s="185" t="s">
        <v>164</v>
      </c>
      <c r="C128" s="186" t="s">
        <v>208</v>
      </c>
    </row>
    <row r="129" spans="1:3" s="185" customFormat="1" x14ac:dyDescent="0.2">
      <c r="A129" s="184">
        <v>42514</v>
      </c>
      <c r="B129" s="185" t="s">
        <v>209</v>
      </c>
      <c r="C129" s="185" t="s">
        <v>134</v>
      </c>
    </row>
    <row r="130" spans="1:3" s="185" customFormat="1" x14ac:dyDescent="0.2">
      <c r="A130" s="184">
        <v>42514</v>
      </c>
      <c r="B130" s="185" t="s">
        <v>120</v>
      </c>
      <c r="C130" s="185" t="s">
        <v>134</v>
      </c>
    </row>
    <row r="131" spans="1:3" s="185" customFormat="1" x14ac:dyDescent="0.2">
      <c r="A131" s="184">
        <v>42514</v>
      </c>
      <c r="B131" s="185" t="s">
        <v>170</v>
      </c>
      <c r="C131" s="185" t="s">
        <v>134</v>
      </c>
    </row>
    <row r="132" spans="1:3" s="185" customFormat="1" x14ac:dyDescent="0.2">
      <c r="A132" s="184">
        <v>42514</v>
      </c>
      <c r="B132" s="185" t="s">
        <v>172</v>
      </c>
      <c r="C132" s="185" t="s">
        <v>134</v>
      </c>
    </row>
    <row r="133" spans="1:3" s="185" customFormat="1" x14ac:dyDescent="0.2">
      <c r="A133" s="184">
        <v>42514</v>
      </c>
      <c r="B133" s="185" t="s">
        <v>125</v>
      </c>
      <c r="C133" s="185" t="s">
        <v>134</v>
      </c>
    </row>
    <row r="134" spans="1:3" s="185" customFormat="1" x14ac:dyDescent="0.2">
      <c r="A134" s="184">
        <v>42514</v>
      </c>
      <c r="B134" s="185" t="s">
        <v>176</v>
      </c>
      <c r="C134" s="185" t="s">
        <v>134</v>
      </c>
    </row>
    <row r="135" spans="1:3" s="185" customFormat="1" ht="25.5" x14ac:dyDescent="0.2">
      <c r="A135" s="184">
        <v>42514</v>
      </c>
      <c r="B135" s="185" t="s">
        <v>177</v>
      </c>
      <c r="C135" s="186" t="s">
        <v>210</v>
      </c>
    </row>
    <row r="136" spans="1:3" x14ac:dyDescent="0.2">
      <c r="A136" s="166">
        <v>42661</v>
      </c>
      <c r="B136" s="169" t="s">
        <v>123</v>
      </c>
      <c r="C136" s="169" t="s">
        <v>134</v>
      </c>
    </row>
    <row r="137" spans="1:3" x14ac:dyDescent="0.2">
      <c r="A137" s="166">
        <v>42661</v>
      </c>
      <c r="B137" s="169" t="s">
        <v>139</v>
      </c>
      <c r="C137" s="169" t="s">
        <v>134</v>
      </c>
    </row>
    <row r="138" spans="1:3" x14ac:dyDescent="0.2">
      <c r="A138" s="166">
        <v>42661</v>
      </c>
      <c r="B138" s="169" t="s">
        <v>148</v>
      </c>
      <c r="C138" s="169" t="s">
        <v>134</v>
      </c>
    </row>
    <row r="139" spans="1:3" x14ac:dyDescent="0.2">
      <c r="A139" s="166">
        <v>42661</v>
      </c>
      <c r="B139" s="169" t="s">
        <v>129</v>
      </c>
      <c r="C139" s="169" t="s">
        <v>134</v>
      </c>
    </row>
    <row r="140" spans="1:3" x14ac:dyDescent="0.2">
      <c r="A140" s="166">
        <v>42661</v>
      </c>
      <c r="B140" s="176" t="s">
        <v>159</v>
      </c>
      <c r="C140" s="169" t="s">
        <v>215</v>
      </c>
    </row>
    <row r="141" spans="1:3" s="190" customFormat="1" ht="38.25" customHeight="1" x14ac:dyDescent="0.2">
      <c r="A141" s="189">
        <v>42885</v>
      </c>
      <c r="B141" s="190" t="s">
        <v>238</v>
      </c>
      <c r="C141" s="190" t="s">
        <v>242</v>
      </c>
    </row>
    <row r="142" spans="1:3" s="185" customFormat="1" ht="25.5" x14ac:dyDescent="0.2">
      <c r="A142" s="184">
        <v>43006</v>
      </c>
      <c r="B142" s="185" t="s">
        <v>177</v>
      </c>
      <c r="C142" s="186" t="s">
        <v>244</v>
      </c>
    </row>
    <row r="143" spans="1:3" x14ac:dyDescent="0.2">
      <c r="A143" s="166">
        <v>43047</v>
      </c>
      <c r="B143" s="176" t="s">
        <v>124</v>
      </c>
      <c r="C143" s="169" t="s">
        <v>248</v>
      </c>
    </row>
    <row r="144" spans="1:3" s="168" customFormat="1" x14ac:dyDescent="0.2">
      <c r="A144" s="171">
        <v>43089</v>
      </c>
      <c r="B144" s="168" t="s">
        <v>136</v>
      </c>
      <c r="C144" s="168" t="s">
        <v>134</v>
      </c>
    </row>
    <row r="145" spans="1:3" s="168" customFormat="1" x14ac:dyDescent="0.2">
      <c r="A145" s="171">
        <v>43089</v>
      </c>
      <c r="B145" s="168" t="s">
        <v>137</v>
      </c>
      <c r="C145" s="168" t="s">
        <v>134</v>
      </c>
    </row>
    <row r="146" spans="1:3" s="185" customFormat="1" x14ac:dyDescent="0.2">
      <c r="A146" s="171">
        <v>43089</v>
      </c>
      <c r="B146" s="185" t="s">
        <v>164</v>
      </c>
      <c r="C146" s="186" t="s">
        <v>134</v>
      </c>
    </row>
    <row r="147" spans="1:3" s="185" customFormat="1" x14ac:dyDescent="0.2">
      <c r="A147" s="171">
        <v>43089</v>
      </c>
      <c r="B147" s="185" t="s">
        <v>141</v>
      </c>
      <c r="C147" s="186" t="s">
        <v>249</v>
      </c>
    </row>
    <row r="148" spans="1:3" s="185" customFormat="1" ht="38.25" x14ac:dyDescent="0.2">
      <c r="A148" s="171">
        <v>43089</v>
      </c>
      <c r="B148" s="185" t="s">
        <v>124</v>
      </c>
      <c r="C148" s="186" t="s">
        <v>250</v>
      </c>
    </row>
    <row r="149" spans="1:3" s="185" customFormat="1" x14ac:dyDescent="0.2">
      <c r="A149" s="171">
        <v>43089</v>
      </c>
      <c r="B149" s="185" t="s">
        <v>140</v>
      </c>
      <c r="C149" s="186" t="s">
        <v>134</v>
      </c>
    </row>
    <row r="150" spans="1:3" s="190" customFormat="1" x14ac:dyDescent="0.2">
      <c r="A150" s="189">
        <v>43153</v>
      </c>
      <c r="B150" s="190" t="s">
        <v>251</v>
      </c>
      <c r="C150" s="190" t="s">
        <v>134</v>
      </c>
    </row>
    <row r="151" spans="1:3" s="190" customFormat="1" x14ac:dyDescent="0.2">
      <c r="A151" s="189">
        <v>43153</v>
      </c>
      <c r="B151" s="190" t="s">
        <v>180</v>
      </c>
      <c r="C151" s="190" t="s">
        <v>254</v>
      </c>
    </row>
    <row r="152" spans="1:3" s="190" customFormat="1" x14ac:dyDescent="0.2">
      <c r="A152" s="189">
        <v>43153</v>
      </c>
      <c r="B152" s="190" t="s">
        <v>177</v>
      </c>
      <c r="C152" s="190" t="s">
        <v>134</v>
      </c>
    </row>
    <row r="153" spans="1:3" s="190" customFormat="1" ht="25.5" x14ac:dyDescent="0.2">
      <c r="A153" s="189">
        <v>43153</v>
      </c>
      <c r="B153" s="190" t="s">
        <v>262</v>
      </c>
      <c r="C153" s="190" t="s">
        <v>260</v>
      </c>
    </row>
    <row r="154" spans="1:3" s="190" customFormat="1" ht="25.5" x14ac:dyDescent="0.2">
      <c r="A154" s="189">
        <v>43153</v>
      </c>
      <c r="B154" s="190" t="s">
        <v>258</v>
      </c>
      <c r="C154" s="190" t="s">
        <v>259</v>
      </c>
    </row>
    <row r="155" spans="1:3" s="185" customFormat="1" ht="25.5" x14ac:dyDescent="0.2">
      <c r="A155" s="184">
        <v>43256</v>
      </c>
      <c r="B155" s="186" t="s">
        <v>264</v>
      </c>
      <c r="C155" s="185" t="s">
        <v>263</v>
      </c>
    </row>
    <row r="156" spans="1:3" ht="25.5" x14ac:dyDescent="0.2">
      <c r="A156" s="175">
        <v>43279</v>
      </c>
      <c r="B156" s="190" t="s">
        <v>212</v>
      </c>
      <c r="C156" s="190" t="s">
        <v>134</v>
      </c>
    </row>
    <row r="157" spans="1:3" s="176" customFormat="1" ht="25.5" x14ac:dyDescent="0.2">
      <c r="A157" s="192">
        <v>43279</v>
      </c>
      <c r="B157" s="190" t="s">
        <v>264</v>
      </c>
      <c r="C157" s="176" t="s">
        <v>265</v>
      </c>
    </row>
    <row r="158" spans="1:3" x14ac:dyDescent="0.2">
      <c r="A158" s="175">
        <v>43279</v>
      </c>
      <c r="B158" s="190" t="s">
        <v>180</v>
      </c>
      <c r="C158" s="190" t="s">
        <v>134</v>
      </c>
    </row>
    <row r="159" spans="1:3" s="185" customFormat="1" x14ac:dyDescent="0.2">
      <c r="A159" s="171">
        <v>43411</v>
      </c>
      <c r="B159" s="185" t="s">
        <v>135</v>
      </c>
      <c r="C159" s="186" t="s">
        <v>134</v>
      </c>
    </row>
    <row r="160" spans="1:3" s="185" customFormat="1" x14ac:dyDescent="0.2">
      <c r="A160" s="171">
        <v>43411</v>
      </c>
      <c r="B160" s="185" t="s">
        <v>138</v>
      </c>
      <c r="C160" s="186" t="s">
        <v>134</v>
      </c>
    </row>
    <row r="161" spans="1:12" s="190" customFormat="1" x14ac:dyDescent="0.2">
      <c r="A161" s="189">
        <v>43644</v>
      </c>
      <c r="B161" s="190" t="s">
        <v>217</v>
      </c>
      <c r="C161" s="190" t="s">
        <v>134</v>
      </c>
    </row>
    <row r="162" spans="1:12" s="190" customFormat="1" x14ac:dyDescent="0.2">
      <c r="A162" s="189">
        <v>43644</v>
      </c>
      <c r="B162" s="190" t="s">
        <v>126</v>
      </c>
      <c r="C162" s="190" t="s">
        <v>134</v>
      </c>
    </row>
    <row r="163" spans="1:12" s="186" customFormat="1" ht="51" customHeight="1" x14ac:dyDescent="0.2">
      <c r="A163" s="191">
        <v>43720</v>
      </c>
      <c r="B163" s="186" t="s">
        <v>227</v>
      </c>
      <c r="C163" s="186" t="s">
        <v>306</v>
      </c>
    </row>
    <row r="164" spans="1:12" s="190" customFormat="1" x14ac:dyDescent="0.2">
      <c r="A164" s="189">
        <v>43865</v>
      </c>
      <c r="B164" s="190" t="s">
        <v>160</v>
      </c>
      <c r="C164" s="190" t="s">
        <v>134</v>
      </c>
    </row>
    <row r="165" spans="1:12" s="190" customFormat="1" x14ac:dyDescent="0.2">
      <c r="A165" s="189">
        <v>43865</v>
      </c>
      <c r="B165" s="190" t="s">
        <v>255</v>
      </c>
      <c r="C165" s="190" t="s">
        <v>134</v>
      </c>
    </row>
    <row r="166" spans="1:12" s="186" customFormat="1" ht="25.5" x14ac:dyDescent="0.2">
      <c r="A166" s="191">
        <v>43929</v>
      </c>
      <c r="B166" s="186" t="s">
        <v>307</v>
      </c>
      <c r="C166" s="186" t="s">
        <v>310</v>
      </c>
    </row>
    <row r="167" spans="1:12" s="185" customFormat="1" ht="25.5" x14ac:dyDescent="0.2">
      <c r="A167" s="191">
        <v>43929</v>
      </c>
      <c r="B167" s="186" t="s">
        <v>327</v>
      </c>
      <c r="C167" s="186" t="s">
        <v>328</v>
      </c>
    </row>
    <row r="168" spans="1:12" s="185" customFormat="1" ht="25.5" x14ac:dyDescent="0.2">
      <c r="A168" s="191">
        <v>43929</v>
      </c>
      <c r="B168" s="186" t="s">
        <v>326</v>
      </c>
      <c r="C168" s="185" t="s">
        <v>134</v>
      </c>
    </row>
    <row r="169" spans="1:12" s="186" customFormat="1" ht="12.75" customHeight="1" x14ac:dyDescent="0.2">
      <c r="A169" s="191">
        <v>43929</v>
      </c>
      <c r="B169" s="186" t="s">
        <v>141</v>
      </c>
      <c r="C169" s="186" t="s">
        <v>134</v>
      </c>
    </row>
    <row r="170" spans="1:12" s="186" customFormat="1" ht="12.75" customHeight="1" x14ac:dyDescent="0.2">
      <c r="A170" s="191">
        <v>43929</v>
      </c>
      <c r="B170" s="186" t="s">
        <v>124</v>
      </c>
      <c r="C170" s="186" t="s">
        <v>134</v>
      </c>
    </row>
    <row r="171" spans="1:12" s="186" customFormat="1" ht="12.75" customHeight="1" x14ac:dyDescent="0.2">
      <c r="A171" s="191">
        <v>43929</v>
      </c>
      <c r="B171" s="186" t="s">
        <v>127</v>
      </c>
      <c r="C171" s="186" t="s">
        <v>134</v>
      </c>
    </row>
    <row r="172" spans="1:12" s="186" customFormat="1" ht="12.75" customHeight="1" x14ac:dyDescent="0.2">
      <c r="A172" s="191">
        <v>43929</v>
      </c>
      <c r="B172" s="186" t="s">
        <v>128</v>
      </c>
      <c r="C172" s="186" t="s">
        <v>134</v>
      </c>
    </row>
    <row r="173" spans="1:12" s="186" customFormat="1" ht="25.5" customHeight="1" x14ac:dyDescent="0.2">
      <c r="A173" s="191">
        <v>43929</v>
      </c>
      <c r="B173" s="186" t="s">
        <v>181</v>
      </c>
      <c r="C173" s="186" t="s">
        <v>322</v>
      </c>
    </row>
    <row r="174" spans="1:12" s="186" customFormat="1" ht="25.5" customHeight="1" x14ac:dyDescent="0.2">
      <c r="A174" s="191">
        <v>43929</v>
      </c>
      <c r="B174" s="186" t="s">
        <v>323</v>
      </c>
      <c r="C174" s="186" t="s">
        <v>134</v>
      </c>
    </row>
    <row r="175" spans="1:12" s="186" customFormat="1" ht="25.5" x14ac:dyDescent="0.2">
      <c r="A175" s="191">
        <v>43929</v>
      </c>
      <c r="B175" s="186" t="s">
        <v>320</v>
      </c>
      <c r="C175" s="186" t="s">
        <v>325</v>
      </c>
    </row>
    <row r="176" spans="1:12" s="176" customFormat="1" x14ac:dyDescent="0.2">
      <c r="A176" s="189">
        <v>43977</v>
      </c>
      <c r="B176" s="190" t="s">
        <v>327</v>
      </c>
      <c r="C176" s="190" t="s">
        <v>332</v>
      </c>
      <c r="E176" s="75"/>
      <c r="F176" s="75"/>
      <c r="G176" s="30"/>
      <c r="H176" s="3"/>
      <c r="I176" s="30"/>
      <c r="J176" s="30"/>
      <c r="K176" s="30"/>
      <c r="L176" s="30"/>
    </row>
    <row r="177" spans="1:12" s="190" customFormat="1" ht="12.75" customHeight="1" x14ac:dyDescent="0.2">
      <c r="A177" s="189">
        <v>43977</v>
      </c>
      <c r="B177" s="190" t="s">
        <v>181</v>
      </c>
      <c r="C177" s="200" t="s">
        <v>465</v>
      </c>
      <c r="E177" s="75"/>
      <c r="F177" s="75"/>
      <c r="G177" s="30"/>
      <c r="H177" s="3"/>
      <c r="I177" s="30"/>
      <c r="J177" s="30"/>
      <c r="K177" s="30"/>
      <c r="L177" s="30"/>
    </row>
    <row r="178" spans="1:12" s="190" customFormat="1" ht="38.25" x14ac:dyDescent="0.2">
      <c r="A178" s="189">
        <v>43977</v>
      </c>
      <c r="B178" s="190" t="s">
        <v>258</v>
      </c>
      <c r="C178" s="190" t="s">
        <v>336</v>
      </c>
    </row>
    <row r="179" spans="1:12" s="186" customFormat="1" ht="12.75" customHeight="1" x14ac:dyDescent="0.2">
      <c r="A179" s="191">
        <v>44200</v>
      </c>
      <c r="B179" s="186" t="s">
        <v>122</v>
      </c>
      <c r="C179" s="186" t="s">
        <v>134</v>
      </c>
      <c r="D179" s="185" t="s">
        <v>342</v>
      </c>
    </row>
    <row r="180" spans="1:12" s="176" customFormat="1" ht="25.5" x14ac:dyDescent="0.2">
      <c r="A180" s="189">
        <v>44349</v>
      </c>
      <c r="B180" s="190" t="s">
        <v>327</v>
      </c>
      <c r="C180" s="190" t="s">
        <v>328</v>
      </c>
    </row>
    <row r="181" spans="1:12" s="176" customFormat="1" ht="25.5" x14ac:dyDescent="0.2">
      <c r="A181" s="189">
        <v>44568</v>
      </c>
      <c r="B181" s="190" t="s">
        <v>421</v>
      </c>
      <c r="C181" s="190" t="s">
        <v>422</v>
      </c>
    </row>
    <row r="182" spans="1:12" s="185" customFormat="1" ht="12.75" customHeight="1" x14ac:dyDescent="0.2">
      <c r="A182" s="184">
        <v>44706</v>
      </c>
      <c r="B182" s="186" t="s">
        <v>286</v>
      </c>
      <c r="C182" s="186" t="s">
        <v>134</v>
      </c>
      <c r="D182" s="185" t="s">
        <v>439</v>
      </c>
    </row>
    <row r="183" spans="1:12" s="185" customFormat="1" ht="12.75" customHeight="1" x14ac:dyDescent="0.2">
      <c r="A183" s="184">
        <v>44706</v>
      </c>
      <c r="B183" s="186" t="s">
        <v>281</v>
      </c>
      <c r="C183" s="186" t="s">
        <v>134</v>
      </c>
      <c r="D183" s="185" t="s">
        <v>439</v>
      </c>
    </row>
    <row r="184" spans="1:12" s="185" customFormat="1" ht="12.75" customHeight="1" x14ac:dyDescent="0.2">
      <c r="A184" s="184">
        <v>44706</v>
      </c>
      <c r="B184" s="186" t="s">
        <v>295</v>
      </c>
      <c r="C184" s="186" t="s">
        <v>134</v>
      </c>
      <c r="D184" s="185" t="s">
        <v>439</v>
      </c>
    </row>
    <row r="185" spans="1:12" s="185" customFormat="1" ht="25.5" customHeight="1" x14ac:dyDescent="0.2">
      <c r="A185" s="184">
        <v>44706</v>
      </c>
      <c r="B185" s="186" t="s">
        <v>370</v>
      </c>
      <c r="C185" s="186" t="s">
        <v>522</v>
      </c>
    </row>
    <row r="186" spans="1:12" s="185" customFormat="1" ht="12.75" customHeight="1" x14ac:dyDescent="0.2">
      <c r="A186" s="184">
        <v>44706</v>
      </c>
      <c r="B186" s="186" t="s">
        <v>283</v>
      </c>
      <c r="C186" s="186" t="s">
        <v>134</v>
      </c>
      <c r="D186" s="185" t="s">
        <v>439</v>
      </c>
    </row>
    <row r="187" spans="1:12" s="185" customFormat="1" ht="12.75" customHeight="1" x14ac:dyDescent="0.2">
      <c r="A187" s="184">
        <v>44706</v>
      </c>
      <c r="B187" s="186" t="s">
        <v>297</v>
      </c>
      <c r="C187" s="186" t="s">
        <v>134</v>
      </c>
      <c r="D187" s="185" t="s">
        <v>439</v>
      </c>
    </row>
    <row r="188" spans="1:12" s="185" customFormat="1" ht="12.75" customHeight="1" x14ac:dyDescent="0.2">
      <c r="A188" s="184">
        <v>44706</v>
      </c>
      <c r="B188" s="186" t="s">
        <v>181</v>
      </c>
      <c r="C188" s="186" t="s">
        <v>134</v>
      </c>
      <c r="D188" s="185" t="s">
        <v>342</v>
      </c>
    </row>
    <row r="189" spans="1:12" ht="25.5" x14ac:dyDescent="0.2">
      <c r="A189" s="192">
        <v>44735</v>
      </c>
      <c r="B189" s="190" t="s">
        <v>266</v>
      </c>
      <c r="C189" s="190" t="s">
        <v>440</v>
      </c>
      <c r="D189" s="176" t="s">
        <v>342</v>
      </c>
    </row>
    <row r="190" spans="1:12" s="185" customFormat="1" ht="12.75" customHeight="1" x14ac:dyDescent="0.2">
      <c r="A190" s="184">
        <v>44846</v>
      </c>
      <c r="B190" s="186" t="s">
        <v>441</v>
      </c>
      <c r="C190" s="186" t="s">
        <v>442</v>
      </c>
      <c r="D190" s="185" t="s">
        <v>342</v>
      </c>
      <c r="F190" s="75"/>
      <c r="G190" s="75"/>
      <c r="H190" s="30"/>
    </row>
    <row r="191" spans="1:12" s="168" customFormat="1" ht="25.5" x14ac:dyDescent="0.2">
      <c r="A191" s="184">
        <v>44846</v>
      </c>
      <c r="B191" s="186" t="s">
        <v>448</v>
      </c>
      <c r="C191" s="186" t="s">
        <v>449</v>
      </c>
      <c r="D191" s="185" t="s">
        <v>342</v>
      </c>
    </row>
    <row r="192" spans="1:12" s="176" customFormat="1" ht="38.25" customHeight="1" x14ac:dyDescent="0.2">
      <c r="A192" s="192">
        <v>44851</v>
      </c>
      <c r="B192" s="190" t="s">
        <v>441</v>
      </c>
      <c r="C192" s="200" t="s">
        <v>452</v>
      </c>
      <c r="D192" s="176" t="s">
        <v>342</v>
      </c>
      <c r="F192" s="75"/>
      <c r="G192" s="75"/>
      <c r="H192" s="30"/>
    </row>
    <row r="193" spans="1:12" s="185" customFormat="1" ht="12.75" customHeight="1" x14ac:dyDescent="0.2">
      <c r="A193" s="184">
        <v>44991</v>
      </c>
      <c r="B193" s="186" t="s">
        <v>419</v>
      </c>
      <c r="C193" s="186" t="s">
        <v>134</v>
      </c>
      <c r="D193" s="185" t="s">
        <v>342</v>
      </c>
    </row>
    <row r="194" spans="1:12" s="185" customFormat="1" ht="25.5" customHeight="1" x14ac:dyDescent="0.2">
      <c r="A194" s="184">
        <v>44991</v>
      </c>
      <c r="B194" s="186" t="s">
        <v>432</v>
      </c>
      <c r="C194" s="186" t="s">
        <v>464</v>
      </c>
      <c r="D194" s="185" t="s">
        <v>342</v>
      </c>
    </row>
    <row r="195" spans="1:12" s="204" customFormat="1" ht="25.5" customHeight="1" x14ac:dyDescent="0.2">
      <c r="A195" s="203">
        <v>45117</v>
      </c>
      <c r="B195" s="200" t="s">
        <v>441</v>
      </c>
      <c r="C195" s="200" t="s">
        <v>516</v>
      </c>
      <c r="D195" s="204" t="s">
        <v>342</v>
      </c>
      <c r="F195" s="75"/>
      <c r="G195" s="75"/>
      <c r="H195" s="30"/>
    </row>
    <row r="196" spans="1:12" s="202" customFormat="1" ht="25.5" x14ac:dyDescent="0.2">
      <c r="A196" s="203">
        <v>45117</v>
      </c>
      <c r="B196" s="200" t="s">
        <v>448</v>
      </c>
      <c r="C196" s="200" t="s">
        <v>517</v>
      </c>
      <c r="D196" s="204" t="s">
        <v>342</v>
      </c>
    </row>
    <row r="197" spans="1:12" s="204" customFormat="1" ht="25.5" x14ac:dyDescent="0.2">
      <c r="A197" s="205">
        <v>45117</v>
      </c>
      <c r="B197" s="200" t="s">
        <v>240</v>
      </c>
      <c r="C197" s="200" t="s">
        <v>518</v>
      </c>
      <c r="D197" s="204" t="s">
        <v>342</v>
      </c>
      <c r="E197" s="75"/>
      <c r="F197" s="75"/>
      <c r="G197" s="30"/>
      <c r="H197" s="3"/>
      <c r="I197" s="30"/>
      <c r="J197" s="30"/>
      <c r="K197" s="30"/>
      <c r="L197" s="30"/>
    </row>
    <row r="198" spans="1:12" s="204" customFormat="1" x14ac:dyDescent="0.2">
      <c r="A198" s="205">
        <v>45117</v>
      </c>
      <c r="B198" s="200" t="s">
        <v>400</v>
      </c>
      <c r="C198" s="200" t="s">
        <v>519</v>
      </c>
      <c r="D198" s="204" t="s">
        <v>342</v>
      </c>
      <c r="E198" s="75"/>
      <c r="F198" s="75"/>
      <c r="G198" s="30"/>
      <c r="H198" s="3"/>
      <c r="I198" s="30"/>
      <c r="J198" s="30"/>
      <c r="K198" s="30"/>
      <c r="L198" s="30"/>
    </row>
    <row r="199" spans="1:12" s="204" customFormat="1" x14ac:dyDescent="0.2">
      <c r="A199" s="205">
        <v>45117</v>
      </c>
      <c r="B199" s="200" t="s">
        <v>222</v>
      </c>
      <c r="C199" s="200" t="s">
        <v>520</v>
      </c>
      <c r="D199" s="204" t="s">
        <v>342</v>
      </c>
      <c r="E199" s="75"/>
      <c r="F199" s="75"/>
      <c r="G199" s="30"/>
      <c r="H199" s="3"/>
      <c r="I199" s="30"/>
      <c r="J199" s="30"/>
      <c r="K199" s="30"/>
      <c r="L199" s="30"/>
    </row>
    <row r="200" spans="1:12" s="204" customFormat="1" ht="12.75" customHeight="1" x14ac:dyDescent="0.2">
      <c r="A200" s="203">
        <v>45117</v>
      </c>
      <c r="B200" s="200" t="s">
        <v>204</v>
      </c>
      <c r="C200" s="200" t="s">
        <v>134</v>
      </c>
      <c r="D200" s="204" t="s">
        <v>342</v>
      </c>
      <c r="F200" s="75"/>
      <c r="G200" s="75"/>
      <c r="H200" s="30"/>
    </row>
    <row r="201" spans="1:12" s="204" customFormat="1" ht="25.5" x14ac:dyDescent="0.2">
      <c r="A201" s="205">
        <v>45117</v>
      </c>
      <c r="B201" s="200" t="s">
        <v>314</v>
      </c>
      <c r="C201" s="200" t="s">
        <v>521</v>
      </c>
      <c r="D201" s="204" t="s">
        <v>342</v>
      </c>
      <c r="E201" s="75"/>
      <c r="F201" s="75"/>
      <c r="G201" s="30"/>
      <c r="H201" s="3"/>
      <c r="I201" s="30"/>
      <c r="J201" s="30"/>
      <c r="K201" s="30"/>
      <c r="L201" s="30"/>
    </row>
    <row r="202" spans="1:12" s="185" customFormat="1" ht="38.25" customHeight="1" x14ac:dyDescent="0.2">
      <c r="A202" s="184">
        <v>45196</v>
      </c>
      <c r="B202" s="186" t="s">
        <v>523</v>
      </c>
      <c r="C202" s="186" t="s">
        <v>524</v>
      </c>
      <c r="D202" s="185" t="s">
        <v>342</v>
      </c>
      <c r="F202" s="207"/>
      <c r="G202" s="207"/>
      <c r="H202" s="148"/>
    </row>
    <row r="203" spans="1:12" s="185" customFormat="1" ht="25.5" x14ac:dyDescent="0.2">
      <c r="A203" s="184">
        <v>45196</v>
      </c>
      <c r="B203" s="186" t="s">
        <v>222</v>
      </c>
      <c r="C203" s="186" t="s">
        <v>526</v>
      </c>
      <c r="D203" s="185" t="s">
        <v>342</v>
      </c>
      <c r="E203" s="207"/>
      <c r="F203" s="207"/>
      <c r="G203" s="148"/>
      <c r="H203" s="11"/>
      <c r="I203" s="148"/>
      <c r="J203" s="148"/>
      <c r="K203" s="148"/>
      <c r="L203" s="148"/>
    </row>
    <row r="204" spans="1:12" s="185" customFormat="1" ht="25.5" x14ac:dyDescent="0.2">
      <c r="A204" s="184">
        <v>45196</v>
      </c>
      <c r="B204" s="186" t="s">
        <v>432</v>
      </c>
      <c r="C204" s="186" t="s">
        <v>527</v>
      </c>
      <c r="D204" s="185" t="s">
        <v>342</v>
      </c>
      <c r="E204" s="207"/>
      <c r="F204" s="207"/>
      <c r="G204" s="148"/>
      <c r="H204" s="11"/>
      <c r="I204" s="148"/>
      <c r="J204" s="148"/>
      <c r="K204" s="148"/>
      <c r="L204" s="148"/>
    </row>
    <row r="205" spans="1:12" s="185" customFormat="1" x14ac:dyDescent="0.2">
      <c r="A205" s="184">
        <v>45196</v>
      </c>
      <c r="B205" s="186" t="s">
        <v>314</v>
      </c>
      <c r="C205" s="186" t="s">
        <v>530</v>
      </c>
      <c r="D205" s="185" t="s">
        <v>342</v>
      </c>
      <c r="E205" s="207"/>
      <c r="F205" s="207"/>
      <c r="G205" s="148"/>
      <c r="H205" s="11"/>
      <c r="I205" s="148"/>
      <c r="J205" s="148"/>
      <c r="K205" s="148"/>
      <c r="L205" s="148"/>
    </row>
    <row r="206" spans="1:12" s="204" customFormat="1" ht="12.75" customHeight="1" x14ac:dyDescent="0.2">
      <c r="A206" s="205">
        <v>45425</v>
      </c>
      <c r="B206" s="200" t="s">
        <v>314</v>
      </c>
      <c r="C206" s="200" t="s">
        <v>134</v>
      </c>
      <c r="D206" s="204" t="s">
        <v>342</v>
      </c>
      <c r="E206" s="75"/>
      <c r="F206" s="75"/>
      <c r="G206" s="30"/>
      <c r="H206" s="3"/>
      <c r="I206" s="30"/>
      <c r="J206" s="30"/>
      <c r="K206" s="30"/>
      <c r="L206" s="30"/>
    </row>
    <row r="207" spans="1:12" s="204" customFormat="1" x14ac:dyDescent="0.2">
      <c r="A207" s="203">
        <v>45425</v>
      </c>
      <c r="B207" s="200" t="s">
        <v>205</v>
      </c>
      <c r="C207" s="200" t="s">
        <v>134</v>
      </c>
      <c r="D207" s="204" t="s">
        <v>342</v>
      </c>
      <c r="F207" s="75"/>
      <c r="G207" s="75"/>
      <c r="H207" s="30"/>
    </row>
    <row r="208" spans="1:12" s="185" customFormat="1" x14ac:dyDescent="0.2">
      <c r="A208" s="184">
        <v>45427</v>
      </c>
      <c r="B208" s="186" t="s">
        <v>420</v>
      </c>
      <c r="C208" s="186" t="s">
        <v>134</v>
      </c>
      <c r="D208" s="185" t="s">
        <v>342</v>
      </c>
      <c r="F208" s="207"/>
      <c r="G208" s="207"/>
      <c r="H208" s="148"/>
    </row>
    <row r="209" spans="1:12" s="204" customFormat="1" ht="25.5" x14ac:dyDescent="0.2">
      <c r="A209" s="205">
        <v>45635</v>
      </c>
      <c r="B209" s="200" t="s">
        <v>591</v>
      </c>
      <c r="C209" s="200" t="s">
        <v>592</v>
      </c>
      <c r="D209" s="204" t="s">
        <v>342</v>
      </c>
    </row>
    <row r="210" spans="1:12" s="204" customFormat="1" ht="25.5" x14ac:dyDescent="0.2">
      <c r="A210" s="205">
        <v>45635</v>
      </c>
      <c r="B210" s="200" t="s">
        <v>400</v>
      </c>
      <c r="C210" s="200" t="s">
        <v>593</v>
      </c>
      <c r="D210" s="204" t="s">
        <v>342</v>
      </c>
      <c r="E210" s="75"/>
      <c r="F210" s="75"/>
      <c r="G210" s="75"/>
      <c r="H210" s="75"/>
      <c r="I210" s="30"/>
      <c r="J210" s="30"/>
      <c r="K210" s="30"/>
      <c r="L210" s="30"/>
    </row>
    <row r="211" spans="1:12" s="204" customFormat="1" x14ac:dyDescent="0.2">
      <c r="A211" s="205">
        <v>45635</v>
      </c>
      <c r="B211" s="200" t="s">
        <v>433</v>
      </c>
      <c r="C211" s="200" t="s">
        <v>134</v>
      </c>
      <c r="D211" s="204" t="s">
        <v>342</v>
      </c>
      <c r="E211" s="75"/>
      <c r="F211" s="75"/>
      <c r="G211" s="75"/>
      <c r="H211" s="75"/>
      <c r="I211" s="30"/>
      <c r="J211" s="30"/>
      <c r="K211" s="30"/>
      <c r="L211" s="30"/>
    </row>
    <row r="212" spans="1:12" s="204" customFormat="1" x14ac:dyDescent="0.2">
      <c r="A212" s="205">
        <v>45635</v>
      </c>
      <c r="B212" s="200" t="s">
        <v>432</v>
      </c>
      <c r="C212" s="200" t="s">
        <v>134</v>
      </c>
      <c r="D212" s="204" t="s">
        <v>342</v>
      </c>
      <c r="E212" s="75"/>
      <c r="F212" s="75"/>
      <c r="G212" s="30"/>
      <c r="H212" s="3"/>
      <c r="I212" s="30"/>
      <c r="J212" s="30"/>
      <c r="K212" s="30"/>
      <c r="L212" s="30"/>
    </row>
    <row r="213" spans="1:12" s="185" customFormat="1" ht="12.75" customHeight="1" x14ac:dyDescent="0.2">
      <c r="A213" s="184">
        <v>45684</v>
      </c>
      <c r="B213" s="186" t="s">
        <v>373</v>
      </c>
      <c r="C213" s="186" t="s">
        <v>595</v>
      </c>
      <c r="D213" s="204" t="s">
        <v>342</v>
      </c>
    </row>
    <row r="214" spans="1:12" s="204" customFormat="1" x14ac:dyDescent="0.2">
      <c r="A214" s="205">
        <v>45814</v>
      </c>
      <c r="B214" s="200" t="s">
        <v>523</v>
      </c>
      <c r="C214" s="200" t="s">
        <v>610</v>
      </c>
      <c r="D214" s="204" t="s">
        <v>342</v>
      </c>
      <c r="E214" s="75"/>
      <c r="F214" s="75"/>
      <c r="G214" s="30"/>
      <c r="H214" s="3"/>
      <c r="I214" s="30"/>
      <c r="J214" s="30"/>
      <c r="K214" s="30"/>
      <c r="L214" s="30"/>
    </row>
    <row r="215" spans="1:12" s="204" customFormat="1" ht="25.5" x14ac:dyDescent="0.2">
      <c r="A215" s="205">
        <v>45814</v>
      </c>
      <c r="B215" s="200" t="s">
        <v>619</v>
      </c>
      <c r="C215" s="200" t="s">
        <v>620</v>
      </c>
      <c r="D215" s="204" t="s">
        <v>342</v>
      </c>
      <c r="E215" s="75"/>
      <c r="F215" s="75"/>
      <c r="G215" s="75"/>
      <c r="H215" s="3"/>
      <c r="I215" s="30"/>
      <c r="J215" s="30"/>
      <c r="K215" s="30"/>
      <c r="L215" s="30"/>
    </row>
    <row r="216" spans="1:12" s="200" customFormat="1" x14ac:dyDescent="0.2">
      <c r="A216" s="205">
        <v>45814</v>
      </c>
      <c r="B216" s="200" t="s">
        <v>213</v>
      </c>
      <c r="C216" s="200" t="s">
        <v>134</v>
      </c>
      <c r="D216" s="204" t="s">
        <v>342</v>
      </c>
      <c r="E216" s="75"/>
      <c r="F216" s="75"/>
      <c r="G216" s="75"/>
      <c r="H216" s="3"/>
      <c r="I216" s="30"/>
      <c r="J216" s="30"/>
      <c r="K216" s="30"/>
      <c r="L216" s="30"/>
    </row>
    <row r="217" spans="1:12" s="204" customFormat="1" x14ac:dyDescent="0.2">
      <c r="A217" s="205">
        <v>45814</v>
      </c>
      <c r="B217" s="200" t="s">
        <v>400</v>
      </c>
      <c r="C217" s="200" t="s">
        <v>134</v>
      </c>
      <c r="D217" s="204" t="s">
        <v>342</v>
      </c>
      <c r="E217" s="75"/>
      <c r="F217" s="75"/>
      <c r="G217" s="75"/>
      <c r="H217" s="3"/>
      <c r="I217" s="30"/>
      <c r="J217" s="30"/>
      <c r="K217" s="30"/>
      <c r="L217" s="30"/>
    </row>
    <row r="218" spans="1:12" s="204" customFormat="1" x14ac:dyDescent="0.2">
      <c r="A218" s="205">
        <v>45814</v>
      </c>
      <c r="B218" s="200" t="s">
        <v>303</v>
      </c>
      <c r="C218" s="200" t="s">
        <v>621</v>
      </c>
      <c r="D218" s="204" t="s">
        <v>342</v>
      </c>
      <c r="E218" s="75"/>
      <c r="F218" s="75"/>
      <c r="G218" s="30"/>
      <c r="H218" s="3"/>
      <c r="I218" s="30"/>
      <c r="J218" s="30"/>
      <c r="K218" s="30"/>
      <c r="L218" s="30"/>
    </row>
    <row r="219" spans="1:12" s="185" customFormat="1" ht="12.75" customHeight="1" x14ac:dyDescent="0.2">
      <c r="A219" s="184">
        <v>46009</v>
      </c>
      <c r="B219" s="186" t="s">
        <v>477</v>
      </c>
      <c r="C219" s="186" t="s">
        <v>134</v>
      </c>
      <c r="D219" s="185" t="s">
        <v>342</v>
      </c>
      <c r="F219" s="207"/>
      <c r="G219" s="207"/>
      <c r="H219" s="148"/>
    </row>
    <row r="220" spans="1:12" s="204" customFormat="1" ht="12.75" customHeight="1" x14ac:dyDescent="0.2">
      <c r="A220" s="203">
        <v>46036</v>
      </c>
      <c r="B220" s="200" t="s">
        <v>373</v>
      </c>
      <c r="C220" s="200" t="s">
        <v>134</v>
      </c>
      <c r="D220" s="204" t="s">
        <v>342</v>
      </c>
    </row>
    <row r="221" spans="1:12" s="185" customFormat="1" ht="51" customHeight="1" x14ac:dyDescent="0.2">
      <c r="A221" s="184">
        <v>46128</v>
      </c>
      <c r="B221" s="186" t="s">
        <v>685</v>
      </c>
      <c r="C221" s="186" t="s">
        <v>687</v>
      </c>
      <c r="D221" s="185" t="s">
        <v>342</v>
      </c>
      <c r="F221" s="207"/>
      <c r="G221" s="207"/>
      <c r="H221" s="148"/>
    </row>
    <row r="222" spans="1:12" s="185" customFormat="1" ht="38.25" customHeight="1" x14ac:dyDescent="0.2">
      <c r="A222" s="184">
        <v>46128</v>
      </c>
      <c r="B222" s="186" t="s">
        <v>619</v>
      </c>
      <c r="C222" s="186" t="s">
        <v>686</v>
      </c>
      <c r="D222" s="185" t="s">
        <v>342</v>
      </c>
      <c r="F222" s="207"/>
      <c r="G222" s="207"/>
      <c r="H222" s="148"/>
    </row>
    <row r="223" spans="1:12" s="185" customFormat="1" ht="12.75" customHeight="1" x14ac:dyDescent="0.2">
      <c r="A223" s="184">
        <v>46128</v>
      </c>
      <c r="B223" s="186" t="s">
        <v>430</v>
      </c>
      <c r="C223" s="186" t="s">
        <v>134</v>
      </c>
      <c r="D223" s="185" t="s">
        <v>342</v>
      </c>
      <c r="F223" s="207"/>
      <c r="G223" s="207"/>
      <c r="H223" s="148"/>
    </row>
    <row r="224" spans="1:12" s="185" customFormat="1" ht="12.75" customHeight="1" x14ac:dyDescent="0.2">
      <c r="A224" s="184">
        <v>46128</v>
      </c>
      <c r="B224" s="186" t="s">
        <v>206</v>
      </c>
      <c r="C224" s="186" t="s">
        <v>134</v>
      </c>
      <c r="D224" s="185" t="s">
        <v>342</v>
      </c>
      <c r="F224" s="207"/>
      <c r="G224" s="207"/>
      <c r="H224" s="148"/>
    </row>
    <row r="225" spans="1:12" s="185" customFormat="1" ht="25.5" customHeight="1" x14ac:dyDescent="0.2">
      <c r="A225" s="184">
        <v>46183</v>
      </c>
      <c r="B225" s="186" t="s">
        <v>685</v>
      </c>
      <c r="C225" s="186" t="s">
        <v>787</v>
      </c>
      <c r="D225" s="185" t="s">
        <v>342</v>
      </c>
      <c r="F225" s="207"/>
      <c r="G225" s="207"/>
      <c r="H225" s="148"/>
    </row>
    <row r="226" spans="1:12" x14ac:dyDescent="0.2">
      <c r="A226" s="166"/>
      <c r="E226" s="75"/>
      <c r="F226" s="75"/>
      <c r="G226" s="194"/>
      <c r="H226" s="194"/>
      <c r="I226" s="210"/>
      <c r="J226" s="30"/>
      <c r="K226" s="30"/>
      <c r="L226" s="30"/>
    </row>
    <row r="227" spans="1:12" x14ac:dyDescent="0.2">
      <c r="A227" s="166"/>
      <c r="E227" s="75"/>
      <c r="F227" s="75"/>
      <c r="G227" s="194"/>
      <c r="H227" s="194"/>
      <c r="I227" s="210"/>
      <c r="J227" s="30"/>
      <c r="K227" s="30"/>
      <c r="L227" s="30"/>
    </row>
    <row r="228" spans="1:12" x14ac:dyDescent="0.2">
      <c r="A228" s="166"/>
      <c r="C228" s="198"/>
      <c r="E228" s="75"/>
      <c r="F228" s="75"/>
      <c r="G228" s="194"/>
      <c r="H228" s="194"/>
      <c r="I228" s="210"/>
      <c r="J228" s="30"/>
      <c r="K228" s="30"/>
      <c r="L228" s="30"/>
    </row>
    <row r="229" spans="1:12" x14ac:dyDescent="0.2">
      <c r="A229" s="206" t="s">
        <v>225</v>
      </c>
      <c r="G229" s="194"/>
      <c r="H229" s="194"/>
      <c r="I229" s="210"/>
    </row>
    <row r="230" spans="1:12" s="190" customFormat="1" ht="25.5" customHeight="1" x14ac:dyDescent="0.2">
      <c r="A230" s="189">
        <v>42885</v>
      </c>
      <c r="B230" s="190" t="s">
        <v>206</v>
      </c>
      <c r="C230" s="190" t="s">
        <v>226</v>
      </c>
      <c r="G230" s="194"/>
      <c r="H230" s="194"/>
      <c r="I230" s="210"/>
    </row>
    <row r="231" spans="1:12" s="186" customFormat="1" ht="51" x14ac:dyDescent="0.2">
      <c r="A231" s="191">
        <v>43031</v>
      </c>
      <c r="B231" s="186" t="s">
        <v>219</v>
      </c>
      <c r="C231" s="186" t="s">
        <v>247</v>
      </c>
    </row>
    <row r="232" spans="1:12" s="190" customFormat="1" ht="25.5" x14ac:dyDescent="0.2">
      <c r="A232" s="189">
        <v>43153</v>
      </c>
      <c r="B232" s="190" t="s">
        <v>217</v>
      </c>
      <c r="C232" s="190" t="s">
        <v>261</v>
      </c>
    </row>
    <row r="233" spans="1:12" s="186" customFormat="1" ht="38.25" x14ac:dyDescent="0.2">
      <c r="A233" s="191">
        <v>43475</v>
      </c>
      <c r="B233" s="186" t="s">
        <v>278</v>
      </c>
      <c r="C233" s="186" t="s">
        <v>285</v>
      </c>
    </row>
    <row r="234" spans="1:12" s="190" customFormat="1" x14ac:dyDescent="0.2">
      <c r="A234" s="189">
        <v>43637</v>
      </c>
      <c r="B234" s="190" t="s">
        <v>281</v>
      </c>
      <c r="C234" s="190" t="s">
        <v>287</v>
      </c>
    </row>
    <row r="235" spans="1:12" s="186" customFormat="1" ht="38.25" x14ac:dyDescent="0.2">
      <c r="A235" s="191">
        <v>43865</v>
      </c>
      <c r="B235" s="186" t="s">
        <v>307</v>
      </c>
      <c r="C235" s="186" t="s">
        <v>308</v>
      </c>
    </row>
    <row r="236" spans="1:12" s="176" customFormat="1" ht="38.25" x14ac:dyDescent="0.2">
      <c r="A236" s="189">
        <v>43977</v>
      </c>
      <c r="B236" s="190" t="s">
        <v>327</v>
      </c>
      <c r="C236" s="190" t="s">
        <v>331</v>
      </c>
    </row>
    <row r="237" spans="1:12" s="176" customFormat="1" ht="127.5" x14ac:dyDescent="0.2">
      <c r="A237" s="189">
        <v>43977</v>
      </c>
      <c r="B237" s="190" t="s">
        <v>326</v>
      </c>
      <c r="C237" s="190" t="s">
        <v>337</v>
      </c>
    </row>
    <row r="238" spans="1:12" s="176" customFormat="1" ht="38.25" x14ac:dyDescent="0.2">
      <c r="A238" s="189">
        <v>43977</v>
      </c>
      <c r="B238" s="190" t="s">
        <v>181</v>
      </c>
      <c r="C238" s="190" t="s">
        <v>335</v>
      </c>
    </row>
    <row r="239" spans="1:12" s="186" customFormat="1" ht="25.5" x14ac:dyDescent="0.2">
      <c r="A239" s="191">
        <v>45562</v>
      </c>
      <c r="B239" s="186" t="s">
        <v>278</v>
      </c>
      <c r="C239" s="186" t="s">
        <v>579</v>
      </c>
    </row>
    <row r="240" spans="1:12" x14ac:dyDescent="0.2">
      <c r="A240" s="166"/>
    </row>
    <row r="241" spans="1:1" x14ac:dyDescent="0.2">
      <c r="A241" s="166" t="s">
        <v>86</v>
      </c>
    </row>
    <row r="242" spans="1:1" x14ac:dyDescent="0.2">
      <c r="A242" s="166"/>
    </row>
  </sheetData>
  <sortState xmlns:xlrd2="http://schemas.microsoft.com/office/spreadsheetml/2017/richdata2" ref="A214:L218">
    <sortCondition ref="B214:B218"/>
  </sortState>
  <phoneticPr fontId="0" type="noConversion"/>
  <pageMargins left="0.75" right="0.25" top="1" bottom="1" header="0" footer="0"/>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Websites!Print_Area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2026-07-06T11:17:39Z</cp:lastPrinted>
  <dcterms:created xsi:type="dcterms:W3CDTF">1998-06-02T12:05:01Z</dcterms:created>
  <dcterms:modified xsi:type="dcterms:W3CDTF">2026-07-06T11:19:07Z</dcterms:modified>
</cp:coreProperties>
</file>