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O:\Departments\Marketing\TRAILBLAZER\2026\07 July\Pricelists\Excel\"/>
    </mc:Choice>
  </mc:AlternateContent>
  <xr:revisionPtr revIDLastSave="0" documentId="13_ncr:1_{0F68514A-D399-4A83-A940-5DE6E92214C9}"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List'!$W$13:$X$1017</definedName>
    <definedName name="Customer_Cost">'Price List'!$Z$13:$AG$1017</definedName>
    <definedName name="Customer_List">'Price List'!$C$13:$T$1017</definedName>
    <definedName name="Group">Instructions!$B$38:$H$44</definedName>
    <definedName name="Header">'Price List'!$13:$20</definedName>
    <definedName name="Index">Index!$A$1:$K$66</definedName>
    <definedName name="Price_Calculation">'Price List'!#REF!</definedName>
    <definedName name="Price_Change">'Price List'!#REF!</definedName>
    <definedName name="Price_List">'Price List'!$C$13:$T$1017</definedName>
    <definedName name="_xlnm.Print_Area" localSheetId="4">Changes!$A$1:$C$161</definedName>
    <definedName name="_xlnm.Print_Area" localSheetId="1">Index!$A$1:$K$66</definedName>
    <definedName name="_xlnm.Print_Area" localSheetId="2">'Price List'!$C$13:$T$1017</definedName>
    <definedName name="_xlnm.Print_Titles" localSheetId="2">'Price List'!$C:$T,'Price List'!$13:$20</definedName>
    <definedName name="Purchasing_Cost">'Price List'!#REF!</definedName>
    <definedName name="Round">'Price List'!$D$1021:$E$1030</definedName>
    <definedName name="Suggested">Instructions!$H$55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M597" i="1" l="1"/>
  <c r="AL597" i="1"/>
  <c r="AK597" i="1"/>
  <c r="W597" i="1"/>
  <c r="AB597" i="1" s="1"/>
  <c r="U597" i="1"/>
  <c r="AM632" i="1"/>
  <c r="AL632" i="1"/>
  <c r="AK632" i="1"/>
  <c r="W632" i="1"/>
  <c r="AB632" i="1" s="1"/>
  <c r="U632" i="1"/>
  <c r="AM452" i="1"/>
  <c r="AL452" i="1"/>
  <c r="AK452" i="1"/>
  <c r="W452" i="1"/>
  <c r="AB452" i="1" s="1"/>
  <c r="U452" i="1"/>
  <c r="AM45" i="1"/>
  <c r="AL45" i="1"/>
  <c r="AK45" i="1"/>
  <c r="W45" i="1"/>
  <c r="AB45" i="1" s="1"/>
  <c r="U45" i="1"/>
  <c r="AM59" i="1"/>
  <c r="AL59" i="1"/>
  <c r="AK59" i="1"/>
  <c r="W59" i="1"/>
  <c r="AB59" i="1" s="1"/>
  <c r="U59" i="1"/>
  <c r="AM738" i="1"/>
  <c r="AL738" i="1"/>
  <c r="AK738" i="1"/>
  <c r="W738" i="1"/>
  <c r="AB738" i="1" s="1"/>
  <c r="U738" i="1"/>
  <c r="AM737" i="1"/>
  <c r="AL737" i="1"/>
  <c r="AK737" i="1"/>
  <c r="W737" i="1"/>
  <c r="AB737" i="1" s="1"/>
  <c r="U737" i="1"/>
  <c r="AM736" i="1"/>
  <c r="AL736" i="1"/>
  <c r="AK736" i="1"/>
  <c r="W736" i="1"/>
  <c r="AB736" i="1" s="1"/>
  <c r="U736" i="1"/>
  <c r="AM735" i="1"/>
  <c r="AL735" i="1"/>
  <c r="AK735" i="1"/>
  <c r="W735" i="1"/>
  <c r="AB735" i="1" s="1"/>
  <c r="U735" i="1"/>
  <c r="AM734" i="1"/>
  <c r="AL734" i="1"/>
  <c r="AK734" i="1"/>
  <c r="W734" i="1"/>
  <c r="AB734" i="1" s="1"/>
  <c r="U734" i="1"/>
  <c r="AM733" i="1"/>
  <c r="AL733" i="1"/>
  <c r="AK733" i="1"/>
  <c r="W733" i="1"/>
  <c r="AB733" i="1" s="1"/>
  <c r="U733" i="1"/>
  <c r="AM529" i="1"/>
  <c r="AL529" i="1"/>
  <c r="AK529" i="1"/>
  <c r="W529" i="1"/>
  <c r="AB529" i="1" s="1"/>
  <c r="U529" i="1"/>
  <c r="AM528" i="1"/>
  <c r="AL528" i="1"/>
  <c r="AK528" i="1"/>
  <c r="W528" i="1"/>
  <c r="AB528" i="1" s="1"/>
  <c r="U528" i="1"/>
  <c r="AM527" i="1"/>
  <c r="AL527" i="1"/>
  <c r="AK527" i="1"/>
  <c r="W527" i="1"/>
  <c r="AB527" i="1" s="1"/>
  <c r="U527" i="1"/>
  <c r="AM371" i="1"/>
  <c r="AL371" i="1"/>
  <c r="AK371" i="1"/>
  <c r="W371" i="1"/>
  <c r="AB371" i="1" s="1"/>
  <c r="U371" i="1"/>
  <c r="AM370" i="1"/>
  <c r="AL370" i="1"/>
  <c r="AK370" i="1"/>
  <c r="W370" i="1"/>
  <c r="AB370" i="1" s="1"/>
  <c r="U370" i="1"/>
  <c r="AM369" i="1"/>
  <c r="AL369" i="1"/>
  <c r="AK369" i="1"/>
  <c r="W369" i="1"/>
  <c r="AB369" i="1" s="1"/>
  <c r="U369" i="1"/>
  <c r="AM368" i="1"/>
  <c r="AL368" i="1"/>
  <c r="AK368" i="1"/>
  <c r="W368" i="1"/>
  <c r="AB368" i="1" s="1"/>
  <c r="U368" i="1"/>
  <c r="AM360" i="1"/>
  <c r="AL360" i="1"/>
  <c r="AK360" i="1"/>
  <c r="W360" i="1"/>
  <c r="AB360" i="1" s="1"/>
  <c r="U360" i="1"/>
  <c r="AM361" i="1"/>
  <c r="AL361" i="1"/>
  <c r="AK361" i="1"/>
  <c r="W361" i="1"/>
  <c r="AB361" i="1" s="1"/>
  <c r="U361" i="1"/>
  <c r="AM366" i="1"/>
  <c r="AL366" i="1"/>
  <c r="AK366" i="1"/>
  <c r="W366" i="1"/>
  <c r="AB366" i="1" s="1"/>
  <c r="U366" i="1"/>
  <c r="AM364" i="1"/>
  <c r="AL364" i="1"/>
  <c r="AK364" i="1"/>
  <c r="W364" i="1"/>
  <c r="AB364" i="1" s="1"/>
  <c r="U364" i="1"/>
  <c r="AM365" i="1"/>
  <c r="AL365" i="1"/>
  <c r="AK365" i="1"/>
  <c r="W365" i="1"/>
  <c r="AB365" i="1" s="1"/>
  <c r="U365" i="1"/>
  <c r="AM363" i="1"/>
  <c r="AL363" i="1"/>
  <c r="AK363" i="1"/>
  <c r="W363" i="1"/>
  <c r="AB363" i="1" s="1"/>
  <c r="U363" i="1"/>
  <c r="AM362" i="1"/>
  <c r="AL362" i="1"/>
  <c r="AK362" i="1"/>
  <c r="W362" i="1"/>
  <c r="AB362" i="1" s="1"/>
  <c r="U362" i="1"/>
  <c r="AM358" i="1"/>
  <c r="AL358" i="1"/>
  <c r="AK358" i="1"/>
  <c r="W358" i="1"/>
  <c r="AB358" i="1" s="1"/>
  <c r="U358" i="1"/>
  <c r="AM357" i="1"/>
  <c r="AL357" i="1"/>
  <c r="AK357" i="1"/>
  <c r="W357" i="1"/>
  <c r="AB357" i="1" s="1"/>
  <c r="U357" i="1"/>
  <c r="AM193" i="1"/>
  <c r="AL193" i="1"/>
  <c r="AK193" i="1"/>
  <c r="W193" i="1"/>
  <c r="AB193" i="1" s="1"/>
  <c r="U193" i="1"/>
  <c r="AM192" i="1"/>
  <c r="AL192" i="1"/>
  <c r="AK192" i="1"/>
  <c r="W192" i="1"/>
  <c r="AB192" i="1" s="1"/>
  <c r="U192" i="1"/>
  <c r="AM195" i="1"/>
  <c r="AL195" i="1"/>
  <c r="AK195" i="1"/>
  <c r="W195" i="1"/>
  <c r="AB195" i="1" s="1"/>
  <c r="U195" i="1"/>
  <c r="AM339" i="1"/>
  <c r="AL339" i="1"/>
  <c r="AK339" i="1"/>
  <c r="W339" i="1"/>
  <c r="AB339" i="1" s="1"/>
  <c r="U339" i="1"/>
  <c r="AM330" i="1"/>
  <c r="AL330" i="1"/>
  <c r="AK330" i="1"/>
  <c r="W330" i="1"/>
  <c r="AB330" i="1" s="1"/>
  <c r="U330" i="1"/>
  <c r="AM328" i="1"/>
  <c r="AL328" i="1"/>
  <c r="AK328" i="1"/>
  <c r="W328" i="1"/>
  <c r="AB328" i="1" s="1"/>
  <c r="U328" i="1"/>
  <c r="AM337" i="1"/>
  <c r="AL337" i="1"/>
  <c r="AK337" i="1"/>
  <c r="W337" i="1"/>
  <c r="AB337" i="1" s="1"/>
  <c r="U337" i="1"/>
  <c r="AM327" i="1"/>
  <c r="AL327" i="1"/>
  <c r="AK327" i="1"/>
  <c r="W327" i="1"/>
  <c r="AB327" i="1" s="1"/>
  <c r="U327" i="1"/>
  <c r="AM348" i="1"/>
  <c r="AL348" i="1"/>
  <c r="AK348" i="1"/>
  <c r="W348" i="1"/>
  <c r="AB348" i="1" s="1"/>
  <c r="U348" i="1"/>
  <c r="AM346" i="1"/>
  <c r="AL346" i="1"/>
  <c r="AK346" i="1"/>
  <c r="W346" i="1"/>
  <c r="AB346" i="1" s="1"/>
  <c r="U346" i="1"/>
  <c r="AM335" i="1"/>
  <c r="AL335" i="1"/>
  <c r="AK335" i="1"/>
  <c r="W335" i="1"/>
  <c r="AB335" i="1" s="1"/>
  <c r="U335" i="1"/>
  <c r="AM325" i="1"/>
  <c r="AL325" i="1"/>
  <c r="AK325" i="1"/>
  <c r="W325" i="1"/>
  <c r="AB325" i="1" s="1"/>
  <c r="U325" i="1"/>
  <c r="AM324" i="1"/>
  <c r="AL324" i="1"/>
  <c r="AK324" i="1"/>
  <c r="W324" i="1"/>
  <c r="AB324" i="1" s="1"/>
  <c r="U324" i="1"/>
  <c r="AM342" i="1"/>
  <c r="AL342" i="1"/>
  <c r="AK342" i="1"/>
  <c r="W342" i="1"/>
  <c r="AB342" i="1" s="1"/>
  <c r="U342" i="1"/>
  <c r="AM334" i="1"/>
  <c r="AL334" i="1"/>
  <c r="AK334" i="1"/>
  <c r="W334" i="1"/>
  <c r="AB334" i="1" s="1"/>
  <c r="U334" i="1"/>
  <c r="AM323" i="1"/>
  <c r="AL323" i="1"/>
  <c r="AK323" i="1"/>
  <c r="W323" i="1"/>
  <c r="AB323" i="1" s="1"/>
  <c r="U323" i="1"/>
  <c r="AM341" i="1"/>
  <c r="AL341" i="1"/>
  <c r="AK341" i="1"/>
  <c r="W341" i="1"/>
  <c r="AB341" i="1" s="1"/>
  <c r="U341" i="1"/>
  <c r="AM333" i="1"/>
  <c r="AL333" i="1"/>
  <c r="AK333" i="1"/>
  <c r="W333" i="1"/>
  <c r="AB333" i="1" s="1"/>
  <c r="U333" i="1"/>
  <c r="AM322" i="1"/>
  <c r="AL322" i="1"/>
  <c r="AK322" i="1"/>
  <c r="W322" i="1"/>
  <c r="AB322" i="1" s="1"/>
  <c r="U322" i="1"/>
  <c r="AM332" i="1"/>
  <c r="AL332" i="1"/>
  <c r="AK332" i="1"/>
  <c r="W332" i="1"/>
  <c r="AB332" i="1" s="1"/>
  <c r="U332" i="1"/>
  <c r="AM321" i="1"/>
  <c r="AL321" i="1"/>
  <c r="AK321" i="1"/>
  <c r="W321" i="1"/>
  <c r="AB321" i="1" s="1"/>
  <c r="U321" i="1"/>
  <c r="AM268" i="1"/>
  <c r="AL268" i="1"/>
  <c r="AK268" i="1"/>
  <c r="W268" i="1"/>
  <c r="AB268" i="1" s="1"/>
  <c r="U268" i="1"/>
  <c r="AM256" i="1"/>
  <c r="AL256" i="1"/>
  <c r="AK256" i="1"/>
  <c r="W256" i="1"/>
  <c r="AB256" i="1" s="1"/>
  <c r="U256" i="1"/>
  <c r="AM261" i="1"/>
  <c r="AL261" i="1"/>
  <c r="AK261" i="1"/>
  <c r="W261" i="1"/>
  <c r="AB261" i="1" s="1"/>
  <c r="U261" i="1"/>
  <c r="AM260" i="1"/>
  <c r="AL260" i="1"/>
  <c r="AK260" i="1"/>
  <c r="W260" i="1"/>
  <c r="AB260" i="1" s="1"/>
  <c r="U260" i="1"/>
  <c r="AM259" i="1"/>
  <c r="AL259" i="1"/>
  <c r="AK259" i="1"/>
  <c r="W259" i="1"/>
  <c r="AB259" i="1" s="1"/>
  <c r="U259" i="1"/>
  <c r="AM270" i="1"/>
  <c r="AL270" i="1"/>
  <c r="AK270" i="1"/>
  <c r="W270" i="1"/>
  <c r="AB270" i="1" s="1"/>
  <c r="U270" i="1"/>
  <c r="AM258" i="1"/>
  <c r="AL258" i="1"/>
  <c r="AK258" i="1"/>
  <c r="W258" i="1"/>
  <c r="AB258" i="1" s="1"/>
  <c r="U258" i="1"/>
  <c r="AM266" i="1"/>
  <c r="AL266" i="1"/>
  <c r="AK266" i="1"/>
  <c r="W266" i="1"/>
  <c r="AB266" i="1" s="1"/>
  <c r="U266" i="1"/>
  <c r="AM254" i="1"/>
  <c r="AL254" i="1"/>
  <c r="AK254" i="1"/>
  <c r="W254" i="1"/>
  <c r="AB254" i="1" s="1"/>
  <c r="U254" i="1"/>
  <c r="AM253" i="1"/>
  <c r="AL253" i="1"/>
  <c r="AK253" i="1"/>
  <c r="W253" i="1"/>
  <c r="AB253" i="1" s="1"/>
  <c r="U253" i="1"/>
  <c r="AM273" i="1"/>
  <c r="AL273" i="1"/>
  <c r="AK273" i="1"/>
  <c r="W273" i="1"/>
  <c r="AB273" i="1" s="1"/>
  <c r="U273" i="1"/>
  <c r="AM265" i="1"/>
  <c r="AL265" i="1"/>
  <c r="AK265" i="1"/>
  <c r="W265" i="1"/>
  <c r="AB265" i="1" s="1"/>
  <c r="U265" i="1"/>
  <c r="AM252" i="1"/>
  <c r="AL252" i="1"/>
  <c r="AK252" i="1"/>
  <c r="W252" i="1"/>
  <c r="AB252" i="1" s="1"/>
  <c r="U252" i="1"/>
  <c r="AM272" i="1"/>
  <c r="AL272" i="1"/>
  <c r="AK272" i="1"/>
  <c r="W272" i="1"/>
  <c r="AB272" i="1" s="1"/>
  <c r="U272" i="1"/>
  <c r="AM264" i="1"/>
  <c r="AL264" i="1"/>
  <c r="AK264" i="1"/>
  <c r="W264" i="1"/>
  <c r="AB264" i="1" s="1"/>
  <c r="U264" i="1"/>
  <c r="AM251" i="1"/>
  <c r="AL251" i="1"/>
  <c r="AK251" i="1"/>
  <c r="W251" i="1"/>
  <c r="AB251" i="1" s="1"/>
  <c r="U251" i="1"/>
  <c r="AM263" i="1"/>
  <c r="AL263" i="1"/>
  <c r="AK263" i="1"/>
  <c r="W263" i="1"/>
  <c r="AB263" i="1" s="1"/>
  <c r="U263" i="1"/>
  <c r="AM250" i="1"/>
  <c r="AL250" i="1"/>
  <c r="AK250" i="1"/>
  <c r="W250" i="1"/>
  <c r="AB250" i="1" s="1"/>
  <c r="U250" i="1"/>
  <c r="AM89" i="1"/>
  <c r="AL89" i="1"/>
  <c r="AK89" i="1"/>
  <c r="W89" i="1"/>
  <c r="AB89" i="1" s="1"/>
  <c r="U89" i="1"/>
  <c r="AM150" i="1"/>
  <c r="AL150" i="1"/>
  <c r="AK150" i="1"/>
  <c r="W150" i="1"/>
  <c r="AB150" i="1" s="1"/>
  <c r="U150" i="1"/>
  <c r="AM149" i="1"/>
  <c r="AL149" i="1"/>
  <c r="AK149" i="1"/>
  <c r="W149" i="1"/>
  <c r="AB149" i="1" s="1"/>
  <c r="U149" i="1"/>
  <c r="AM148" i="1"/>
  <c r="AL148" i="1"/>
  <c r="AK148" i="1"/>
  <c r="W148" i="1"/>
  <c r="AB148" i="1" s="1"/>
  <c r="U148" i="1"/>
  <c r="AM147" i="1"/>
  <c r="AL147" i="1"/>
  <c r="AK147" i="1"/>
  <c r="W147" i="1"/>
  <c r="AB147" i="1" s="1"/>
  <c r="U147" i="1"/>
  <c r="AM145" i="1"/>
  <c r="AL145" i="1"/>
  <c r="AK145" i="1"/>
  <c r="W145" i="1"/>
  <c r="AB145" i="1" s="1"/>
  <c r="U145" i="1"/>
  <c r="AM152" i="1"/>
  <c r="AL152" i="1"/>
  <c r="AK152" i="1"/>
  <c r="W152" i="1"/>
  <c r="AB152" i="1" s="1"/>
  <c r="U152" i="1"/>
  <c r="AM143" i="1"/>
  <c r="AL143" i="1"/>
  <c r="AK143" i="1"/>
  <c r="W143" i="1"/>
  <c r="AB143" i="1" s="1"/>
  <c r="U143" i="1"/>
  <c r="AM141" i="1"/>
  <c r="AL141" i="1"/>
  <c r="AK141" i="1"/>
  <c r="W141" i="1"/>
  <c r="AB141" i="1" s="1"/>
  <c r="U141" i="1"/>
  <c r="AM153" i="1"/>
  <c r="AL153" i="1"/>
  <c r="AK153" i="1"/>
  <c r="W153" i="1"/>
  <c r="AB153" i="1" s="1"/>
  <c r="U153" i="1"/>
  <c r="AM140" i="1"/>
  <c r="AL140" i="1"/>
  <c r="AK140" i="1"/>
  <c r="W140" i="1"/>
  <c r="AB140" i="1" s="1"/>
  <c r="U140" i="1"/>
  <c r="AM139" i="1"/>
  <c r="AL139" i="1"/>
  <c r="AK139" i="1"/>
  <c r="W139" i="1"/>
  <c r="AB139" i="1" s="1"/>
  <c r="U139" i="1"/>
  <c r="AM138" i="1"/>
  <c r="AL138" i="1"/>
  <c r="AK138" i="1"/>
  <c r="W138" i="1"/>
  <c r="AB138" i="1" s="1"/>
  <c r="U138" i="1"/>
  <c r="AM91" i="1"/>
  <c r="AL91" i="1"/>
  <c r="AK91" i="1"/>
  <c r="W91" i="1"/>
  <c r="AB91" i="1" s="1"/>
  <c r="U91" i="1"/>
  <c r="AM90" i="1"/>
  <c r="AL90" i="1"/>
  <c r="AK90" i="1"/>
  <c r="W90" i="1"/>
  <c r="AB90" i="1" s="1"/>
  <c r="U90" i="1"/>
  <c r="AM95" i="1" l="1"/>
  <c r="AL95" i="1"/>
  <c r="AK95" i="1"/>
  <c r="W95" i="1"/>
  <c r="AB95" i="1" s="1"/>
  <c r="U95" i="1"/>
  <c r="AM93" i="1"/>
  <c r="AL93" i="1"/>
  <c r="AK93" i="1"/>
  <c r="W93" i="1"/>
  <c r="AB93" i="1" s="1"/>
  <c r="U93" i="1"/>
  <c r="AM87" i="1"/>
  <c r="AL87" i="1"/>
  <c r="AK87" i="1"/>
  <c r="W87" i="1"/>
  <c r="AB87" i="1" s="1"/>
  <c r="U87" i="1"/>
  <c r="AM85" i="1"/>
  <c r="AL85" i="1"/>
  <c r="AK85" i="1"/>
  <c r="W85" i="1"/>
  <c r="AB85" i="1" s="1"/>
  <c r="U85" i="1"/>
  <c r="AM84" i="1"/>
  <c r="AL84" i="1"/>
  <c r="AK84" i="1"/>
  <c r="W84" i="1"/>
  <c r="AB84" i="1" s="1"/>
  <c r="U84" i="1"/>
  <c r="AM83" i="1"/>
  <c r="AL83" i="1"/>
  <c r="AK83" i="1"/>
  <c r="W83" i="1"/>
  <c r="AB83" i="1" s="1"/>
  <c r="U83" i="1"/>
  <c r="AM82" i="1"/>
  <c r="AL82" i="1"/>
  <c r="AK82" i="1"/>
  <c r="W82" i="1"/>
  <c r="AB82" i="1" s="1"/>
  <c r="U82" i="1"/>
  <c r="AM886" i="1"/>
  <c r="AL886" i="1"/>
  <c r="AK886" i="1"/>
  <c r="W886" i="1"/>
  <c r="AB886" i="1" s="1"/>
  <c r="U886" i="1"/>
  <c r="AM884" i="1"/>
  <c r="AL884" i="1"/>
  <c r="AK884" i="1"/>
  <c r="W884" i="1"/>
  <c r="AB884" i="1" s="1"/>
  <c r="U884" i="1"/>
  <c r="AM889" i="1"/>
  <c r="AL889" i="1"/>
  <c r="AK889" i="1"/>
  <c r="W889" i="1"/>
  <c r="AB889" i="1" s="1"/>
  <c r="U889" i="1"/>
  <c r="AM888" i="1"/>
  <c r="AL888" i="1"/>
  <c r="AK888" i="1"/>
  <c r="W888" i="1"/>
  <c r="AB888" i="1" s="1"/>
  <c r="U888" i="1"/>
  <c r="AM882" i="1"/>
  <c r="AL882" i="1"/>
  <c r="AK882" i="1"/>
  <c r="W882" i="1"/>
  <c r="AB882" i="1" s="1"/>
  <c r="U882" i="1"/>
  <c r="AM881" i="1"/>
  <c r="AL881" i="1"/>
  <c r="AK881" i="1"/>
  <c r="W881" i="1"/>
  <c r="AB881" i="1" s="1"/>
  <c r="U881" i="1"/>
  <c r="AM873" i="1"/>
  <c r="AL873" i="1"/>
  <c r="AK873" i="1"/>
  <c r="W873" i="1"/>
  <c r="AB873" i="1" s="1"/>
  <c r="U873" i="1"/>
  <c r="AM865" i="1"/>
  <c r="AL865" i="1"/>
  <c r="AK865" i="1"/>
  <c r="W865" i="1"/>
  <c r="AB865" i="1" s="1"/>
  <c r="U865" i="1"/>
  <c r="AM871" i="1"/>
  <c r="AL871" i="1"/>
  <c r="AK871" i="1"/>
  <c r="W871" i="1"/>
  <c r="AB871" i="1" s="1"/>
  <c r="U871" i="1"/>
  <c r="AM870" i="1"/>
  <c r="AL870" i="1"/>
  <c r="AK870" i="1"/>
  <c r="W870" i="1"/>
  <c r="AB870" i="1" s="1"/>
  <c r="U870" i="1"/>
  <c r="AM868" i="1"/>
  <c r="AL868" i="1"/>
  <c r="AK868" i="1"/>
  <c r="W868" i="1"/>
  <c r="AB868" i="1" s="1"/>
  <c r="U868" i="1"/>
  <c r="AM867" i="1"/>
  <c r="AL867" i="1"/>
  <c r="AK867" i="1"/>
  <c r="W867" i="1"/>
  <c r="AB867" i="1" s="1"/>
  <c r="U867" i="1"/>
  <c r="AM862" i="1"/>
  <c r="AL862" i="1"/>
  <c r="AK862" i="1"/>
  <c r="W862" i="1"/>
  <c r="AB862" i="1" s="1"/>
  <c r="U862" i="1"/>
  <c r="AM863" i="1"/>
  <c r="AL863" i="1"/>
  <c r="AK863" i="1"/>
  <c r="W863" i="1"/>
  <c r="AB863" i="1" s="1"/>
  <c r="U863" i="1"/>
  <c r="AM859" i="1"/>
  <c r="AL859" i="1"/>
  <c r="AK859" i="1"/>
  <c r="W859" i="1"/>
  <c r="AB859" i="1" s="1"/>
  <c r="U859" i="1"/>
  <c r="AM860" i="1"/>
  <c r="AL860" i="1"/>
  <c r="AK860" i="1"/>
  <c r="W860" i="1"/>
  <c r="AB860" i="1" s="1"/>
  <c r="U860" i="1"/>
  <c r="AM858" i="1"/>
  <c r="AL858" i="1"/>
  <c r="AK858" i="1"/>
  <c r="W858" i="1"/>
  <c r="AB858" i="1" s="1"/>
  <c r="U858" i="1"/>
  <c r="AM783" i="1"/>
  <c r="AL783" i="1"/>
  <c r="AK783" i="1"/>
  <c r="W783" i="1"/>
  <c r="AB783" i="1" s="1"/>
  <c r="U783" i="1"/>
  <c r="AM778" i="1"/>
  <c r="AL778" i="1"/>
  <c r="AK778" i="1"/>
  <c r="W778" i="1"/>
  <c r="AB778" i="1" s="1"/>
  <c r="U778" i="1"/>
  <c r="AM761" i="1"/>
  <c r="AL761" i="1"/>
  <c r="AK761" i="1"/>
  <c r="W761" i="1"/>
  <c r="AB761" i="1" s="1"/>
  <c r="U761" i="1"/>
  <c r="AM760" i="1"/>
  <c r="AL760" i="1"/>
  <c r="AK760" i="1"/>
  <c r="W760" i="1"/>
  <c r="AB760" i="1" s="1"/>
  <c r="U760" i="1"/>
  <c r="AM774" i="1"/>
  <c r="AL774" i="1"/>
  <c r="AK774" i="1"/>
  <c r="W774" i="1"/>
  <c r="AB774" i="1" s="1"/>
  <c r="U774" i="1"/>
  <c r="AM773" i="1"/>
  <c r="AL773" i="1"/>
  <c r="AK773" i="1"/>
  <c r="W773" i="1"/>
  <c r="AB773" i="1" s="1"/>
  <c r="U773" i="1"/>
  <c r="AM771" i="1"/>
  <c r="AL771" i="1"/>
  <c r="AK771" i="1"/>
  <c r="W771" i="1"/>
  <c r="AB771" i="1" s="1"/>
  <c r="U771" i="1"/>
  <c r="AM768" i="1"/>
  <c r="AL768" i="1"/>
  <c r="AK768" i="1"/>
  <c r="W768" i="1"/>
  <c r="AB768" i="1" s="1"/>
  <c r="U768" i="1"/>
  <c r="AM769" i="1"/>
  <c r="AL769" i="1"/>
  <c r="AK769" i="1"/>
  <c r="W769" i="1"/>
  <c r="AB769" i="1" s="1"/>
  <c r="U769" i="1"/>
  <c r="AM759" i="1"/>
  <c r="AL759" i="1"/>
  <c r="AK759" i="1"/>
  <c r="W759" i="1"/>
  <c r="AB759" i="1" s="1"/>
  <c r="U759" i="1"/>
  <c r="AM656" i="1"/>
  <c r="AL656" i="1"/>
  <c r="AK656" i="1"/>
  <c r="W656" i="1"/>
  <c r="AB656" i="1" s="1"/>
  <c r="U656" i="1"/>
  <c r="AM655" i="1"/>
  <c r="AL655" i="1"/>
  <c r="AK655" i="1"/>
  <c r="W655" i="1"/>
  <c r="AB655" i="1" s="1"/>
  <c r="U655" i="1"/>
  <c r="AM646" i="1"/>
  <c r="AL646" i="1"/>
  <c r="AK646" i="1"/>
  <c r="W646" i="1"/>
  <c r="AB646" i="1" s="1"/>
  <c r="U646" i="1"/>
  <c r="AM647" i="1"/>
  <c r="AL647" i="1"/>
  <c r="AK647" i="1"/>
  <c r="W647" i="1"/>
  <c r="AB647" i="1" s="1"/>
  <c r="U647" i="1"/>
  <c r="AM664" i="1"/>
  <c r="AL664" i="1"/>
  <c r="AK664" i="1"/>
  <c r="W664" i="1"/>
  <c r="AB664" i="1" s="1"/>
  <c r="U664" i="1"/>
  <c r="AM662" i="1"/>
  <c r="AL662" i="1"/>
  <c r="AK662" i="1"/>
  <c r="W662" i="1"/>
  <c r="AB662" i="1" s="1"/>
  <c r="U662" i="1"/>
  <c r="U660" i="1"/>
  <c r="W660" i="1"/>
  <c r="AB660" i="1" s="1"/>
  <c r="AK660" i="1"/>
  <c r="AL660" i="1"/>
  <c r="AM660" i="1"/>
  <c r="AM658" i="1"/>
  <c r="AL658" i="1"/>
  <c r="AK658" i="1"/>
  <c r="W658" i="1"/>
  <c r="AB658" i="1" s="1"/>
  <c r="U658" i="1"/>
  <c r="AM649" i="1"/>
  <c r="AL649" i="1"/>
  <c r="AK649" i="1"/>
  <c r="W649" i="1"/>
  <c r="AB649" i="1" s="1"/>
  <c r="U649" i="1"/>
  <c r="AM653" i="1"/>
  <c r="AL653" i="1"/>
  <c r="AK653" i="1"/>
  <c r="W653" i="1"/>
  <c r="AB653" i="1" s="1"/>
  <c r="U653" i="1"/>
  <c r="AM652" i="1"/>
  <c r="AL652" i="1"/>
  <c r="AK652" i="1"/>
  <c r="W652" i="1"/>
  <c r="AB652" i="1" s="1"/>
  <c r="U652" i="1"/>
  <c r="AM651" i="1"/>
  <c r="AL651" i="1"/>
  <c r="AK651" i="1"/>
  <c r="W651" i="1"/>
  <c r="AB651" i="1" s="1"/>
  <c r="U651" i="1"/>
  <c r="AM642" i="1"/>
  <c r="AL642" i="1"/>
  <c r="AK642" i="1"/>
  <c r="W642" i="1"/>
  <c r="AB642" i="1" s="1"/>
  <c r="U642" i="1"/>
  <c r="AM643" i="1"/>
  <c r="AL643" i="1"/>
  <c r="AK643" i="1"/>
  <c r="W643" i="1"/>
  <c r="AB643" i="1" s="1"/>
  <c r="U643" i="1"/>
  <c r="AM644" i="1"/>
  <c r="AL644" i="1"/>
  <c r="AK644" i="1"/>
  <c r="W644" i="1"/>
  <c r="AB644" i="1" s="1"/>
  <c r="U644" i="1"/>
  <c r="AM577" i="1"/>
  <c r="AL577" i="1"/>
  <c r="AK577" i="1"/>
  <c r="W577" i="1"/>
  <c r="AB577" i="1" s="1"/>
  <c r="U577" i="1"/>
  <c r="AM434" i="1"/>
  <c r="AL434" i="1"/>
  <c r="AK434" i="1"/>
  <c r="W434" i="1"/>
  <c r="AB434" i="1" s="1"/>
  <c r="U434" i="1"/>
  <c r="AM420" i="1"/>
  <c r="AL420" i="1"/>
  <c r="AK420" i="1"/>
  <c r="W420" i="1"/>
  <c r="AB420" i="1" s="1"/>
  <c r="U420" i="1"/>
  <c r="AM416" i="1"/>
  <c r="AL416" i="1"/>
  <c r="AK416" i="1"/>
  <c r="W416" i="1"/>
  <c r="AB416" i="1" s="1"/>
  <c r="U416" i="1"/>
  <c r="AM411" i="1"/>
  <c r="AL411" i="1"/>
  <c r="AK411" i="1"/>
  <c r="W411" i="1"/>
  <c r="AB411" i="1" s="1"/>
  <c r="U411" i="1"/>
  <c r="AM380" i="1"/>
  <c r="AL380" i="1"/>
  <c r="AK380" i="1"/>
  <c r="W380" i="1"/>
  <c r="AB380" i="1" s="1"/>
  <c r="U380" i="1"/>
  <c r="AM239" i="1"/>
  <c r="AL239" i="1"/>
  <c r="AK239" i="1"/>
  <c r="W239" i="1"/>
  <c r="AB239" i="1" s="1"/>
  <c r="U239" i="1"/>
  <c r="AM242" i="1"/>
  <c r="AL242" i="1"/>
  <c r="AK242" i="1"/>
  <c r="W242" i="1"/>
  <c r="AB242" i="1" s="1"/>
  <c r="U242" i="1"/>
  <c r="AM244" i="1"/>
  <c r="AL244" i="1"/>
  <c r="AK244" i="1"/>
  <c r="W244" i="1"/>
  <c r="AB244" i="1" s="1"/>
  <c r="U244" i="1"/>
  <c r="AM240" i="1"/>
  <c r="AL240" i="1"/>
  <c r="AK240" i="1"/>
  <c r="W240" i="1"/>
  <c r="AB240" i="1" s="1"/>
  <c r="U240" i="1"/>
  <c r="AM190" i="1"/>
  <c r="AL190" i="1"/>
  <c r="AK190" i="1"/>
  <c r="W190" i="1"/>
  <c r="AB190" i="1" s="1"/>
  <c r="U190" i="1"/>
  <c r="AM64" i="1"/>
  <c r="AL64" i="1"/>
  <c r="AK64" i="1"/>
  <c r="W64" i="1"/>
  <c r="AB64" i="1" s="1"/>
  <c r="U64" i="1"/>
  <c r="AM68" i="1"/>
  <c r="AL68" i="1"/>
  <c r="AK68" i="1"/>
  <c r="W68" i="1"/>
  <c r="AB68" i="1" s="1"/>
  <c r="U68" i="1"/>
  <c r="AM46" i="1"/>
  <c r="AL46" i="1"/>
  <c r="AK46" i="1"/>
  <c r="W46" i="1"/>
  <c r="AB46" i="1" s="1"/>
  <c r="U46" i="1"/>
  <c r="AM66" i="1"/>
  <c r="AL66" i="1"/>
  <c r="AK66" i="1"/>
  <c r="W66" i="1"/>
  <c r="AB66" i="1" s="1"/>
  <c r="U66" i="1"/>
  <c r="AM62" i="1"/>
  <c r="AL62" i="1"/>
  <c r="AK62" i="1"/>
  <c r="W62" i="1"/>
  <c r="AB62" i="1" s="1"/>
  <c r="U62" i="1"/>
  <c r="AM61" i="1"/>
  <c r="AL61" i="1"/>
  <c r="AK61" i="1"/>
  <c r="W61" i="1"/>
  <c r="AB61" i="1" s="1"/>
  <c r="U61" i="1"/>
  <c r="AM57" i="1"/>
  <c r="AL57" i="1"/>
  <c r="AK57" i="1"/>
  <c r="W57" i="1"/>
  <c r="AB57" i="1" s="1"/>
  <c r="U57" i="1"/>
  <c r="AM56" i="1"/>
  <c r="AL56" i="1"/>
  <c r="AK56" i="1"/>
  <c r="W56" i="1"/>
  <c r="AB56" i="1" s="1"/>
  <c r="U56" i="1"/>
  <c r="AM55" i="1"/>
  <c r="AL55" i="1"/>
  <c r="AK55" i="1"/>
  <c r="W55" i="1"/>
  <c r="AB55" i="1" s="1"/>
  <c r="U55" i="1"/>
  <c r="AM575" i="1"/>
  <c r="AL575" i="1"/>
  <c r="AK575" i="1"/>
  <c r="W575" i="1"/>
  <c r="AB575" i="1" s="1"/>
  <c r="U575" i="1"/>
  <c r="AM227" i="1" l="1"/>
  <c r="AL227" i="1"/>
  <c r="AK227" i="1"/>
  <c r="W227" i="1"/>
  <c r="AB227" i="1" s="1"/>
  <c r="U227" i="1"/>
  <c r="AM231" i="1"/>
  <c r="AL231" i="1"/>
  <c r="AK231" i="1"/>
  <c r="W231" i="1"/>
  <c r="AB231" i="1" s="1"/>
  <c r="U231" i="1"/>
  <c r="AM229" i="1"/>
  <c r="AL229" i="1"/>
  <c r="AK229" i="1"/>
  <c r="W229" i="1"/>
  <c r="AB229" i="1" s="1"/>
  <c r="U229" i="1"/>
  <c r="AM225" i="1"/>
  <c r="AL225" i="1"/>
  <c r="AK225" i="1"/>
  <c r="W225" i="1"/>
  <c r="AB225" i="1" s="1"/>
  <c r="U225" i="1"/>
  <c r="AM216" i="1"/>
  <c r="AL216" i="1"/>
  <c r="AK216" i="1"/>
  <c r="W216" i="1"/>
  <c r="AB216" i="1" s="1"/>
  <c r="U216" i="1"/>
  <c r="AM222" i="1"/>
  <c r="AL222" i="1"/>
  <c r="AK222" i="1"/>
  <c r="W222" i="1"/>
  <c r="AB222" i="1" s="1"/>
  <c r="U222" i="1"/>
  <c r="AM213" i="1"/>
  <c r="AL213" i="1"/>
  <c r="AK213" i="1"/>
  <c r="W213" i="1"/>
  <c r="AB213" i="1" s="1"/>
  <c r="U213" i="1"/>
  <c r="AM223" i="1"/>
  <c r="AL223" i="1"/>
  <c r="AK223" i="1"/>
  <c r="W223" i="1"/>
  <c r="AB223" i="1" s="1"/>
  <c r="U223" i="1"/>
  <c r="AM214" i="1"/>
  <c r="AL214" i="1"/>
  <c r="AK214" i="1"/>
  <c r="W214" i="1"/>
  <c r="AB214" i="1" s="1"/>
  <c r="U214" i="1"/>
  <c r="AM221" i="1"/>
  <c r="AL221" i="1"/>
  <c r="AK221" i="1"/>
  <c r="W221" i="1"/>
  <c r="AB221" i="1" s="1"/>
  <c r="U221" i="1"/>
  <c r="AM212" i="1"/>
  <c r="AL212" i="1"/>
  <c r="AK212" i="1"/>
  <c r="W212" i="1"/>
  <c r="AB212" i="1" s="1"/>
  <c r="U212" i="1"/>
  <c r="AM219" i="1"/>
  <c r="AL219" i="1"/>
  <c r="AK219" i="1"/>
  <c r="W219" i="1"/>
  <c r="AB219" i="1" s="1"/>
  <c r="U219" i="1"/>
  <c r="AM218" i="1"/>
  <c r="AL218" i="1"/>
  <c r="AK218" i="1"/>
  <c r="W218" i="1"/>
  <c r="AB218" i="1" s="1"/>
  <c r="U218" i="1"/>
  <c r="AM210" i="1"/>
  <c r="AL210" i="1"/>
  <c r="AK210" i="1"/>
  <c r="W210" i="1"/>
  <c r="AB210" i="1" s="1"/>
  <c r="U210" i="1"/>
  <c r="AM209" i="1"/>
  <c r="AL209" i="1"/>
  <c r="AK209" i="1"/>
  <c r="W209" i="1"/>
  <c r="AB209" i="1" s="1"/>
  <c r="U209" i="1"/>
  <c r="AM53" i="1"/>
  <c r="AL53" i="1"/>
  <c r="AK53" i="1"/>
  <c r="W53" i="1"/>
  <c r="AB53" i="1" s="1"/>
  <c r="U53" i="1"/>
  <c r="AM73" i="1"/>
  <c r="AL73" i="1"/>
  <c r="AK73" i="1"/>
  <c r="W73" i="1"/>
  <c r="AB73" i="1" s="1"/>
  <c r="U73" i="1"/>
  <c r="AM72" i="1"/>
  <c r="AL72" i="1"/>
  <c r="AK72" i="1"/>
  <c r="W72" i="1"/>
  <c r="AB72" i="1" s="1"/>
  <c r="U72" i="1"/>
  <c r="AM70" i="1"/>
  <c r="AL70" i="1"/>
  <c r="AK70" i="1"/>
  <c r="W70" i="1"/>
  <c r="AB70" i="1" s="1"/>
  <c r="U70" i="1"/>
  <c r="AM51" i="1"/>
  <c r="AL51" i="1"/>
  <c r="AK51" i="1"/>
  <c r="W51" i="1"/>
  <c r="AB51" i="1" s="1"/>
  <c r="U51" i="1"/>
  <c r="AM50" i="1"/>
  <c r="AL50" i="1"/>
  <c r="AK50" i="1"/>
  <c r="W50" i="1"/>
  <c r="AB50" i="1" s="1"/>
  <c r="U50" i="1"/>
  <c r="AM47" i="1"/>
  <c r="AL47" i="1"/>
  <c r="AK47" i="1"/>
  <c r="W47" i="1"/>
  <c r="AB47" i="1" s="1"/>
  <c r="U47" i="1"/>
  <c r="AM48" i="1"/>
  <c r="AL48" i="1"/>
  <c r="AK48" i="1"/>
  <c r="W48" i="1"/>
  <c r="AB48" i="1" s="1"/>
  <c r="U48" i="1"/>
  <c r="AM41" i="1"/>
  <c r="AL41" i="1"/>
  <c r="AK41" i="1"/>
  <c r="W41" i="1"/>
  <c r="AB41" i="1" s="1"/>
  <c r="U41" i="1"/>
  <c r="AM42" i="1"/>
  <c r="AL42" i="1"/>
  <c r="AK42" i="1"/>
  <c r="W42" i="1"/>
  <c r="AB42" i="1" s="1"/>
  <c r="U42" i="1"/>
  <c r="AM43" i="1"/>
  <c r="AL43" i="1"/>
  <c r="AK43" i="1"/>
  <c r="W43" i="1"/>
  <c r="AB43" i="1" s="1"/>
  <c r="U43" i="1"/>
  <c r="AM493" i="1" l="1"/>
  <c r="AL493" i="1"/>
  <c r="AK493" i="1"/>
  <c r="W493" i="1"/>
  <c r="AB493" i="1" s="1"/>
  <c r="U493" i="1"/>
  <c r="AM483" i="1"/>
  <c r="AL483" i="1"/>
  <c r="AK483" i="1"/>
  <c r="W483" i="1"/>
  <c r="AB483" i="1" s="1"/>
  <c r="U483" i="1"/>
  <c r="AM451" i="1"/>
  <c r="AL451" i="1"/>
  <c r="AK451" i="1"/>
  <c r="W451" i="1"/>
  <c r="AB451" i="1" s="1"/>
  <c r="U451" i="1"/>
  <c r="AM956" i="1" l="1"/>
  <c r="AL956" i="1"/>
  <c r="AK956" i="1"/>
  <c r="W956" i="1"/>
  <c r="AB956" i="1" s="1"/>
  <c r="U956" i="1"/>
  <c r="AM898" i="1"/>
  <c r="AL898" i="1"/>
  <c r="AK898" i="1"/>
  <c r="W898" i="1"/>
  <c r="AB898" i="1" s="1"/>
  <c r="U898" i="1"/>
  <c r="AM843" i="1"/>
  <c r="AL843" i="1"/>
  <c r="AK843" i="1"/>
  <c r="W843" i="1"/>
  <c r="AB843" i="1" s="1"/>
  <c r="U843" i="1"/>
  <c r="AM841" i="1"/>
  <c r="AL841" i="1"/>
  <c r="AK841" i="1"/>
  <c r="W841" i="1"/>
  <c r="AB841" i="1" s="1"/>
  <c r="U841" i="1"/>
  <c r="AM687" i="1"/>
  <c r="AL687" i="1"/>
  <c r="AK687" i="1"/>
  <c r="W687" i="1"/>
  <c r="AB687" i="1" s="1"/>
  <c r="U687" i="1"/>
  <c r="AM685" i="1"/>
  <c r="AL685" i="1"/>
  <c r="AK685" i="1"/>
  <c r="W685" i="1"/>
  <c r="AB685" i="1" s="1"/>
  <c r="U685" i="1"/>
  <c r="AM682" i="1"/>
  <c r="AL682" i="1"/>
  <c r="AK682" i="1"/>
  <c r="W682" i="1"/>
  <c r="AB682" i="1" s="1"/>
  <c r="U682" i="1"/>
  <c r="AM683" i="1"/>
  <c r="AL683" i="1"/>
  <c r="AK683" i="1"/>
  <c r="W683" i="1"/>
  <c r="AB683" i="1" s="1"/>
  <c r="U683" i="1"/>
  <c r="AM601" i="1" l="1"/>
  <c r="AL601" i="1"/>
  <c r="AK601" i="1"/>
  <c r="W601" i="1"/>
  <c r="AB601" i="1" s="1"/>
  <c r="U601" i="1"/>
  <c r="AM600" i="1"/>
  <c r="AL600" i="1"/>
  <c r="AK600" i="1"/>
  <c r="W600" i="1"/>
  <c r="AB600" i="1" s="1"/>
  <c r="U600" i="1"/>
  <c r="AM599" i="1"/>
  <c r="AL599" i="1"/>
  <c r="AK599" i="1"/>
  <c r="W599" i="1"/>
  <c r="AB599" i="1" s="1"/>
  <c r="U599" i="1"/>
  <c r="AM618" i="1"/>
  <c r="AL618" i="1"/>
  <c r="AK618" i="1"/>
  <c r="W618" i="1"/>
  <c r="AB618" i="1" s="1"/>
  <c r="U618" i="1"/>
  <c r="AM616" i="1"/>
  <c r="AL616" i="1"/>
  <c r="AK616" i="1"/>
  <c r="W616" i="1"/>
  <c r="AB616" i="1" s="1"/>
  <c r="U616" i="1"/>
  <c r="AM606" i="1"/>
  <c r="AL606" i="1"/>
  <c r="AK606" i="1"/>
  <c r="W606" i="1"/>
  <c r="AB606" i="1" s="1"/>
  <c r="U606" i="1"/>
  <c r="AM614" i="1"/>
  <c r="AL614" i="1"/>
  <c r="AK614" i="1"/>
  <c r="W614" i="1"/>
  <c r="AB614" i="1" s="1"/>
  <c r="U614" i="1"/>
  <c r="AM613" i="1"/>
  <c r="AL613" i="1"/>
  <c r="AK613" i="1"/>
  <c r="W613" i="1"/>
  <c r="AB613" i="1" s="1"/>
  <c r="U613" i="1"/>
  <c r="AM604" i="1"/>
  <c r="AL604" i="1"/>
  <c r="AK604" i="1"/>
  <c r="W604" i="1"/>
  <c r="AB604" i="1" s="1"/>
  <c r="U604" i="1"/>
  <c r="AM603" i="1"/>
  <c r="AL603" i="1"/>
  <c r="AK603" i="1"/>
  <c r="W603" i="1"/>
  <c r="AB603" i="1" s="1"/>
  <c r="U603" i="1"/>
  <c r="AM611" i="1"/>
  <c r="AL611" i="1"/>
  <c r="AK611" i="1"/>
  <c r="W611" i="1"/>
  <c r="AB611" i="1" s="1"/>
  <c r="U611" i="1"/>
  <c r="AM595" i="1"/>
  <c r="AL595" i="1"/>
  <c r="AK595" i="1"/>
  <c r="W595" i="1"/>
  <c r="AB595" i="1" s="1"/>
  <c r="U595" i="1"/>
  <c r="AM609" i="1"/>
  <c r="AL609" i="1"/>
  <c r="AK609" i="1"/>
  <c r="W609" i="1"/>
  <c r="AB609" i="1" s="1"/>
  <c r="U609" i="1"/>
  <c r="AM608" i="1"/>
  <c r="AL608" i="1"/>
  <c r="AK608" i="1"/>
  <c r="W608" i="1"/>
  <c r="AB608" i="1" s="1"/>
  <c r="U608" i="1"/>
  <c r="AM593" i="1"/>
  <c r="AL593" i="1"/>
  <c r="AK593" i="1"/>
  <c r="W593" i="1"/>
  <c r="AB593" i="1" s="1"/>
  <c r="U593" i="1"/>
  <c r="AM592" i="1"/>
  <c r="AL592" i="1"/>
  <c r="AK592" i="1"/>
  <c r="W592" i="1"/>
  <c r="AB592" i="1" s="1"/>
  <c r="U592" i="1"/>
  <c r="AM509" i="1"/>
  <c r="AL509" i="1"/>
  <c r="AK509" i="1"/>
  <c r="W509" i="1"/>
  <c r="AB509" i="1" s="1"/>
  <c r="U509" i="1"/>
  <c r="AM491" i="1"/>
  <c r="AL491" i="1"/>
  <c r="AK491" i="1"/>
  <c r="W491" i="1"/>
  <c r="AB491" i="1" s="1"/>
  <c r="U491" i="1"/>
  <c r="AM490" i="1"/>
  <c r="AL490" i="1"/>
  <c r="AK490" i="1"/>
  <c r="W490" i="1"/>
  <c r="AB490" i="1" s="1"/>
  <c r="U490" i="1"/>
  <c r="AM488" i="1"/>
  <c r="AL488" i="1"/>
  <c r="AK488" i="1"/>
  <c r="W488" i="1"/>
  <c r="AB488" i="1" s="1"/>
  <c r="U488" i="1"/>
  <c r="AM487" i="1"/>
  <c r="AL487" i="1"/>
  <c r="AK487" i="1"/>
  <c r="W487" i="1"/>
  <c r="AB487" i="1" s="1"/>
  <c r="U487" i="1"/>
  <c r="AM477" i="1"/>
  <c r="AL477" i="1"/>
  <c r="AK477" i="1"/>
  <c r="W477" i="1"/>
  <c r="AB477" i="1" s="1"/>
  <c r="U477" i="1"/>
  <c r="U480" i="1"/>
  <c r="W480" i="1"/>
  <c r="AB480" i="1" s="1"/>
  <c r="AK480" i="1"/>
  <c r="AL480" i="1"/>
  <c r="AM480" i="1"/>
  <c r="AM481" i="1"/>
  <c r="AL481" i="1"/>
  <c r="AK481" i="1"/>
  <c r="W481" i="1"/>
  <c r="AB481" i="1" s="1"/>
  <c r="U481" i="1"/>
  <c r="AM478" i="1"/>
  <c r="AL478" i="1"/>
  <c r="AK478" i="1"/>
  <c r="W478" i="1"/>
  <c r="AB478" i="1" s="1"/>
  <c r="U478" i="1"/>
  <c r="AM443" i="1"/>
  <c r="AL443" i="1"/>
  <c r="AK443" i="1"/>
  <c r="W443" i="1"/>
  <c r="AB443" i="1" s="1"/>
  <c r="U443" i="1"/>
  <c r="AM381" i="1" l="1"/>
  <c r="AL381" i="1"/>
  <c r="AK381" i="1"/>
  <c r="W381" i="1"/>
  <c r="AB381" i="1" s="1"/>
  <c r="U381" i="1"/>
  <c r="AM179" i="1" l="1"/>
  <c r="AL179" i="1"/>
  <c r="AK179" i="1"/>
  <c r="W179" i="1"/>
  <c r="AB179" i="1" s="1"/>
  <c r="U179" i="1"/>
  <c r="AM177" i="1"/>
  <c r="AL177" i="1"/>
  <c r="AK177" i="1"/>
  <c r="W177" i="1"/>
  <c r="AB177" i="1" s="1"/>
  <c r="U177" i="1"/>
  <c r="AM126" i="1" l="1"/>
  <c r="AL126" i="1"/>
  <c r="AK126" i="1"/>
  <c r="W126" i="1"/>
  <c r="AB126" i="1" s="1"/>
  <c r="U126" i="1"/>
  <c r="AM124" i="1"/>
  <c r="AL124" i="1"/>
  <c r="AK124" i="1"/>
  <c r="W124" i="1"/>
  <c r="AB124" i="1" s="1"/>
  <c r="U124" i="1"/>
  <c r="AM26" i="1"/>
  <c r="AL26" i="1"/>
  <c r="AK26" i="1"/>
  <c r="W26" i="1"/>
  <c r="AB26" i="1" s="1"/>
  <c r="U26" i="1"/>
  <c r="AM129" i="1"/>
  <c r="AL129" i="1"/>
  <c r="AK129" i="1"/>
  <c r="W129" i="1"/>
  <c r="AB129" i="1" s="1"/>
  <c r="U129" i="1"/>
  <c r="U107" i="1"/>
  <c r="W107" i="1"/>
  <c r="AB107" i="1" s="1"/>
  <c r="AK107" i="1"/>
  <c r="AL107" i="1"/>
  <c r="AM107" i="1"/>
  <c r="AM128" i="1"/>
  <c r="AL128" i="1"/>
  <c r="AK128" i="1"/>
  <c r="W128" i="1"/>
  <c r="AB128" i="1" s="1"/>
  <c r="U128" i="1"/>
  <c r="AM584" i="1"/>
  <c r="AL584" i="1"/>
  <c r="AK584" i="1"/>
  <c r="W584" i="1"/>
  <c r="AB584" i="1" s="1"/>
  <c r="U584" i="1"/>
  <c r="AM583" i="1"/>
  <c r="AL583" i="1"/>
  <c r="AK583" i="1"/>
  <c r="W583" i="1"/>
  <c r="AB583" i="1" s="1"/>
  <c r="U583" i="1"/>
  <c r="AM586" i="1"/>
  <c r="AL586" i="1"/>
  <c r="AK586" i="1"/>
  <c r="W586" i="1"/>
  <c r="AB586" i="1" s="1"/>
  <c r="U586" i="1"/>
  <c r="AM585" i="1"/>
  <c r="AL585" i="1"/>
  <c r="AK585" i="1"/>
  <c r="W585" i="1"/>
  <c r="AB585" i="1" s="1"/>
  <c r="U585" i="1"/>
  <c r="AM507" i="1"/>
  <c r="AL507" i="1"/>
  <c r="AK507" i="1"/>
  <c r="W507" i="1"/>
  <c r="AB507" i="1" s="1"/>
  <c r="U507" i="1"/>
  <c r="AM504" i="1"/>
  <c r="AL504" i="1"/>
  <c r="AK504" i="1"/>
  <c r="W504" i="1"/>
  <c r="AB504" i="1" s="1"/>
  <c r="U504" i="1"/>
  <c r="AM505" i="1"/>
  <c r="AL505" i="1"/>
  <c r="AK505" i="1"/>
  <c r="W505" i="1"/>
  <c r="AB505" i="1" s="1"/>
  <c r="U505" i="1"/>
  <c r="AM502" i="1"/>
  <c r="AL502" i="1"/>
  <c r="AK502" i="1"/>
  <c r="W502" i="1"/>
  <c r="AB502" i="1" s="1"/>
  <c r="U502" i="1"/>
  <c r="AM499" i="1"/>
  <c r="AL499" i="1"/>
  <c r="AK499" i="1"/>
  <c r="W499" i="1"/>
  <c r="AB499" i="1" s="1"/>
  <c r="U499" i="1"/>
  <c r="AM500" i="1"/>
  <c r="AL500" i="1"/>
  <c r="AK500" i="1"/>
  <c r="W500" i="1"/>
  <c r="AB500" i="1" s="1"/>
  <c r="U500" i="1"/>
  <c r="AM312" i="1"/>
  <c r="AL312" i="1"/>
  <c r="AK312" i="1"/>
  <c r="W312" i="1"/>
  <c r="AB312" i="1" s="1"/>
  <c r="U312" i="1"/>
  <c r="AM308" i="1"/>
  <c r="AL308" i="1"/>
  <c r="AK308" i="1"/>
  <c r="W308" i="1"/>
  <c r="AB308" i="1" s="1"/>
  <c r="U308" i="1"/>
  <c r="AM310" i="1"/>
  <c r="AL310" i="1"/>
  <c r="AK310" i="1"/>
  <c r="W310" i="1"/>
  <c r="AB310" i="1" s="1"/>
  <c r="U310" i="1"/>
  <c r="AM304" i="1"/>
  <c r="AL304" i="1"/>
  <c r="AK304" i="1"/>
  <c r="W304" i="1"/>
  <c r="AB304" i="1" s="1"/>
  <c r="U304" i="1"/>
  <c r="AM305" i="1"/>
  <c r="AL305" i="1"/>
  <c r="AK305" i="1"/>
  <c r="W305" i="1"/>
  <c r="AB305" i="1" s="1"/>
  <c r="U305" i="1"/>
  <c r="AM306" i="1"/>
  <c r="AL306" i="1"/>
  <c r="AK306" i="1"/>
  <c r="W306" i="1"/>
  <c r="AB306" i="1" s="1"/>
  <c r="U306" i="1"/>
  <c r="AM427" i="1"/>
  <c r="AL427" i="1"/>
  <c r="AK427" i="1"/>
  <c r="W427" i="1"/>
  <c r="AB427" i="1" s="1"/>
  <c r="U427" i="1"/>
  <c r="AM201" i="1"/>
  <c r="AL201" i="1"/>
  <c r="AK201" i="1"/>
  <c r="W201" i="1"/>
  <c r="AB201" i="1" s="1"/>
  <c r="U201" i="1"/>
  <c r="U948" i="1"/>
  <c r="AM948" i="1"/>
  <c r="AL948" i="1"/>
  <c r="AK948" i="1"/>
  <c r="W948" i="1"/>
  <c r="AB948" i="1" s="1"/>
  <c r="U827" i="1"/>
  <c r="AM827" i="1"/>
  <c r="AL827" i="1"/>
  <c r="AK827" i="1"/>
  <c r="W827" i="1"/>
  <c r="AB827" i="1" s="1"/>
  <c r="AM519" i="1"/>
  <c r="AL519" i="1"/>
  <c r="AK519" i="1"/>
  <c r="W519" i="1"/>
  <c r="AB519" i="1" s="1"/>
  <c r="U519" i="1"/>
  <c r="AM175" i="1" l="1"/>
  <c r="AL175" i="1"/>
  <c r="AK175" i="1"/>
  <c r="W175" i="1"/>
  <c r="AB175" i="1" s="1"/>
  <c r="U175" i="1"/>
  <c r="AM173" i="1"/>
  <c r="AL173" i="1"/>
  <c r="AK173" i="1"/>
  <c r="W173" i="1"/>
  <c r="AB173" i="1" s="1"/>
  <c r="U173" i="1"/>
  <c r="AM171" i="1"/>
  <c r="AL171" i="1"/>
  <c r="AK171" i="1"/>
  <c r="W171" i="1"/>
  <c r="AB171" i="1" s="1"/>
  <c r="U171" i="1"/>
  <c r="AM170" i="1"/>
  <c r="AL170" i="1"/>
  <c r="AK170" i="1"/>
  <c r="W170" i="1"/>
  <c r="AB170" i="1" s="1"/>
  <c r="U170" i="1"/>
  <c r="AM169" i="1"/>
  <c r="AL169" i="1"/>
  <c r="AK169" i="1"/>
  <c r="W169" i="1"/>
  <c r="AB169" i="1" s="1"/>
  <c r="U169" i="1"/>
  <c r="AM163" i="1"/>
  <c r="AL163" i="1"/>
  <c r="AK163" i="1"/>
  <c r="W163" i="1"/>
  <c r="AB163" i="1" s="1"/>
  <c r="U163" i="1"/>
  <c r="AM167" i="1"/>
  <c r="AL167" i="1"/>
  <c r="AK167" i="1"/>
  <c r="W167" i="1"/>
  <c r="AB167" i="1" s="1"/>
  <c r="U167" i="1"/>
  <c r="AM165" i="1"/>
  <c r="AL165" i="1"/>
  <c r="AK165" i="1"/>
  <c r="W165" i="1"/>
  <c r="AB165" i="1" s="1"/>
  <c r="U165" i="1"/>
  <c r="AM161" i="1"/>
  <c r="AL161" i="1"/>
  <c r="AK161" i="1"/>
  <c r="W161" i="1"/>
  <c r="AB161" i="1" s="1"/>
  <c r="U161" i="1"/>
  <c r="AM160" i="1"/>
  <c r="AL160" i="1"/>
  <c r="AK160" i="1"/>
  <c r="W160" i="1"/>
  <c r="AB160" i="1" s="1"/>
  <c r="U160" i="1"/>
  <c r="AM159" i="1"/>
  <c r="AL159" i="1"/>
  <c r="AK159" i="1"/>
  <c r="W159" i="1"/>
  <c r="AB159" i="1" s="1"/>
  <c r="U159" i="1"/>
  <c r="AM946" i="1"/>
  <c r="AL946" i="1"/>
  <c r="AK946" i="1"/>
  <c r="W946" i="1"/>
  <c r="AB946" i="1" s="1"/>
  <c r="U946" i="1"/>
  <c r="AM944" i="1"/>
  <c r="AL944" i="1"/>
  <c r="AK944" i="1"/>
  <c r="W944" i="1"/>
  <c r="AB944" i="1" s="1"/>
  <c r="U944" i="1"/>
  <c r="AM839" i="1"/>
  <c r="AL839" i="1"/>
  <c r="AK839" i="1"/>
  <c r="W839" i="1"/>
  <c r="AB839" i="1" s="1"/>
  <c r="U839" i="1"/>
  <c r="AM837" i="1"/>
  <c r="AL837" i="1"/>
  <c r="AK837" i="1"/>
  <c r="W837" i="1"/>
  <c r="AB837" i="1" s="1"/>
  <c r="U837" i="1"/>
  <c r="AM831" i="1"/>
  <c r="AL831" i="1"/>
  <c r="AK831" i="1"/>
  <c r="W831" i="1"/>
  <c r="AB831" i="1" s="1"/>
  <c r="U831" i="1"/>
  <c r="AM829" i="1"/>
  <c r="AL829" i="1"/>
  <c r="AK829" i="1"/>
  <c r="W829" i="1"/>
  <c r="AB829" i="1" s="1"/>
  <c r="U829" i="1"/>
  <c r="AM835" i="1"/>
  <c r="AL835" i="1"/>
  <c r="AK835" i="1"/>
  <c r="W835" i="1"/>
  <c r="AB835" i="1" s="1"/>
  <c r="U835" i="1"/>
  <c r="AM834" i="1"/>
  <c r="AL834" i="1"/>
  <c r="AK834" i="1"/>
  <c r="W834" i="1"/>
  <c r="AB834" i="1" s="1"/>
  <c r="U834" i="1"/>
  <c r="AM833" i="1"/>
  <c r="AL833" i="1"/>
  <c r="AK833" i="1"/>
  <c r="W833" i="1"/>
  <c r="AB833" i="1" s="1"/>
  <c r="U833" i="1"/>
  <c r="AM823" i="1"/>
  <c r="AL823" i="1"/>
  <c r="AK823" i="1"/>
  <c r="W823" i="1"/>
  <c r="AB823" i="1" s="1"/>
  <c r="U823" i="1"/>
  <c r="AM824" i="1"/>
  <c r="AL824" i="1"/>
  <c r="AK824" i="1"/>
  <c r="W824" i="1"/>
  <c r="AB824" i="1" s="1"/>
  <c r="U824" i="1"/>
  <c r="AM825" i="1"/>
  <c r="AL825" i="1"/>
  <c r="AK825" i="1"/>
  <c r="W825" i="1"/>
  <c r="AB825" i="1" s="1"/>
  <c r="U825" i="1"/>
  <c r="AM517" i="1"/>
  <c r="AL517" i="1"/>
  <c r="AK517" i="1"/>
  <c r="W517" i="1"/>
  <c r="AB517" i="1" s="1"/>
  <c r="U517" i="1"/>
  <c r="AM631" i="1"/>
  <c r="AL631" i="1"/>
  <c r="AK631" i="1"/>
  <c r="W631" i="1"/>
  <c r="AB631" i="1" s="1"/>
  <c r="U631" i="1"/>
  <c r="AM629" i="1"/>
  <c r="AL629" i="1"/>
  <c r="AK629" i="1"/>
  <c r="W629" i="1"/>
  <c r="AB629" i="1" s="1"/>
  <c r="U629" i="1"/>
  <c r="AM627" i="1"/>
  <c r="AL627" i="1"/>
  <c r="AK627" i="1"/>
  <c r="W627" i="1"/>
  <c r="AB627" i="1" s="1"/>
  <c r="U627" i="1"/>
  <c r="AM454" i="1"/>
  <c r="AL454" i="1"/>
  <c r="AK454" i="1"/>
  <c r="W454" i="1"/>
  <c r="AB454" i="1" s="1"/>
  <c r="U454" i="1"/>
  <c r="AM122" i="1"/>
  <c r="AL122" i="1"/>
  <c r="AK122" i="1"/>
  <c r="W122" i="1"/>
  <c r="AB122" i="1" s="1"/>
  <c r="U122" i="1"/>
  <c r="AM109" i="1"/>
  <c r="AL109" i="1"/>
  <c r="AK109" i="1"/>
  <c r="W109" i="1"/>
  <c r="AB109" i="1" s="1"/>
  <c r="U109" i="1"/>
  <c r="AM674" i="1"/>
  <c r="AL674" i="1"/>
  <c r="AK674" i="1"/>
  <c r="W674" i="1"/>
  <c r="AB674" i="1" s="1"/>
  <c r="U674" i="1"/>
  <c r="AM672" i="1"/>
  <c r="AL672" i="1"/>
  <c r="AK672" i="1"/>
  <c r="W672" i="1"/>
  <c r="AB672" i="1" s="1"/>
  <c r="U672" i="1"/>
  <c r="AM749" i="1"/>
  <c r="AL749" i="1"/>
  <c r="AK749" i="1"/>
  <c r="W749" i="1"/>
  <c r="AB749" i="1" s="1"/>
  <c r="U749" i="1"/>
  <c r="AM747" i="1"/>
  <c r="AL747" i="1"/>
  <c r="AK747" i="1"/>
  <c r="W747" i="1"/>
  <c r="AB747" i="1" s="1"/>
  <c r="U747" i="1"/>
  <c r="AM745" i="1"/>
  <c r="AL745" i="1"/>
  <c r="AK745" i="1"/>
  <c r="W745" i="1"/>
  <c r="AB745" i="1" s="1"/>
  <c r="U745" i="1"/>
  <c r="AM744" i="1"/>
  <c r="AL744" i="1"/>
  <c r="AK744" i="1"/>
  <c r="W744" i="1"/>
  <c r="AB744" i="1" s="1"/>
  <c r="U744" i="1"/>
  <c r="AM936" i="1"/>
  <c r="AL936" i="1"/>
  <c r="AK936" i="1"/>
  <c r="W936" i="1"/>
  <c r="AB936" i="1" s="1"/>
  <c r="U936" i="1"/>
  <c r="AM934" i="1"/>
  <c r="AL934" i="1"/>
  <c r="AK934" i="1"/>
  <c r="W934" i="1"/>
  <c r="AB934" i="1" s="1"/>
  <c r="U934" i="1"/>
  <c r="AM852" i="1"/>
  <c r="AL852" i="1"/>
  <c r="AK852" i="1"/>
  <c r="W852" i="1"/>
  <c r="AB852" i="1" s="1"/>
  <c r="U852" i="1"/>
  <c r="AM850" i="1"/>
  <c r="AL850" i="1"/>
  <c r="AK850" i="1"/>
  <c r="W850" i="1"/>
  <c r="AB850" i="1" s="1"/>
  <c r="U850" i="1"/>
  <c r="AM814" i="1"/>
  <c r="AL814" i="1"/>
  <c r="AK814" i="1"/>
  <c r="W814" i="1"/>
  <c r="AB814" i="1" s="1"/>
  <c r="U814" i="1"/>
  <c r="AM811" i="1"/>
  <c r="AL811" i="1"/>
  <c r="AK811" i="1"/>
  <c r="W811" i="1"/>
  <c r="AB811" i="1" s="1"/>
  <c r="U811" i="1"/>
  <c r="AM810" i="1"/>
  <c r="AL810" i="1"/>
  <c r="AK810" i="1"/>
  <c r="W810" i="1"/>
  <c r="AB810" i="1" s="1"/>
  <c r="U810" i="1"/>
  <c r="AM812" i="1"/>
  <c r="AL812" i="1"/>
  <c r="AK812" i="1"/>
  <c r="W812" i="1"/>
  <c r="AB812" i="1" s="1"/>
  <c r="U812" i="1"/>
  <c r="AM809" i="1"/>
  <c r="AL809" i="1"/>
  <c r="AK809" i="1"/>
  <c r="W809" i="1"/>
  <c r="AB809" i="1" s="1"/>
  <c r="U809" i="1"/>
  <c r="AM807" i="1"/>
  <c r="AL807" i="1"/>
  <c r="AK807" i="1"/>
  <c r="W807" i="1"/>
  <c r="AB807" i="1" s="1"/>
  <c r="U807" i="1"/>
  <c r="AM696" i="1"/>
  <c r="AL696" i="1"/>
  <c r="AK696" i="1"/>
  <c r="W696" i="1"/>
  <c r="AB696" i="1" s="1"/>
  <c r="U696" i="1"/>
  <c r="AM703" i="1"/>
  <c r="AL703" i="1"/>
  <c r="AK703" i="1"/>
  <c r="W703" i="1"/>
  <c r="AB703" i="1" s="1"/>
  <c r="U703" i="1"/>
  <c r="AM701" i="1"/>
  <c r="AL701" i="1"/>
  <c r="AK701" i="1"/>
  <c r="W701" i="1"/>
  <c r="AB701" i="1" s="1"/>
  <c r="U701" i="1"/>
  <c r="AM699" i="1"/>
  <c r="AL699" i="1"/>
  <c r="AK699" i="1"/>
  <c r="W699" i="1"/>
  <c r="AB699" i="1" s="1"/>
  <c r="U699" i="1"/>
  <c r="AM698" i="1"/>
  <c r="AL698" i="1"/>
  <c r="AK698" i="1"/>
  <c r="W698" i="1"/>
  <c r="AB698" i="1" s="1"/>
  <c r="U698" i="1"/>
  <c r="AM697" i="1"/>
  <c r="AL697" i="1"/>
  <c r="AK697" i="1"/>
  <c r="W697" i="1"/>
  <c r="AB697" i="1" s="1"/>
  <c r="U697" i="1"/>
  <c r="AM711" i="1"/>
  <c r="AL711" i="1"/>
  <c r="AK711" i="1"/>
  <c r="W711" i="1"/>
  <c r="AB711" i="1" s="1"/>
  <c r="U711" i="1"/>
  <c r="AM709" i="1"/>
  <c r="AL709" i="1"/>
  <c r="AK709" i="1"/>
  <c r="W709" i="1"/>
  <c r="AB709" i="1" s="1"/>
  <c r="U709" i="1"/>
  <c r="AM707" i="1"/>
  <c r="AL707" i="1"/>
  <c r="AK707" i="1"/>
  <c r="W707" i="1"/>
  <c r="AB707" i="1" s="1"/>
  <c r="U707" i="1"/>
  <c r="AM706" i="1"/>
  <c r="AL706" i="1"/>
  <c r="AK706" i="1"/>
  <c r="W706" i="1"/>
  <c r="AB706" i="1" s="1"/>
  <c r="U706" i="1"/>
  <c r="AM705" i="1"/>
  <c r="AL705" i="1"/>
  <c r="AK705" i="1"/>
  <c r="W705" i="1"/>
  <c r="AB705" i="1" s="1"/>
  <c r="U705" i="1"/>
  <c r="AM626" i="1"/>
  <c r="AL626" i="1"/>
  <c r="AK626" i="1"/>
  <c r="W626" i="1"/>
  <c r="AB626" i="1" s="1"/>
  <c r="U626" i="1"/>
  <c r="AM566" i="1"/>
  <c r="AL566" i="1"/>
  <c r="AK566" i="1"/>
  <c r="W566" i="1"/>
  <c r="AB566" i="1" s="1"/>
  <c r="U566" i="1"/>
  <c r="AM564" i="1"/>
  <c r="AL564" i="1"/>
  <c r="AK564" i="1"/>
  <c r="W564" i="1"/>
  <c r="AB564" i="1" s="1"/>
  <c r="U564" i="1"/>
  <c r="AM562" i="1"/>
  <c r="AL562" i="1"/>
  <c r="AK562" i="1"/>
  <c r="W562" i="1"/>
  <c r="AB562" i="1" s="1"/>
  <c r="U562" i="1"/>
  <c r="AM560" i="1"/>
  <c r="AL560" i="1"/>
  <c r="AK560" i="1"/>
  <c r="W560" i="1"/>
  <c r="AB560" i="1" s="1"/>
  <c r="U560" i="1"/>
  <c r="AM558" i="1"/>
  <c r="AL558" i="1"/>
  <c r="AK558" i="1"/>
  <c r="W558" i="1"/>
  <c r="AB558" i="1" s="1"/>
  <c r="U558" i="1"/>
  <c r="AM556" i="1"/>
  <c r="AL556" i="1"/>
  <c r="AK556" i="1"/>
  <c r="W556" i="1"/>
  <c r="AB556" i="1" s="1"/>
  <c r="U556" i="1"/>
  <c r="AM555" i="1"/>
  <c r="AL555" i="1"/>
  <c r="AK555" i="1"/>
  <c r="W555" i="1"/>
  <c r="AB555" i="1" s="1"/>
  <c r="U555" i="1"/>
  <c r="AM540" i="1"/>
  <c r="AL540" i="1"/>
  <c r="AK540" i="1"/>
  <c r="W540" i="1"/>
  <c r="AB540" i="1" s="1"/>
  <c r="U540" i="1"/>
  <c r="AM542" i="1"/>
  <c r="AL542" i="1"/>
  <c r="AK542" i="1"/>
  <c r="W542" i="1"/>
  <c r="AB542" i="1" s="1"/>
  <c r="U542" i="1"/>
  <c r="AM547" i="1"/>
  <c r="AL547" i="1"/>
  <c r="AK547" i="1"/>
  <c r="W547" i="1"/>
  <c r="AB547" i="1" s="1"/>
  <c r="U547" i="1"/>
  <c r="AM546" i="1"/>
  <c r="AL546" i="1"/>
  <c r="AK546" i="1"/>
  <c r="W546" i="1"/>
  <c r="AB546" i="1" s="1"/>
  <c r="U546" i="1"/>
  <c r="AM538" i="1"/>
  <c r="AL538" i="1"/>
  <c r="AK538" i="1"/>
  <c r="W538" i="1"/>
  <c r="AB538" i="1" s="1"/>
  <c r="U538" i="1"/>
  <c r="AM545" i="1"/>
  <c r="AL545" i="1"/>
  <c r="AK545" i="1"/>
  <c r="W545" i="1"/>
  <c r="AB545" i="1" s="1"/>
  <c r="U545" i="1"/>
  <c r="AM537" i="1"/>
  <c r="AL537" i="1"/>
  <c r="AK537" i="1"/>
  <c r="W537" i="1"/>
  <c r="AB537" i="1" s="1"/>
  <c r="U537" i="1"/>
  <c r="AM535" i="1"/>
  <c r="AL535" i="1"/>
  <c r="AK535" i="1"/>
  <c r="W535" i="1"/>
  <c r="AB535" i="1" s="1"/>
  <c r="U535" i="1"/>
  <c r="AM536" i="1"/>
  <c r="AL536" i="1"/>
  <c r="AK536" i="1"/>
  <c r="W536" i="1"/>
  <c r="AB536" i="1" s="1"/>
  <c r="U536" i="1"/>
  <c r="AM551" i="1"/>
  <c r="AL551" i="1"/>
  <c r="AK551" i="1"/>
  <c r="W551" i="1"/>
  <c r="AB551" i="1" s="1"/>
  <c r="U551" i="1"/>
  <c r="AM549" i="1"/>
  <c r="AL549" i="1"/>
  <c r="AK549" i="1"/>
  <c r="W549" i="1"/>
  <c r="AB549" i="1" s="1"/>
  <c r="U549" i="1"/>
  <c r="AM544" i="1"/>
  <c r="AL544" i="1"/>
  <c r="AK544" i="1"/>
  <c r="W544" i="1"/>
  <c r="AB544" i="1" s="1"/>
  <c r="U544" i="1"/>
  <c r="AM467" i="1"/>
  <c r="AL467" i="1"/>
  <c r="AK467" i="1"/>
  <c r="W467" i="1"/>
  <c r="AB467" i="1" s="1"/>
  <c r="U467" i="1"/>
  <c r="AM463" i="1"/>
  <c r="AL463" i="1"/>
  <c r="AK463" i="1"/>
  <c r="W463" i="1"/>
  <c r="AB463" i="1" s="1"/>
  <c r="U463" i="1"/>
  <c r="AM449" i="1"/>
  <c r="AL449" i="1"/>
  <c r="AK449" i="1"/>
  <c r="W449" i="1"/>
  <c r="AB449" i="1" s="1"/>
  <c r="U449" i="1"/>
  <c r="AM461" i="1"/>
  <c r="AL461" i="1"/>
  <c r="AK461" i="1"/>
  <c r="W461" i="1"/>
  <c r="AB461" i="1" s="1"/>
  <c r="U461" i="1"/>
  <c r="AM459" i="1"/>
  <c r="AL459" i="1"/>
  <c r="AK459" i="1"/>
  <c r="W459" i="1"/>
  <c r="AB459" i="1" s="1"/>
  <c r="U459" i="1"/>
  <c r="AM458" i="1"/>
  <c r="AL458" i="1"/>
  <c r="AK458" i="1"/>
  <c r="W458" i="1"/>
  <c r="AB458" i="1" s="1"/>
  <c r="U458" i="1"/>
  <c r="AM403" i="1"/>
  <c r="AL403" i="1"/>
  <c r="AK403" i="1"/>
  <c r="W403" i="1"/>
  <c r="AB403" i="1" s="1"/>
  <c r="U403" i="1"/>
  <c r="AM399" i="1"/>
  <c r="AL399" i="1"/>
  <c r="AK399" i="1"/>
  <c r="W399" i="1"/>
  <c r="AB399" i="1" s="1"/>
  <c r="U399" i="1"/>
  <c r="AM386" i="1"/>
  <c r="AL386" i="1"/>
  <c r="AK386" i="1"/>
  <c r="W386" i="1"/>
  <c r="AB386" i="1" s="1"/>
  <c r="U386" i="1"/>
  <c r="AM384" i="1"/>
  <c r="AL384" i="1"/>
  <c r="AK384" i="1"/>
  <c r="W384" i="1"/>
  <c r="AB384" i="1" s="1"/>
  <c r="U384" i="1"/>
  <c r="AM383" i="1"/>
  <c r="AL383" i="1"/>
  <c r="AK383" i="1"/>
  <c r="W383" i="1"/>
  <c r="AB383" i="1" s="1"/>
  <c r="U383" i="1"/>
  <c r="AM379" i="1"/>
  <c r="AL379" i="1"/>
  <c r="AK379" i="1"/>
  <c r="W379" i="1"/>
  <c r="AB379" i="1" s="1"/>
  <c r="U379" i="1"/>
  <c r="AM296" i="1"/>
  <c r="AL296" i="1"/>
  <c r="AK296" i="1"/>
  <c r="W296" i="1"/>
  <c r="AB296" i="1" s="1"/>
  <c r="U296" i="1"/>
  <c r="AM285" i="1"/>
  <c r="AL285" i="1"/>
  <c r="AK285" i="1"/>
  <c r="W285" i="1"/>
  <c r="AB285" i="1" s="1"/>
  <c r="U285" i="1"/>
  <c r="AM283" i="1"/>
  <c r="AL283" i="1"/>
  <c r="AK283" i="1"/>
  <c r="W283" i="1"/>
  <c r="AB283" i="1" s="1"/>
  <c r="U283" i="1"/>
  <c r="AM281" i="1"/>
  <c r="AL281" i="1"/>
  <c r="AK281" i="1"/>
  <c r="W281" i="1"/>
  <c r="AB281" i="1" s="1"/>
  <c r="U281" i="1"/>
  <c r="AM120" i="1"/>
  <c r="AL120" i="1"/>
  <c r="AK120" i="1"/>
  <c r="W120" i="1"/>
  <c r="AB120" i="1" s="1"/>
  <c r="U120" i="1"/>
  <c r="AM118" i="1"/>
  <c r="AL118" i="1"/>
  <c r="AK118" i="1"/>
  <c r="W118" i="1"/>
  <c r="AB118" i="1" s="1"/>
  <c r="U118" i="1"/>
  <c r="AM117" i="1"/>
  <c r="AL117" i="1"/>
  <c r="AK117" i="1"/>
  <c r="W117" i="1"/>
  <c r="AB117" i="1" s="1"/>
  <c r="U117" i="1"/>
  <c r="AM116" i="1"/>
  <c r="AL116" i="1"/>
  <c r="AK116" i="1"/>
  <c r="W116" i="1"/>
  <c r="AB116" i="1" s="1"/>
  <c r="U116" i="1"/>
  <c r="AM103" i="1"/>
  <c r="AL103" i="1"/>
  <c r="AK103" i="1"/>
  <c r="W103" i="1"/>
  <c r="AB103" i="1" s="1"/>
  <c r="U103" i="1"/>
  <c r="AM105" i="1"/>
  <c r="AL105" i="1"/>
  <c r="AK105" i="1"/>
  <c r="W105" i="1"/>
  <c r="AB105" i="1" s="1"/>
  <c r="U105" i="1"/>
  <c r="AM104" i="1"/>
  <c r="AL104" i="1"/>
  <c r="AK104" i="1"/>
  <c r="W104" i="1"/>
  <c r="AB104" i="1" s="1"/>
  <c r="U104" i="1"/>
  <c r="AM902" i="1"/>
  <c r="AL902" i="1"/>
  <c r="AK902" i="1"/>
  <c r="W902" i="1"/>
  <c r="AB902" i="1" s="1"/>
  <c r="U902" i="1"/>
  <c r="AM795" i="1"/>
  <c r="AL795" i="1"/>
  <c r="AK795" i="1"/>
  <c r="W795" i="1"/>
  <c r="AB795" i="1" s="1"/>
  <c r="U795" i="1"/>
  <c r="AM920" i="1"/>
  <c r="AL920" i="1"/>
  <c r="AK920" i="1"/>
  <c r="W920" i="1"/>
  <c r="AB920" i="1" s="1"/>
  <c r="U920" i="1"/>
  <c r="U921" i="1"/>
  <c r="W921" i="1"/>
  <c r="AB921" i="1" s="1"/>
  <c r="AK921" i="1"/>
  <c r="AL921" i="1"/>
  <c r="AM921" i="1"/>
  <c r="AM923" i="1"/>
  <c r="AL923" i="1"/>
  <c r="AK923" i="1"/>
  <c r="W923" i="1"/>
  <c r="AB923" i="1" s="1"/>
  <c r="U923" i="1"/>
  <c r="AM919" i="1"/>
  <c r="AL919" i="1"/>
  <c r="AK919" i="1"/>
  <c r="W919" i="1"/>
  <c r="AB919" i="1" s="1"/>
  <c r="U919" i="1"/>
  <c r="AM917" i="1"/>
  <c r="AL917" i="1"/>
  <c r="AK917" i="1"/>
  <c r="W917" i="1"/>
  <c r="AB917" i="1" s="1"/>
  <c r="U917" i="1"/>
  <c r="AM904" i="1"/>
  <c r="AL904" i="1"/>
  <c r="AK904" i="1"/>
  <c r="W904" i="1"/>
  <c r="AB904" i="1" s="1"/>
  <c r="U904" i="1"/>
  <c r="AM901" i="1"/>
  <c r="AL901" i="1"/>
  <c r="AK901" i="1"/>
  <c r="W901" i="1"/>
  <c r="AB901" i="1" s="1"/>
  <c r="U901" i="1"/>
  <c r="AM900" i="1"/>
  <c r="AL900" i="1"/>
  <c r="AK900" i="1"/>
  <c r="W900" i="1"/>
  <c r="AB900" i="1" s="1"/>
  <c r="U900" i="1"/>
  <c r="AM897" i="1"/>
  <c r="AL897" i="1"/>
  <c r="AK897" i="1"/>
  <c r="W897" i="1"/>
  <c r="AB897" i="1" s="1"/>
  <c r="U897" i="1"/>
  <c r="AM797" i="1"/>
  <c r="AL797" i="1"/>
  <c r="AK797" i="1"/>
  <c r="W797" i="1"/>
  <c r="AB797" i="1" s="1"/>
  <c r="U797" i="1"/>
  <c r="AM794" i="1"/>
  <c r="AL794" i="1"/>
  <c r="AK794" i="1"/>
  <c r="W794" i="1"/>
  <c r="AB794" i="1" s="1"/>
  <c r="U794" i="1"/>
  <c r="AM793" i="1"/>
  <c r="AL793" i="1"/>
  <c r="AK793" i="1"/>
  <c r="W793" i="1"/>
  <c r="AB793" i="1" s="1"/>
  <c r="U793" i="1"/>
  <c r="AM791" i="1"/>
  <c r="AL791" i="1"/>
  <c r="AK791" i="1"/>
  <c r="W791" i="1"/>
  <c r="AB791" i="1" s="1"/>
  <c r="U791" i="1"/>
  <c r="AM722" i="1"/>
  <c r="AL722" i="1"/>
  <c r="AK722" i="1"/>
  <c r="W722" i="1"/>
  <c r="AB722" i="1" s="1"/>
  <c r="U722" i="1"/>
  <c r="AM720" i="1"/>
  <c r="AL720" i="1"/>
  <c r="AK720" i="1"/>
  <c r="W720" i="1"/>
  <c r="AB720" i="1" s="1"/>
  <c r="U720" i="1"/>
  <c r="AM719" i="1"/>
  <c r="AL719" i="1"/>
  <c r="AK719" i="1"/>
  <c r="W719" i="1"/>
  <c r="AB719" i="1" s="1"/>
  <c r="U719" i="1"/>
  <c r="AM717" i="1"/>
  <c r="AL717" i="1"/>
  <c r="AK717" i="1"/>
  <c r="W717" i="1"/>
  <c r="AB717" i="1" s="1"/>
  <c r="U717" i="1"/>
  <c r="AM31" i="1"/>
  <c r="AL31" i="1"/>
  <c r="AK31" i="1"/>
  <c r="W31" i="1"/>
  <c r="AB31" i="1" s="1"/>
  <c r="U31" i="1"/>
  <c r="AM29" i="1"/>
  <c r="AL29" i="1"/>
  <c r="AK29" i="1"/>
  <c r="W29" i="1"/>
  <c r="AB29" i="1" s="1"/>
  <c r="U29" i="1"/>
  <c r="AM28" i="1"/>
  <c r="AL28" i="1"/>
  <c r="AK28" i="1"/>
  <c r="W28" i="1"/>
  <c r="AB28" i="1" s="1"/>
  <c r="U28" i="1"/>
  <c r="AM25" i="1"/>
  <c r="AL25" i="1"/>
  <c r="AK25" i="1"/>
  <c r="W25" i="1"/>
  <c r="AB25" i="1" s="1"/>
  <c r="U25"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S631" i="1" l="1"/>
  <c r="S597" i="1" l="1"/>
  <c r="X597" i="1"/>
  <c r="AC597" i="1" s="1"/>
  <c r="AJ597" i="1" s="1"/>
  <c r="AG597" i="1" s="1"/>
  <c r="AD597" i="1" s="1"/>
  <c r="S93" i="1"/>
  <c r="X93" i="1"/>
  <c r="AC93" i="1" s="1"/>
  <c r="AJ93" i="1" s="1"/>
  <c r="AG93" i="1" s="1"/>
  <c r="AD93" i="1" s="1"/>
  <c r="S737" i="1"/>
  <c r="X737" i="1"/>
  <c r="AC737" i="1" s="1"/>
  <c r="AJ737" i="1" s="1"/>
  <c r="AG737" i="1" s="1"/>
  <c r="AD737" i="1" s="1"/>
  <c r="S141" i="1"/>
  <c r="X141" i="1"/>
  <c r="AC141" i="1" s="1"/>
  <c r="AJ141" i="1" s="1"/>
  <c r="AG141" i="1" s="1"/>
  <c r="AD141" i="1" s="1"/>
  <c r="X735" i="1"/>
  <c r="AC735" i="1" s="1"/>
  <c r="AJ735" i="1" s="1"/>
  <c r="AG735" i="1" s="1"/>
  <c r="AD735" i="1" s="1"/>
  <c r="S735" i="1"/>
  <c r="X140" i="1"/>
  <c r="AC140" i="1" s="1"/>
  <c r="AJ140" i="1" s="1"/>
  <c r="AG140" i="1" s="1"/>
  <c r="AD140" i="1" s="1"/>
  <c r="S140" i="1"/>
  <c r="S734" i="1"/>
  <c r="X734" i="1"/>
  <c r="AC734" i="1" s="1"/>
  <c r="AJ734" i="1" s="1"/>
  <c r="AG734" i="1" s="1"/>
  <c r="AD734" i="1" s="1"/>
  <c r="X529" i="1"/>
  <c r="AC529" i="1" s="1"/>
  <c r="AJ529" i="1" s="1"/>
  <c r="AG529" i="1" s="1"/>
  <c r="AD529" i="1" s="1"/>
  <c r="S529" i="1"/>
  <c r="X95" i="1"/>
  <c r="AC95" i="1" s="1"/>
  <c r="AJ95" i="1" s="1"/>
  <c r="AG95" i="1" s="1"/>
  <c r="AD95" i="1" s="1"/>
  <c r="S95" i="1"/>
  <c r="X268" i="1"/>
  <c r="AC268" i="1" s="1"/>
  <c r="AJ268" i="1" s="1"/>
  <c r="AG268" i="1" s="1"/>
  <c r="AD268" i="1" s="1"/>
  <c r="S268" i="1"/>
  <c r="X90" i="1"/>
  <c r="AC90" i="1" s="1"/>
  <c r="AJ90" i="1" s="1"/>
  <c r="AG90" i="1" s="1"/>
  <c r="AD90" i="1" s="1"/>
  <c r="S90" i="1"/>
  <c r="S527" i="1"/>
  <c r="X527" i="1"/>
  <c r="AC527" i="1" s="1"/>
  <c r="AJ527" i="1" s="1"/>
  <c r="AG527" i="1" s="1"/>
  <c r="AD527" i="1" s="1"/>
  <c r="X87" i="1"/>
  <c r="AC87" i="1" s="1"/>
  <c r="AJ87" i="1" s="1"/>
  <c r="AG87" i="1" s="1"/>
  <c r="AD87" i="1" s="1"/>
  <c r="S87" i="1"/>
  <c r="S261" i="1"/>
  <c r="X261" i="1"/>
  <c r="AC261" i="1" s="1"/>
  <c r="AJ261" i="1" s="1"/>
  <c r="AG261" i="1" s="1"/>
  <c r="AD261" i="1" s="1"/>
  <c r="S738" i="1"/>
  <c r="X738" i="1"/>
  <c r="AC738" i="1" s="1"/>
  <c r="AJ738" i="1" s="1"/>
  <c r="AG738" i="1" s="1"/>
  <c r="AD738" i="1" s="1"/>
  <c r="S370" i="1"/>
  <c r="X370" i="1"/>
  <c r="AC370" i="1" s="1"/>
  <c r="AJ370" i="1" s="1"/>
  <c r="AG370" i="1" s="1"/>
  <c r="AD370" i="1" s="1"/>
  <c r="X139" i="1"/>
  <c r="AC139" i="1" s="1"/>
  <c r="AJ139" i="1" s="1"/>
  <c r="AG139" i="1" s="1"/>
  <c r="AD139" i="1" s="1"/>
  <c r="S139" i="1"/>
  <c r="X342" i="1"/>
  <c r="AC342" i="1" s="1"/>
  <c r="AJ342" i="1" s="1"/>
  <c r="AG342" i="1" s="1"/>
  <c r="AD342" i="1" s="1"/>
  <c r="S342" i="1"/>
  <c r="S143" i="1"/>
  <c r="X143" i="1"/>
  <c r="AC143" i="1" s="1"/>
  <c r="AJ143" i="1" s="1"/>
  <c r="AG143" i="1" s="1"/>
  <c r="AD143" i="1" s="1"/>
  <c r="S323" i="1"/>
  <c r="X323" i="1"/>
  <c r="AC323" i="1" s="1"/>
  <c r="AJ323" i="1" s="1"/>
  <c r="AG323" i="1" s="1"/>
  <c r="AD323" i="1" s="1"/>
  <c r="S736" i="1"/>
  <c r="X736" i="1"/>
  <c r="AC736" i="1" s="1"/>
  <c r="AJ736" i="1" s="1"/>
  <c r="AG736" i="1" s="1"/>
  <c r="AD736" i="1" s="1"/>
  <c r="X85" i="1"/>
  <c r="AC85" i="1" s="1"/>
  <c r="AJ85" i="1" s="1"/>
  <c r="AG85" i="1" s="1"/>
  <c r="AD85" i="1" s="1"/>
  <c r="S85" i="1"/>
  <c r="S333" i="1"/>
  <c r="X333" i="1"/>
  <c r="AC333" i="1" s="1"/>
  <c r="AJ333" i="1" s="1"/>
  <c r="AG333" i="1" s="1"/>
  <c r="AD333" i="1" s="1"/>
  <c r="S83" i="1"/>
  <c r="X83" i="1"/>
  <c r="AC83" i="1" s="1"/>
  <c r="AJ83" i="1" s="1"/>
  <c r="AG83" i="1" s="1"/>
  <c r="AD83" i="1" s="1"/>
  <c r="S733" i="1"/>
  <c r="X733" i="1"/>
  <c r="AC733" i="1" s="1"/>
  <c r="AJ733" i="1" s="1"/>
  <c r="AG733" i="1" s="1"/>
  <c r="AD733" i="1" s="1"/>
  <c r="X332" i="1"/>
  <c r="AC332" i="1" s="1"/>
  <c r="AJ332" i="1" s="1"/>
  <c r="AG332" i="1" s="1"/>
  <c r="AD332" i="1" s="1"/>
  <c r="S332" i="1"/>
  <c r="S138" i="1"/>
  <c r="X138" i="1"/>
  <c r="AC138" i="1" s="1"/>
  <c r="AJ138" i="1" s="1"/>
  <c r="AG138" i="1" s="1"/>
  <c r="AD138" i="1" s="1"/>
  <c r="X528" i="1"/>
  <c r="AC528" i="1" s="1"/>
  <c r="AJ528" i="1" s="1"/>
  <c r="AG528" i="1" s="1"/>
  <c r="AD528" i="1" s="1"/>
  <c r="S528" i="1"/>
  <c r="S371" i="1"/>
  <c r="X371" i="1"/>
  <c r="AC371" i="1" s="1"/>
  <c r="AJ371" i="1" s="1"/>
  <c r="AG371" i="1" s="1"/>
  <c r="AD371" i="1" s="1"/>
  <c r="S369" i="1"/>
  <c r="X369" i="1"/>
  <c r="AC369" i="1" s="1"/>
  <c r="AJ369" i="1" s="1"/>
  <c r="AG369" i="1" s="1"/>
  <c r="AD369" i="1" s="1"/>
  <c r="X368" i="1"/>
  <c r="AC368" i="1" s="1"/>
  <c r="AJ368" i="1" s="1"/>
  <c r="AG368" i="1" s="1"/>
  <c r="AD368" i="1" s="1"/>
  <c r="S368" i="1"/>
  <c r="X258" i="1"/>
  <c r="AC258" i="1" s="1"/>
  <c r="AJ258" i="1" s="1"/>
  <c r="AG258" i="1" s="1"/>
  <c r="AD258" i="1" s="1"/>
  <c r="S258" i="1"/>
  <c r="X335" i="1"/>
  <c r="AC335" i="1" s="1"/>
  <c r="AJ335" i="1" s="1"/>
  <c r="AG335" i="1" s="1"/>
  <c r="AD335" i="1" s="1"/>
  <c r="S335" i="1"/>
  <c r="S361" i="1"/>
  <c r="X361" i="1"/>
  <c r="AC361" i="1" s="1"/>
  <c r="AJ361" i="1" s="1"/>
  <c r="AG361" i="1" s="1"/>
  <c r="AD361" i="1" s="1"/>
  <c r="S363" i="1"/>
  <c r="X363" i="1"/>
  <c r="AC363" i="1" s="1"/>
  <c r="AJ363" i="1" s="1"/>
  <c r="AG363" i="1" s="1"/>
  <c r="AD363" i="1" s="1"/>
  <c r="S365" i="1"/>
  <c r="X365" i="1"/>
  <c r="AC365" i="1" s="1"/>
  <c r="AJ365" i="1" s="1"/>
  <c r="AG365" i="1" s="1"/>
  <c r="AD365" i="1" s="1"/>
  <c r="S89" i="1"/>
  <c r="X89" i="1"/>
  <c r="AC89" i="1" s="1"/>
  <c r="AJ89" i="1" s="1"/>
  <c r="AG89" i="1" s="1"/>
  <c r="AD89" i="1" s="1"/>
  <c r="X193" i="1"/>
  <c r="AC193" i="1" s="1"/>
  <c r="AJ193" i="1" s="1"/>
  <c r="AG193" i="1" s="1"/>
  <c r="AD193" i="1" s="1"/>
  <c r="S193" i="1"/>
  <c r="X252" i="1"/>
  <c r="AC252" i="1" s="1"/>
  <c r="AJ252" i="1" s="1"/>
  <c r="AG252" i="1" s="1"/>
  <c r="AD252" i="1" s="1"/>
  <c r="S252" i="1"/>
  <c r="X362" i="1"/>
  <c r="AC362" i="1" s="1"/>
  <c r="AJ362" i="1" s="1"/>
  <c r="AG362" i="1" s="1"/>
  <c r="AD362" i="1" s="1"/>
  <c r="S362" i="1"/>
  <c r="S330" i="1"/>
  <c r="X330" i="1"/>
  <c r="AC330" i="1" s="1"/>
  <c r="AJ330" i="1" s="1"/>
  <c r="AG330" i="1" s="1"/>
  <c r="AD330" i="1" s="1"/>
  <c r="X149" i="1"/>
  <c r="AC149" i="1" s="1"/>
  <c r="AJ149" i="1" s="1"/>
  <c r="AG149" i="1" s="1"/>
  <c r="AD149" i="1" s="1"/>
  <c r="S149" i="1"/>
  <c r="X265" i="1"/>
  <c r="AC265" i="1" s="1"/>
  <c r="AJ265" i="1" s="1"/>
  <c r="AG265" i="1" s="1"/>
  <c r="AD265" i="1" s="1"/>
  <c r="S265" i="1"/>
  <c r="S195" i="1"/>
  <c r="X195" i="1"/>
  <c r="AC195" i="1" s="1"/>
  <c r="AJ195" i="1" s="1"/>
  <c r="AG195" i="1" s="1"/>
  <c r="AD195" i="1" s="1"/>
  <c r="X259" i="1"/>
  <c r="AC259" i="1" s="1"/>
  <c r="AJ259" i="1" s="1"/>
  <c r="AG259" i="1" s="1"/>
  <c r="AD259" i="1" s="1"/>
  <c r="S259" i="1"/>
  <c r="S358" i="1"/>
  <c r="X358" i="1"/>
  <c r="AC358" i="1" s="1"/>
  <c r="AJ358" i="1" s="1"/>
  <c r="AG358" i="1" s="1"/>
  <c r="AD358" i="1" s="1"/>
  <c r="X341" i="1"/>
  <c r="AC341" i="1" s="1"/>
  <c r="AJ341" i="1" s="1"/>
  <c r="AG341" i="1" s="1"/>
  <c r="AD341" i="1" s="1"/>
  <c r="S341" i="1"/>
  <c r="S360" i="1"/>
  <c r="X360" i="1"/>
  <c r="AC360" i="1" s="1"/>
  <c r="AJ360" i="1" s="1"/>
  <c r="AG360" i="1" s="1"/>
  <c r="AD360" i="1" s="1"/>
  <c r="S260" i="1"/>
  <c r="X260" i="1"/>
  <c r="AC260" i="1" s="1"/>
  <c r="AJ260" i="1" s="1"/>
  <c r="AG260" i="1" s="1"/>
  <c r="AD260" i="1" s="1"/>
  <c r="X366" i="1"/>
  <c r="AC366" i="1" s="1"/>
  <c r="AJ366" i="1" s="1"/>
  <c r="AG366" i="1" s="1"/>
  <c r="AD366" i="1" s="1"/>
  <c r="S366" i="1"/>
  <c r="S263" i="1"/>
  <c r="X263" i="1"/>
  <c r="AC263" i="1" s="1"/>
  <c r="AJ263" i="1" s="1"/>
  <c r="AG263" i="1" s="1"/>
  <c r="AD263" i="1" s="1"/>
  <c r="X266" i="1"/>
  <c r="AC266" i="1" s="1"/>
  <c r="AJ266" i="1" s="1"/>
  <c r="AG266" i="1" s="1"/>
  <c r="AD266" i="1" s="1"/>
  <c r="S266" i="1"/>
  <c r="S253" i="1"/>
  <c r="X253" i="1"/>
  <c r="AC253" i="1" s="1"/>
  <c r="AJ253" i="1" s="1"/>
  <c r="AG253" i="1" s="1"/>
  <c r="AD253" i="1" s="1"/>
  <c r="S364" i="1"/>
  <c r="X364" i="1"/>
  <c r="AC364" i="1" s="1"/>
  <c r="AJ364" i="1" s="1"/>
  <c r="AG364" i="1" s="1"/>
  <c r="AD364" i="1" s="1"/>
  <c r="X357" i="1"/>
  <c r="AC357" i="1" s="1"/>
  <c r="AJ357" i="1" s="1"/>
  <c r="AG357" i="1" s="1"/>
  <c r="AD357" i="1" s="1"/>
  <c r="S357" i="1"/>
  <c r="S91" i="1"/>
  <c r="X91" i="1"/>
  <c r="AC91" i="1" s="1"/>
  <c r="AJ91" i="1" s="1"/>
  <c r="AG91" i="1" s="1"/>
  <c r="AD91" i="1" s="1"/>
  <c r="S192" i="1"/>
  <c r="X192" i="1"/>
  <c r="AC192" i="1" s="1"/>
  <c r="AJ192" i="1" s="1"/>
  <c r="AG192" i="1" s="1"/>
  <c r="AD192" i="1" s="1"/>
  <c r="S348" i="1"/>
  <c r="X348" i="1"/>
  <c r="AC348" i="1" s="1"/>
  <c r="AJ348" i="1" s="1"/>
  <c r="AG348" i="1" s="1"/>
  <c r="AD348" i="1" s="1"/>
  <c r="S322" i="1"/>
  <c r="X322" i="1"/>
  <c r="AC322" i="1" s="1"/>
  <c r="AJ322" i="1" s="1"/>
  <c r="AG322" i="1" s="1"/>
  <c r="AD322" i="1" s="1"/>
  <c r="S321" i="1"/>
  <c r="X321" i="1"/>
  <c r="AC321" i="1" s="1"/>
  <c r="AJ321" i="1" s="1"/>
  <c r="AG321" i="1" s="1"/>
  <c r="AD321" i="1" s="1"/>
  <c r="X339" i="1"/>
  <c r="AC339" i="1" s="1"/>
  <c r="AJ339" i="1" s="1"/>
  <c r="AG339" i="1" s="1"/>
  <c r="AD339" i="1" s="1"/>
  <c r="S339" i="1"/>
  <c r="S251" i="1"/>
  <c r="X251" i="1"/>
  <c r="AC251" i="1" s="1"/>
  <c r="AJ251" i="1" s="1"/>
  <c r="AG251" i="1" s="1"/>
  <c r="AD251" i="1" s="1"/>
  <c r="S324" i="1"/>
  <c r="X324" i="1"/>
  <c r="AC324" i="1" s="1"/>
  <c r="AJ324" i="1" s="1"/>
  <c r="AG324" i="1" s="1"/>
  <c r="AD324" i="1" s="1"/>
  <c r="S328" i="1"/>
  <c r="X328" i="1"/>
  <c r="AC328" i="1" s="1"/>
  <c r="AJ328" i="1" s="1"/>
  <c r="AG328" i="1" s="1"/>
  <c r="AD328" i="1" s="1"/>
  <c r="S250" i="1"/>
  <c r="X250" i="1"/>
  <c r="AC250" i="1" s="1"/>
  <c r="AJ250" i="1" s="1"/>
  <c r="AG250" i="1" s="1"/>
  <c r="AD250" i="1" s="1"/>
  <c r="S334" i="1"/>
  <c r="X334" i="1"/>
  <c r="AC334" i="1" s="1"/>
  <c r="AJ334" i="1" s="1"/>
  <c r="AG334" i="1" s="1"/>
  <c r="AD334" i="1" s="1"/>
  <c r="S254" i="1"/>
  <c r="X254" i="1"/>
  <c r="AC254" i="1" s="1"/>
  <c r="AJ254" i="1" s="1"/>
  <c r="AG254" i="1" s="1"/>
  <c r="AD254" i="1" s="1"/>
  <c r="S264" i="1"/>
  <c r="X264" i="1"/>
  <c r="AC264" i="1" s="1"/>
  <c r="AJ264" i="1" s="1"/>
  <c r="AG264" i="1" s="1"/>
  <c r="AD264" i="1" s="1"/>
  <c r="X346" i="1"/>
  <c r="AC346" i="1" s="1"/>
  <c r="AJ346" i="1" s="1"/>
  <c r="AG346" i="1" s="1"/>
  <c r="AD346" i="1" s="1"/>
  <c r="S346" i="1"/>
  <c r="S148" i="1"/>
  <c r="X148" i="1"/>
  <c r="AC148" i="1" s="1"/>
  <c r="AJ148" i="1" s="1"/>
  <c r="AG148" i="1" s="1"/>
  <c r="AD148" i="1" s="1"/>
  <c r="S84" i="1"/>
  <c r="X84" i="1"/>
  <c r="AC84" i="1" s="1"/>
  <c r="AJ84" i="1" s="1"/>
  <c r="AG84" i="1" s="1"/>
  <c r="AD84" i="1" s="1"/>
  <c r="S325" i="1"/>
  <c r="X325" i="1"/>
  <c r="AC325" i="1" s="1"/>
  <c r="AJ325" i="1" s="1"/>
  <c r="AG325" i="1" s="1"/>
  <c r="AD325" i="1" s="1"/>
  <c r="X145" i="1"/>
  <c r="AC145" i="1" s="1"/>
  <c r="AJ145" i="1" s="1"/>
  <c r="AG145" i="1" s="1"/>
  <c r="AD145" i="1" s="1"/>
  <c r="S145" i="1"/>
  <c r="X82" i="1"/>
  <c r="AC82" i="1" s="1"/>
  <c r="AJ82" i="1" s="1"/>
  <c r="AG82" i="1" s="1"/>
  <c r="AD82" i="1" s="1"/>
  <c r="S82" i="1"/>
  <c r="S272" i="1"/>
  <c r="X272" i="1"/>
  <c r="AC272" i="1" s="1"/>
  <c r="AJ272" i="1" s="1"/>
  <c r="AG272" i="1" s="1"/>
  <c r="AD272" i="1" s="1"/>
  <c r="S270" i="1"/>
  <c r="X270" i="1"/>
  <c r="AC270" i="1" s="1"/>
  <c r="AJ270" i="1" s="1"/>
  <c r="AG270" i="1" s="1"/>
  <c r="AD270" i="1" s="1"/>
  <c r="X327" i="1"/>
  <c r="AC327" i="1" s="1"/>
  <c r="AJ327" i="1" s="1"/>
  <c r="AG327" i="1" s="1"/>
  <c r="AD327" i="1" s="1"/>
  <c r="S327" i="1"/>
  <c r="X150" i="1"/>
  <c r="AC150" i="1" s="1"/>
  <c r="AJ150" i="1" s="1"/>
  <c r="AG150" i="1" s="1"/>
  <c r="AD150" i="1" s="1"/>
  <c r="S150" i="1"/>
  <c r="X256" i="1"/>
  <c r="AC256" i="1" s="1"/>
  <c r="AJ256" i="1" s="1"/>
  <c r="AG256" i="1" s="1"/>
  <c r="AD256" i="1" s="1"/>
  <c r="S256" i="1"/>
  <c r="S273" i="1"/>
  <c r="X273" i="1"/>
  <c r="AC273" i="1" s="1"/>
  <c r="AJ273" i="1" s="1"/>
  <c r="AG273" i="1" s="1"/>
  <c r="AD273" i="1" s="1"/>
  <c r="S147" i="1"/>
  <c r="X147" i="1"/>
  <c r="AC147" i="1" s="1"/>
  <c r="AJ147" i="1" s="1"/>
  <c r="AG147" i="1" s="1"/>
  <c r="AD147" i="1" s="1"/>
  <c r="S153" i="1"/>
  <c r="X153" i="1"/>
  <c r="AC153" i="1" s="1"/>
  <c r="AJ153" i="1" s="1"/>
  <c r="AG153" i="1" s="1"/>
  <c r="AD153" i="1" s="1"/>
  <c r="S152" i="1"/>
  <c r="X152" i="1"/>
  <c r="AC152" i="1" s="1"/>
  <c r="AJ152" i="1" s="1"/>
  <c r="AG152" i="1" s="1"/>
  <c r="AD152" i="1" s="1"/>
  <c r="X434" i="1"/>
  <c r="AC434" i="1" s="1"/>
  <c r="AJ434" i="1" s="1"/>
  <c r="AG434" i="1" s="1"/>
  <c r="AD434" i="1" s="1"/>
  <c r="S416" i="1"/>
  <c r="S242" i="1"/>
  <c r="X651" i="1"/>
  <c r="AC651" i="1" s="1"/>
  <c r="AJ651" i="1" s="1"/>
  <c r="AG651" i="1" s="1"/>
  <c r="AD651" i="1" s="1"/>
  <c r="S652" i="1"/>
  <c r="X649" i="1"/>
  <c r="AC649" i="1" s="1"/>
  <c r="AJ649" i="1" s="1"/>
  <c r="AG649" i="1" s="1"/>
  <c r="AD649" i="1" s="1"/>
  <c r="X647" i="1"/>
  <c r="AC647" i="1" s="1"/>
  <c r="AJ647" i="1" s="1"/>
  <c r="AG647" i="1" s="1"/>
  <c r="AD647" i="1" s="1"/>
  <c r="X656" i="1"/>
  <c r="AC656" i="1" s="1"/>
  <c r="AJ656" i="1" s="1"/>
  <c r="AG656" i="1" s="1"/>
  <c r="AD656" i="1" s="1"/>
  <c r="S860" i="1"/>
  <c r="X773" i="1"/>
  <c r="AC773" i="1" s="1"/>
  <c r="AJ773" i="1" s="1"/>
  <c r="AG773" i="1" s="1"/>
  <c r="AD773" i="1" s="1"/>
  <c r="S865" i="1"/>
  <c r="S862" i="1"/>
  <c r="X55" i="1"/>
  <c r="AC55" i="1" s="1"/>
  <c r="AJ55" i="1" s="1"/>
  <c r="AG55" i="1" s="1"/>
  <c r="AD55" i="1" s="1"/>
  <c r="S56" i="1"/>
  <c r="S420" i="1"/>
  <c r="X882" i="1"/>
  <c r="AC882" i="1" s="1"/>
  <c r="AJ882" i="1" s="1"/>
  <c r="AG882" i="1" s="1"/>
  <c r="AD882" i="1" s="1"/>
  <c r="X889" i="1"/>
  <c r="AC889" i="1" s="1"/>
  <c r="AJ889" i="1" s="1"/>
  <c r="AG889" i="1" s="1"/>
  <c r="AD889" i="1" s="1"/>
  <c r="X867" i="1"/>
  <c r="AC867" i="1" s="1"/>
  <c r="AJ867" i="1" s="1"/>
  <c r="AG867" i="1" s="1"/>
  <c r="AD867" i="1" s="1"/>
  <c r="S886" i="1"/>
  <c r="X769" i="1"/>
  <c r="AC769" i="1" s="1"/>
  <c r="AJ769" i="1" s="1"/>
  <c r="AG769" i="1" s="1"/>
  <c r="AD769" i="1" s="1"/>
  <c r="X57" i="1"/>
  <c r="AC57" i="1" s="1"/>
  <c r="AJ57" i="1" s="1"/>
  <c r="AG57" i="1" s="1"/>
  <c r="AD57" i="1" s="1"/>
  <c r="X64" i="1"/>
  <c r="AC64" i="1" s="1"/>
  <c r="AJ64" i="1" s="1"/>
  <c r="AG64" i="1" s="1"/>
  <c r="AD64" i="1" s="1"/>
  <c r="X411" i="1"/>
  <c r="AC411" i="1" s="1"/>
  <c r="AJ411" i="1" s="1"/>
  <c r="AG411" i="1" s="1"/>
  <c r="AD411" i="1" s="1"/>
  <c r="X653" i="1"/>
  <c r="AC653" i="1" s="1"/>
  <c r="AJ653" i="1" s="1"/>
  <c r="AG653" i="1" s="1"/>
  <c r="AD653" i="1" s="1"/>
  <c r="S664" i="1"/>
  <c r="S239" i="1"/>
  <c r="S643" i="1"/>
  <c r="S190" i="1"/>
  <c r="S881" i="1"/>
  <c r="S761" i="1"/>
  <c r="S870" i="1"/>
  <c r="X760" i="1"/>
  <c r="AC760" i="1" s="1"/>
  <c r="AJ760" i="1" s="1"/>
  <c r="AG760" i="1" s="1"/>
  <c r="AD760" i="1" s="1"/>
  <c r="X884" i="1"/>
  <c r="AC884" i="1" s="1"/>
  <c r="AJ884" i="1" s="1"/>
  <c r="AG884" i="1" s="1"/>
  <c r="AD884" i="1" s="1"/>
  <c r="X46" i="1"/>
  <c r="AC46" i="1" s="1"/>
  <c r="AJ46" i="1" s="1"/>
  <c r="AG46" i="1" s="1"/>
  <c r="AD46" i="1" s="1"/>
  <c r="S62" i="1"/>
  <c r="S662" i="1"/>
  <c r="S577" i="1"/>
  <c r="S858" i="1"/>
  <c r="X771" i="1"/>
  <c r="AC771" i="1" s="1"/>
  <c r="AJ771" i="1" s="1"/>
  <c r="AG771" i="1" s="1"/>
  <c r="AD771" i="1" s="1"/>
  <c r="X871" i="1"/>
  <c r="AC871" i="1" s="1"/>
  <c r="AJ871" i="1" s="1"/>
  <c r="AG871" i="1" s="1"/>
  <c r="AD871" i="1" s="1"/>
  <c r="X61" i="1"/>
  <c r="AC61" i="1" s="1"/>
  <c r="AJ61" i="1" s="1"/>
  <c r="AG61" i="1" s="1"/>
  <c r="AD61" i="1" s="1"/>
  <c r="S655" i="1"/>
  <c r="S658" i="1"/>
  <c r="X660" i="1"/>
  <c r="AC660" i="1" s="1"/>
  <c r="AJ660" i="1" s="1"/>
  <c r="AG660" i="1" s="1"/>
  <c r="AD660" i="1" s="1"/>
  <c r="X380" i="1"/>
  <c r="AC380" i="1" s="1"/>
  <c r="AJ380" i="1" s="1"/>
  <c r="AG380" i="1" s="1"/>
  <c r="AD380" i="1" s="1"/>
  <c r="X240" i="1"/>
  <c r="AC240" i="1" s="1"/>
  <c r="AJ240" i="1" s="1"/>
  <c r="AG240" i="1" s="1"/>
  <c r="AD240" i="1" s="1"/>
  <c r="S646" i="1"/>
  <c r="X642" i="1"/>
  <c r="AC642" i="1" s="1"/>
  <c r="AJ642" i="1" s="1"/>
  <c r="AG642" i="1" s="1"/>
  <c r="AD642" i="1" s="1"/>
  <c r="S644" i="1"/>
  <c r="S888" i="1"/>
  <c r="S783" i="1"/>
  <c r="S759" i="1"/>
  <c r="X868" i="1"/>
  <c r="AC868" i="1" s="1"/>
  <c r="AJ868" i="1" s="1"/>
  <c r="AG868" i="1" s="1"/>
  <c r="AD868" i="1" s="1"/>
  <c r="S774" i="1"/>
  <c r="X873" i="1"/>
  <c r="AC873" i="1" s="1"/>
  <c r="AJ873" i="1" s="1"/>
  <c r="AG873" i="1" s="1"/>
  <c r="AD873" i="1" s="1"/>
  <c r="S863" i="1"/>
  <c r="S778" i="1"/>
  <c r="X68" i="1"/>
  <c r="AC68" i="1" s="1"/>
  <c r="AJ68" i="1" s="1"/>
  <c r="AG68" i="1" s="1"/>
  <c r="AD68" i="1" s="1"/>
  <c r="X66" i="1"/>
  <c r="AC66" i="1" s="1"/>
  <c r="AJ66" i="1" s="1"/>
  <c r="AG66" i="1" s="1"/>
  <c r="AD66" i="1" s="1"/>
  <c r="S244" i="1"/>
  <c r="S859" i="1"/>
  <c r="X768" i="1"/>
  <c r="AC768" i="1" s="1"/>
  <c r="AJ768" i="1" s="1"/>
  <c r="AG768" i="1" s="1"/>
  <c r="AD768" i="1" s="1"/>
  <c r="X902" i="1"/>
  <c r="AC902" i="1" s="1"/>
  <c r="AJ902" i="1" s="1"/>
  <c r="AG902" i="1" s="1"/>
  <c r="AD902" i="1" s="1"/>
  <c r="S51" i="1"/>
  <c r="S50" i="1"/>
  <c r="X209" i="1"/>
  <c r="AC209" i="1" s="1"/>
  <c r="AJ209" i="1" s="1"/>
  <c r="AG209" i="1" s="1"/>
  <c r="AD209" i="1" s="1"/>
  <c r="S218" i="1"/>
  <c r="S73" i="1"/>
  <c r="X48" i="1"/>
  <c r="AC48" i="1" s="1"/>
  <c r="AJ48" i="1" s="1"/>
  <c r="AG48" i="1" s="1"/>
  <c r="AD48" i="1" s="1"/>
  <c r="X42" i="1"/>
  <c r="AC42" i="1" s="1"/>
  <c r="AJ42" i="1" s="1"/>
  <c r="AG42" i="1" s="1"/>
  <c r="AD42" i="1" s="1"/>
  <c r="X575" i="1"/>
  <c r="AC575" i="1" s="1"/>
  <c r="AJ575" i="1" s="1"/>
  <c r="AG575" i="1" s="1"/>
  <c r="AD575" i="1" s="1"/>
  <c r="X216" i="1"/>
  <c r="AC216" i="1" s="1"/>
  <c r="AJ216" i="1" s="1"/>
  <c r="AG216" i="1" s="1"/>
  <c r="AD216" i="1" s="1"/>
  <c r="S222" i="1"/>
  <c r="X493" i="1"/>
  <c r="AC493" i="1" s="1"/>
  <c r="AJ493" i="1" s="1"/>
  <c r="AG493" i="1" s="1"/>
  <c r="AD493" i="1" s="1"/>
  <c r="S214" i="1"/>
  <c r="S72" i="1"/>
  <c r="S223" i="1"/>
  <c r="S41" i="1"/>
  <c r="X221" i="1"/>
  <c r="AC221" i="1" s="1"/>
  <c r="AJ221" i="1" s="1"/>
  <c r="AG221" i="1" s="1"/>
  <c r="AD221" i="1" s="1"/>
  <c r="S212" i="1"/>
  <c r="S227" i="1"/>
  <c r="X225" i="1"/>
  <c r="AC225" i="1" s="1"/>
  <c r="AJ225" i="1" s="1"/>
  <c r="AG225" i="1" s="1"/>
  <c r="AD225" i="1" s="1"/>
  <c r="X43" i="1"/>
  <c r="AC43" i="1" s="1"/>
  <c r="AJ43" i="1" s="1"/>
  <c r="AG43" i="1" s="1"/>
  <c r="AD43" i="1" s="1"/>
  <c r="X47" i="1"/>
  <c r="AC47" i="1" s="1"/>
  <c r="AJ47" i="1" s="1"/>
  <c r="AG47" i="1" s="1"/>
  <c r="AD47" i="1" s="1"/>
  <c r="X483" i="1"/>
  <c r="AC483" i="1" s="1"/>
  <c r="AJ483" i="1" s="1"/>
  <c r="AG483" i="1" s="1"/>
  <c r="AD483" i="1" s="1"/>
  <c r="S229" i="1"/>
  <c r="S210" i="1"/>
  <c r="X213" i="1"/>
  <c r="AC213" i="1" s="1"/>
  <c r="AJ213" i="1" s="1"/>
  <c r="AG213" i="1" s="1"/>
  <c r="AD213" i="1" s="1"/>
  <c r="X70" i="1"/>
  <c r="AC70" i="1" s="1"/>
  <c r="AJ70" i="1" s="1"/>
  <c r="AG70" i="1" s="1"/>
  <c r="AD70" i="1" s="1"/>
  <c r="X219" i="1"/>
  <c r="AC219" i="1" s="1"/>
  <c r="AJ219" i="1" s="1"/>
  <c r="AG219" i="1" s="1"/>
  <c r="AD219" i="1" s="1"/>
  <c r="X53" i="1"/>
  <c r="AC53" i="1" s="1"/>
  <c r="AJ53" i="1" s="1"/>
  <c r="AG53" i="1" s="1"/>
  <c r="AD53" i="1" s="1"/>
  <c r="X231" i="1"/>
  <c r="AC231" i="1" s="1"/>
  <c r="AJ231" i="1" s="1"/>
  <c r="AG231" i="1" s="1"/>
  <c r="AD231" i="1" s="1"/>
  <c r="S107" i="1"/>
  <c r="S129" i="1"/>
  <c r="S126" i="1"/>
  <c r="X128" i="1"/>
  <c r="AC128" i="1" s="1"/>
  <c r="AJ128" i="1" s="1"/>
  <c r="AG128" i="1" s="1"/>
  <c r="AD128" i="1" s="1"/>
  <c r="S128" i="1"/>
  <c r="X159" i="1"/>
  <c r="AC159" i="1" s="1"/>
  <c r="AJ159" i="1" s="1"/>
  <c r="AG159" i="1" s="1"/>
  <c r="AD159" i="1" s="1"/>
  <c r="S944" i="1"/>
  <c r="X28" i="1"/>
  <c r="AC28" i="1" s="1"/>
  <c r="AJ28" i="1" s="1"/>
  <c r="AG28" i="1" s="1"/>
  <c r="AD28" i="1" s="1"/>
  <c r="X4" i="1"/>
  <c r="AC4" i="1" s="1"/>
  <c r="AJ4" i="1" s="1"/>
  <c r="AG4" i="1" s="1"/>
  <c r="AD4" i="1" s="1"/>
  <c r="S810" i="1"/>
  <c r="S2" i="1"/>
  <c r="S449" i="1"/>
  <c r="S116" i="1"/>
  <c r="X118" i="1"/>
  <c r="AC118" i="1" s="1"/>
  <c r="AJ118" i="1" s="1"/>
  <c r="AG118" i="1" s="1"/>
  <c r="AD118" i="1" s="1"/>
  <c r="S542" i="1"/>
  <c r="S744" i="1"/>
  <c r="S560" i="1"/>
  <c r="X709" i="1"/>
  <c r="AC709" i="1" s="1"/>
  <c r="AJ709" i="1" s="1"/>
  <c r="AG709" i="1" s="1"/>
  <c r="AD709" i="1" s="1"/>
  <c r="S850" i="1"/>
  <c r="S707" i="1"/>
  <c r="X631" i="1"/>
  <c r="AC631" i="1" s="1"/>
  <c r="AJ631" i="1" s="1"/>
  <c r="AG631" i="1" s="1"/>
  <c r="AD631" i="1" s="1"/>
  <c r="S717" i="1"/>
  <c r="X745" i="1"/>
  <c r="AC745" i="1" s="1"/>
  <c r="AJ745" i="1" s="1"/>
  <c r="AG745" i="1" s="1"/>
  <c r="AD745" i="1" s="1"/>
  <c r="S745" i="1"/>
  <c r="S747" i="1"/>
  <c r="X747" i="1"/>
  <c r="AC747" i="1" s="1"/>
  <c r="AJ747" i="1" s="1"/>
  <c r="AG747" i="1" s="1"/>
  <c r="AD747" i="1" s="1"/>
  <c r="X467" i="1"/>
  <c r="AC467" i="1" s="1"/>
  <c r="AJ467" i="1" s="1"/>
  <c r="AG467" i="1" s="1"/>
  <c r="AD467" i="1" s="1"/>
  <c r="S467" i="1"/>
  <c r="S285" i="1"/>
  <c r="X285" i="1"/>
  <c r="AC285" i="1" s="1"/>
  <c r="AJ285" i="1" s="1"/>
  <c r="AG285" i="1" s="1"/>
  <c r="AD285" i="1" s="1"/>
  <c r="X122" i="1"/>
  <c r="AC122" i="1" s="1"/>
  <c r="AJ122" i="1" s="1"/>
  <c r="AG122" i="1" s="1"/>
  <c r="AD122" i="1" s="1"/>
  <c r="S562" i="1"/>
  <c r="X562" i="1"/>
  <c r="AC562" i="1" s="1"/>
  <c r="AJ562" i="1" s="1"/>
  <c r="AG562" i="1" s="1"/>
  <c r="AD562" i="1" s="1"/>
  <c r="S627" i="1"/>
  <c r="X379" i="1"/>
  <c r="AC379" i="1" s="1"/>
  <c r="AJ379" i="1" s="1"/>
  <c r="AG379" i="1" s="1"/>
  <c r="AD379" i="1" s="1"/>
  <c r="S379" i="1"/>
  <c r="X461" i="1"/>
  <c r="AC461" i="1" s="1"/>
  <c r="AJ461" i="1" s="1"/>
  <c r="AG461" i="1" s="1"/>
  <c r="AD461" i="1" s="1"/>
  <c r="S461" i="1"/>
  <c r="S934" i="1"/>
  <c r="X934" i="1"/>
  <c r="AC934" i="1" s="1"/>
  <c r="AJ934" i="1" s="1"/>
  <c r="AG934" i="1" s="1"/>
  <c r="AD934" i="1" s="1"/>
  <c r="S556" i="1"/>
  <c r="X556" i="1"/>
  <c r="AC556" i="1" s="1"/>
  <c r="AJ556" i="1" s="1"/>
  <c r="AG556" i="1" s="1"/>
  <c r="AD556" i="1" s="1"/>
  <c r="S814" i="1"/>
  <c r="X814" i="1"/>
  <c r="AC814" i="1" s="1"/>
  <c r="AJ814" i="1" s="1"/>
  <c r="AG814" i="1" s="1"/>
  <c r="AD814" i="1" s="1"/>
  <c r="X5" i="1"/>
  <c r="AC5" i="1" s="1"/>
  <c r="AJ5" i="1" s="1"/>
  <c r="AG5" i="1" s="1"/>
  <c r="AD5" i="1" s="1"/>
  <c r="S5" i="1"/>
  <c r="X1" i="1"/>
  <c r="AC1" i="1" s="1"/>
  <c r="AJ1" i="1" s="1"/>
  <c r="AG1" i="1" s="1"/>
  <c r="AD1" i="1" s="1"/>
  <c r="S1" i="1"/>
  <c r="X901" i="1"/>
  <c r="AC901" i="1" s="1"/>
  <c r="AJ901" i="1" s="1"/>
  <c r="AG901" i="1" s="1"/>
  <c r="AD901" i="1" s="1"/>
  <c r="S901" i="1"/>
  <c r="S632" i="1" l="1"/>
  <c r="X632" i="1"/>
  <c r="AC632" i="1" s="1"/>
  <c r="AJ632" i="1" s="1"/>
  <c r="AG632" i="1" s="1"/>
  <c r="AD632" i="1" s="1"/>
  <c r="S452" i="1"/>
  <c r="X452" i="1"/>
  <c r="AC452" i="1" s="1"/>
  <c r="AJ452" i="1" s="1"/>
  <c r="AG452" i="1" s="1"/>
  <c r="AD452" i="1" s="1"/>
  <c r="X59" i="1"/>
  <c r="AC59" i="1" s="1"/>
  <c r="AJ59" i="1" s="1"/>
  <c r="AG59" i="1" s="1"/>
  <c r="AD59" i="1" s="1"/>
  <c r="S59" i="1"/>
  <c r="S337" i="1"/>
  <c r="X337" i="1"/>
  <c r="AC337" i="1" s="1"/>
  <c r="AJ337" i="1" s="1"/>
  <c r="AG337" i="1" s="1"/>
  <c r="AD337" i="1" s="1"/>
  <c r="S25" i="1"/>
  <c r="S656" i="1"/>
  <c r="S55" i="1"/>
  <c r="S647" i="1"/>
  <c r="X652" i="1"/>
  <c r="AC652" i="1" s="1"/>
  <c r="AJ652" i="1" s="1"/>
  <c r="AG652" i="1" s="1"/>
  <c r="AD652" i="1" s="1"/>
  <c r="S651" i="1"/>
  <c r="X62" i="1"/>
  <c r="AC62" i="1" s="1"/>
  <c r="AJ62" i="1" s="1"/>
  <c r="AG62" i="1" s="1"/>
  <c r="AD62" i="1" s="1"/>
  <c r="S434" i="1"/>
  <c r="S649" i="1"/>
  <c r="S61" i="1"/>
  <c r="S57" i="1"/>
  <c r="X420" i="1"/>
  <c r="AC420" i="1" s="1"/>
  <c r="AJ420" i="1" s="1"/>
  <c r="AG420" i="1" s="1"/>
  <c r="AD420" i="1" s="1"/>
  <c r="X761" i="1"/>
  <c r="AC761" i="1" s="1"/>
  <c r="AJ761" i="1" s="1"/>
  <c r="AG761" i="1" s="1"/>
  <c r="AD761" i="1" s="1"/>
  <c r="S653" i="1"/>
  <c r="S867" i="1"/>
  <c r="X646" i="1"/>
  <c r="AC646" i="1" s="1"/>
  <c r="AJ646" i="1" s="1"/>
  <c r="AG646" i="1" s="1"/>
  <c r="AD646" i="1" s="1"/>
  <c r="S68" i="1"/>
  <c r="S771" i="1"/>
  <c r="X655" i="1"/>
  <c r="AC655" i="1" s="1"/>
  <c r="AJ655" i="1" s="1"/>
  <c r="AG655" i="1" s="1"/>
  <c r="AD655" i="1" s="1"/>
  <c r="X859" i="1"/>
  <c r="AC859" i="1" s="1"/>
  <c r="AJ859" i="1" s="1"/>
  <c r="AG859" i="1" s="1"/>
  <c r="AD859" i="1" s="1"/>
  <c r="X881" i="1"/>
  <c r="AC881" i="1" s="1"/>
  <c r="AJ881" i="1" s="1"/>
  <c r="AG881" i="1" s="1"/>
  <c r="AD881" i="1" s="1"/>
  <c r="X759" i="1"/>
  <c r="AC759" i="1" s="1"/>
  <c r="AJ759" i="1" s="1"/>
  <c r="AG759" i="1" s="1"/>
  <c r="AD759" i="1" s="1"/>
  <c r="S884" i="1"/>
  <c r="S411" i="1"/>
  <c r="X664" i="1"/>
  <c r="AC664" i="1" s="1"/>
  <c r="AJ664" i="1" s="1"/>
  <c r="AG664" i="1" s="1"/>
  <c r="AD664" i="1" s="1"/>
  <c r="X858" i="1"/>
  <c r="AC858" i="1" s="1"/>
  <c r="AJ858" i="1" s="1"/>
  <c r="AG858" i="1" s="1"/>
  <c r="AD858" i="1" s="1"/>
  <c r="X643" i="1"/>
  <c r="AC643" i="1" s="1"/>
  <c r="AJ643" i="1" s="1"/>
  <c r="AG643" i="1" s="1"/>
  <c r="AD643" i="1" s="1"/>
  <c r="X658" i="1"/>
  <c r="AC658" i="1" s="1"/>
  <c r="AJ658" i="1" s="1"/>
  <c r="AG658" i="1" s="1"/>
  <c r="AD658" i="1" s="1"/>
  <c r="X644" i="1"/>
  <c r="AC644" i="1" s="1"/>
  <c r="AJ644" i="1" s="1"/>
  <c r="AG644" i="1" s="1"/>
  <c r="AD644" i="1" s="1"/>
  <c r="S240" i="1"/>
  <c r="S873" i="1"/>
  <c r="S760" i="1"/>
  <c r="X862" i="1"/>
  <c r="AC862" i="1" s="1"/>
  <c r="AJ862" i="1" s="1"/>
  <c r="AG862" i="1" s="1"/>
  <c r="AD862" i="1" s="1"/>
  <c r="X860" i="1"/>
  <c r="AC860" i="1" s="1"/>
  <c r="AJ860" i="1" s="1"/>
  <c r="AG860" i="1" s="1"/>
  <c r="AD860" i="1" s="1"/>
  <c r="X56" i="1"/>
  <c r="AC56" i="1" s="1"/>
  <c r="AJ56" i="1" s="1"/>
  <c r="AG56" i="1" s="1"/>
  <c r="AD56" i="1" s="1"/>
  <c r="X239" i="1"/>
  <c r="AC239" i="1" s="1"/>
  <c r="AJ239" i="1" s="1"/>
  <c r="AG239" i="1" s="1"/>
  <c r="AD239" i="1" s="1"/>
  <c r="X778" i="1"/>
  <c r="AC778" i="1" s="1"/>
  <c r="AJ778" i="1" s="1"/>
  <c r="AG778" i="1" s="1"/>
  <c r="AD778" i="1" s="1"/>
  <c r="S380" i="1"/>
  <c r="X242" i="1"/>
  <c r="AC242" i="1" s="1"/>
  <c r="AJ242" i="1" s="1"/>
  <c r="AG242" i="1" s="1"/>
  <c r="AD242" i="1" s="1"/>
  <c r="S768" i="1"/>
  <c r="S889" i="1"/>
  <c r="X888" i="1"/>
  <c r="AC888" i="1" s="1"/>
  <c r="AJ888" i="1" s="1"/>
  <c r="AG888" i="1" s="1"/>
  <c r="AD888" i="1" s="1"/>
  <c r="X662" i="1"/>
  <c r="AC662" i="1" s="1"/>
  <c r="AJ662" i="1" s="1"/>
  <c r="AG662" i="1" s="1"/>
  <c r="AD662" i="1" s="1"/>
  <c r="X244" i="1"/>
  <c r="AC244" i="1" s="1"/>
  <c r="AJ244" i="1" s="1"/>
  <c r="AG244" i="1" s="1"/>
  <c r="AD244" i="1" s="1"/>
  <c r="X416" i="1"/>
  <c r="AC416" i="1" s="1"/>
  <c r="AJ416" i="1" s="1"/>
  <c r="AG416" i="1" s="1"/>
  <c r="AD416" i="1" s="1"/>
  <c r="S868" i="1"/>
  <c r="X577" i="1"/>
  <c r="AC577" i="1" s="1"/>
  <c r="AJ577" i="1" s="1"/>
  <c r="AG577" i="1" s="1"/>
  <c r="AD577" i="1" s="1"/>
  <c r="S660" i="1"/>
  <c r="S66" i="1"/>
  <c r="X190" i="1"/>
  <c r="AC190" i="1" s="1"/>
  <c r="AJ190" i="1" s="1"/>
  <c r="AG190" i="1" s="1"/>
  <c r="AD190" i="1" s="1"/>
  <c r="X774" i="1"/>
  <c r="AC774" i="1" s="1"/>
  <c r="AJ774" i="1" s="1"/>
  <c r="AG774" i="1" s="1"/>
  <c r="AD774" i="1" s="1"/>
  <c r="S871" i="1"/>
  <c r="X865" i="1"/>
  <c r="AC865" i="1" s="1"/>
  <c r="AJ865" i="1" s="1"/>
  <c r="AG865" i="1" s="1"/>
  <c r="AD865" i="1" s="1"/>
  <c r="S46" i="1"/>
  <c r="X886" i="1"/>
  <c r="AC886" i="1" s="1"/>
  <c r="AJ886" i="1" s="1"/>
  <c r="AG886" i="1" s="1"/>
  <c r="AD886" i="1" s="1"/>
  <c r="S642" i="1"/>
  <c r="S64" i="1"/>
  <c r="X783" i="1"/>
  <c r="AC783" i="1" s="1"/>
  <c r="AJ783" i="1" s="1"/>
  <c r="AG783" i="1" s="1"/>
  <c r="AD783" i="1" s="1"/>
  <c r="S769" i="1"/>
  <c r="S882" i="1"/>
  <c r="X863" i="1"/>
  <c r="AC863" i="1" s="1"/>
  <c r="AJ863" i="1" s="1"/>
  <c r="AG863" i="1" s="1"/>
  <c r="AD863" i="1" s="1"/>
  <c r="X870" i="1"/>
  <c r="AC870" i="1" s="1"/>
  <c r="AJ870" i="1" s="1"/>
  <c r="AG870" i="1" s="1"/>
  <c r="AD870" i="1" s="1"/>
  <c r="S773" i="1"/>
  <c r="X719" i="1"/>
  <c r="AC719" i="1" s="1"/>
  <c r="AJ719" i="1" s="1"/>
  <c r="AG719" i="1" s="1"/>
  <c r="AD719" i="1" s="1"/>
  <c r="S711" i="1"/>
  <c r="S902" i="1"/>
  <c r="X51" i="1"/>
  <c r="AC51" i="1" s="1"/>
  <c r="AJ51" i="1" s="1"/>
  <c r="AG51" i="1" s="1"/>
  <c r="AD51" i="1" s="1"/>
  <c r="S42" i="1"/>
  <c r="S70" i="1"/>
  <c r="S213" i="1"/>
  <c r="X218" i="1"/>
  <c r="AC218" i="1" s="1"/>
  <c r="AJ218" i="1" s="1"/>
  <c r="AG218" i="1" s="1"/>
  <c r="AD218" i="1" s="1"/>
  <c r="X229" i="1"/>
  <c r="AC229" i="1" s="1"/>
  <c r="AJ229" i="1" s="1"/>
  <c r="AG229" i="1" s="1"/>
  <c r="AD229" i="1" s="1"/>
  <c r="S221" i="1"/>
  <c r="X222" i="1"/>
  <c r="AC222" i="1" s="1"/>
  <c r="AJ222" i="1" s="1"/>
  <c r="AG222" i="1" s="1"/>
  <c r="AD222" i="1" s="1"/>
  <c r="S43" i="1"/>
  <c r="S575" i="1"/>
  <c r="X212" i="1"/>
  <c r="AC212" i="1" s="1"/>
  <c r="AJ212" i="1" s="1"/>
  <c r="AG212" i="1" s="1"/>
  <c r="AD212" i="1" s="1"/>
  <c r="X73" i="1"/>
  <c r="AC73" i="1" s="1"/>
  <c r="AJ73" i="1" s="1"/>
  <c r="AG73" i="1" s="1"/>
  <c r="AD73" i="1" s="1"/>
  <c r="X223" i="1"/>
  <c r="AC223" i="1" s="1"/>
  <c r="AJ223" i="1" s="1"/>
  <c r="AG223" i="1" s="1"/>
  <c r="AD223" i="1" s="1"/>
  <c r="X50" i="1"/>
  <c r="AC50" i="1" s="1"/>
  <c r="AJ50" i="1" s="1"/>
  <c r="AG50" i="1" s="1"/>
  <c r="AD50" i="1" s="1"/>
  <c r="S493" i="1"/>
  <c r="X41" i="1"/>
  <c r="AC41" i="1" s="1"/>
  <c r="AJ41" i="1" s="1"/>
  <c r="AG41" i="1" s="1"/>
  <c r="AD41" i="1" s="1"/>
  <c r="S53" i="1"/>
  <c r="X210" i="1"/>
  <c r="AC210" i="1" s="1"/>
  <c r="AJ210" i="1" s="1"/>
  <c r="AG210" i="1" s="1"/>
  <c r="AD210" i="1" s="1"/>
  <c r="S219" i="1"/>
  <c r="S483" i="1"/>
  <c r="X72" i="1"/>
  <c r="AC72" i="1" s="1"/>
  <c r="AJ72" i="1" s="1"/>
  <c r="AG72" i="1" s="1"/>
  <c r="AD72" i="1" s="1"/>
  <c r="X214" i="1"/>
  <c r="AC214" i="1" s="1"/>
  <c r="AJ214" i="1" s="1"/>
  <c r="AG214" i="1" s="1"/>
  <c r="AD214" i="1" s="1"/>
  <c r="S47" i="1"/>
  <c r="S231" i="1"/>
  <c r="S48" i="1"/>
  <c r="S209" i="1"/>
  <c r="S225" i="1"/>
  <c r="X227" i="1"/>
  <c r="AC227" i="1" s="1"/>
  <c r="AJ227" i="1" s="1"/>
  <c r="AG227" i="1" s="1"/>
  <c r="AD227" i="1" s="1"/>
  <c r="S216" i="1"/>
  <c r="X107" i="1"/>
  <c r="AC107" i="1" s="1"/>
  <c r="AJ107" i="1" s="1"/>
  <c r="AG107" i="1" s="1"/>
  <c r="AD107" i="1" s="1"/>
  <c r="X129" i="1"/>
  <c r="AC129" i="1" s="1"/>
  <c r="AJ129" i="1" s="1"/>
  <c r="AG129" i="1" s="1"/>
  <c r="AD129" i="1" s="1"/>
  <c r="S451" i="1"/>
  <c r="X451" i="1"/>
  <c r="AC451" i="1" s="1"/>
  <c r="AJ451" i="1" s="1"/>
  <c r="AG451" i="1" s="1"/>
  <c r="AD451" i="1" s="1"/>
  <c r="X126" i="1"/>
  <c r="AC126" i="1" s="1"/>
  <c r="AJ126" i="1" s="1"/>
  <c r="AG126" i="1" s="1"/>
  <c r="AD126" i="1" s="1"/>
  <c r="X26" i="1"/>
  <c r="AC26" i="1" s="1"/>
  <c r="AJ26" i="1" s="1"/>
  <c r="AG26" i="1" s="1"/>
  <c r="AD26" i="1" s="1"/>
  <c r="S26" i="1"/>
  <c r="X509" i="1"/>
  <c r="AC509" i="1" s="1"/>
  <c r="AJ509" i="1" s="1"/>
  <c r="AG509" i="1" s="1"/>
  <c r="AD509" i="1" s="1"/>
  <c r="S509" i="1"/>
  <c r="X616" i="1"/>
  <c r="AC616" i="1" s="1"/>
  <c r="AJ616" i="1" s="1"/>
  <c r="AG616" i="1" s="1"/>
  <c r="AD616" i="1" s="1"/>
  <c r="S616" i="1"/>
  <c r="S687" i="1"/>
  <c r="X687" i="1"/>
  <c r="AC687" i="1" s="1"/>
  <c r="AJ687" i="1" s="1"/>
  <c r="AG687" i="1" s="1"/>
  <c r="AD687" i="1" s="1"/>
  <c r="S381" i="1"/>
  <c r="X381" i="1"/>
  <c r="AC381" i="1" s="1"/>
  <c r="AJ381" i="1" s="1"/>
  <c r="AG381" i="1" s="1"/>
  <c r="AD381" i="1" s="1"/>
  <c r="X606" i="1"/>
  <c r="AC606" i="1" s="1"/>
  <c r="AJ606" i="1" s="1"/>
  <c r="AG606" i="1" s="1"/>
  <c r="AD606" i="1" s="1"/>
  <c r="S606" i="1"/>
  <c r="S618" i="1"/>
  <c r="X618" i="1"/>
  <c r="AC618" i="1" s="1"/>
  <c r="AJ618" i="1" s="1"/>
  <c r="AG618" i="1" s="1"/>
  <c r="AD618" i="1" s="1"/>
  <c r="S487" i="1"/>
  <c r="X487" i="1"/>
  <c r="AC487" i="1" s="1"/>
  <c r="AJ487" i="1" s="1"/>
  <c r="AG487" i="1" s="1"/>
  <c r="AD487" i="1" s="1"/>
  <c r="S604" i="1"/>
  <c r="X604" i="1"/>
  <c r="AC604" i="1" s="1"/>
  <c r="AJ604" i="1" s="1"/>
  <c r="AG604" i="1" s="1"/>
  <c r="AD604" i="1" s="1"/>
  <c r="S599" i="1"/>
  <c r="X599" i="1"/>
  <c r="AC599" i="1" s="1"/>
  <c r="AJ599" i="1" s="1"/>
  <c r="AG599" i="1" s="1"/>
  <c r="AD599" i="1" s="1"/>
  <c r="S593" i="1"/>
  <c r="X593" i="1"/>
  <c r="AC593" i="1" s="1"/>
  <c r="AJ593" i="1" s="1"/>
  <c r="AG593" i="1" s="1"/>
  <c r="AD593" i="1" s="1"/>
  <c r="S611" i="1"/>
  <c r="X611" i="1"/>
  <c r="AC611" i="1" s="1"/>
  <c r="AJ611" i="1" s="1"/>
  <c r="AG611" i="1" s="1"/>
  <c r="AD611" i="1" s="1"/>
  <c r="S956" i="1"/>
  <c r="X956" i="1"/>
  <c r="AC956" i="1" s="1"/>
  <c r="AJ956" i="1" s="1"/>
  <c r="AG956" i="1" s="1"/>
  <c r="AD956" i="1" s="1"/>
  <c r="S481" i="1"/>
  <c r="X481" i="1"/>
  <c r="AC481" i="1" s="1"/>
  <c r="AJ481" i="1" s="1"/>
  <c r="AG481" i="1" s="1"/>
  <c r="AD481" i="1" s="1"/>
  <c r="S600" i="1"/>
  <c r="X600" i="1"/>
  <c r="AC600" i="1" s="1"/>
  <c r="AJ600" i="1" s="1"/>
  <c r="AG600" i="1" s="1"/>
  <c r="AD600" i="1" s="1"/>
  <c r="X480" i="1"/>
  <c r="AC480" i="1" s="1"/>
  <c r="AJ480" i="1" s="1"/>
  <c r="AG480" i="1" s="1"/>
  <c r="AD480" i="1" s="1"/>
  <c r="S480" i="1"/>
  <c r="S614" i="1"/>
  <c r="X614" i="1"/>
  <c r="AC614" i="1" s="1"/>
  <c r="AJ614" i="1" s="1"/>
  <c r="AG614" i="1" s="1"/>
  <c r="AD614" i="1" s="1"/>
  <c r="X603" i="1"/>
  <c r="AC603" i="1" s="1"/>
  <c r="AJ603" i="1" s="1"/>
  <c r="AG603" i="1" s="1"/>
  <c r="AD603" i="1" s="1"/>
  <c r="S603" i="1"/>
  <c r="S491" i="1"/>
  <c r="X491" i="1"/>
  <c r="AC491" i="1" s="1"/>
  <c r="AJ491" i="1" s="1"/>
  <c r="AG491" i="1" s="1"/>
  <c r="AD491" i="1" s="1"/>
  <c r="X841" i="1"/>
  <c r="AC841" i="1" s="1"/>
  <c r="AJ841" i="1" s="1"/>
  <c r="AG841" i="1" s="1"/>
  <c r="AD841" i="1" s="1"/>
  <c r="S841" i="1"/>
  <c r="S843" i="1"/>
  <c r="X843" i="1"/>
  <c r="AC843" i="1" s="1"/>
  <c r="AJ843" i="1" s="1"/>
  <c r="AG843" i="1" s="1"/>
  <c r="AD843" i="1" s="1"/>
  <c r="X490" i="1"/>
  <c r="AC490" i="1" s="1"/>
  <c r="AJ490" i="1" s="1"/>
  <c r="AG490" i="1" s="1"/>
  <c r="AD490" i="1" s="1"/>
  <c r="S490" i="1"/>
  <c r="S613" i="1"/>
  <c r="X613" i="1"/>
  <c r="AC613" i="1" s="1"/>
  <c r="AJ613" i="1" s="1"/>
  <c r="AG613" i="1" s="1"/>
  <c r="AD613" i="1" s="1"/>
  <c r="S443" i="1"/>
  <c r="X443" i="1"/>
  <c r="AC443" i="1" s="1"/>
  <c r="AJ443" i="1" s="1"/>
  <c r="AG443" i="1" s="1"/>
  <c r="AD443" i="1" s="1"/>
  <c r="S477" i="1"/>
  <c r="X477" i="1"/>
  <c r="AC477" i="1" s="1"/>
  <c r="AJ477" i="1" s="1"/>
  <c r="AG477" i="1" s="1"/>
  <c r="AD477" i="1" s="1"/>
  <c r="S609" i="1"/>
  <c r="X609" i="1"/>
  <c r="AC609" i="1" s="1"/>
  <c r="AJ609" i="1" s="1"/>
  <c r="AG609" i="1" s="1"/>
  <c r="AD609" i="1" s="1"/>
  <c r="S179" i="1"/>
  <c r="X179" i="1"/>
  <c r="AC179" i="1" s="1"/>
  <c r="AJ179" i="1" s="1"/>
  <c r="AG179" i="1" s="1"/>
  <c r="AD179" i="1" s="1"/>
  <c r="S592" i="1"/>
  <c r="X592" i="1"/>
  <c r="AC592" i="1" s="1"/>
  <c r="AJ592" i="1" s="1"/>
  <c r="AG592" i="1" s="1"/>
  <c r="AD592" i="1" s="1"/>
  <c r="X898" i="1"/>
  <c r="AC898" i="1" s="1"/>
  <c r="AJ898" i="1" s="1"/>
  <c r="AG898" i="1" s="1"/>
  <c r="AD898" i="1" s="1"/>
  <c r="S898" i="1"/>
  <c r="X601" i="1"/>
  <c r="AC601" i="1" s="1"/>
  <c r="AJ601" i="1" s="1"/>
  <c r="AG601" i="1" s="1"/>
  <c r="AD601" i="1" s="1"/>
  <c r="S601" i="1"/>
  <c r="X488" i="1"/>
  <c r="AC488" i="1" s="1"/>
  <c r="AJ488" i="1" s="1"/>
  <c r="AG488" i="1" s="1"/>
  <c r="AD488" i="1" s="1"/>
  <c r="S488" i="1"/>
  <c r="S124" i="1"/>
  <c r="X124" i="1"/>
  <c r="AC124" i="1" s="1"/>
  <c r="AJ124" i="1" s="1"/>
  <c r="AG124" i="1" s="1"/>
  <c r="AD124" i="1" s="1"/>
  <c r="X683" i="1"/>
  <c r="AC683" i="1" s="1"/>
  <c r="AJ683" i="1" s="1"/>
  <c r="AG683" i="1" s="1"/>
  <c r="AD683" i="1" s="1"/>
  <c r="S683" i="1"/>
  <c r="S595" i="1"/>
  <c r="X595" i="1"/>
  <c r="AC595" i="1" s="1"/>
  <c r="AJ595" i="1" s="1"/>
  <c r="AG595" i="1" s="1"/>
  <c r="AD595" i="1" s="1"/>
  <c r="S608" i="1"/>
  <c r="X608" i="1"/>
  <c r="AC608" i="1" s="1"/>
  <c r="AJ608" i="1" s="1"/>
  <c r="AG608" i="1" s="1"/>
  <c r="AD608" i="1" s="1"/>
  <c r="X682" i="1"/>
  <c r="AC682" i="1" s="1"/>
  <c r="AJ682" i="1" s="1"/>
  <c r="AG682" i="1" s="1"/>
  <c r="AD682" i="1" s="1"/>
  <c r="S682" i="1"/>
  <c r="S478" i="1"/>
  <c r="X478" i="1"/>
  <c r="AC478" i="1" s="1"/>
  <c r="AJ478" i="1" s="1"/>
  <c r="AG478" i="1" s="1"/>
  <c r="AD478" i="1" s="1"/>
  <c r="S177" i="1"/>
  <c r="X177" i="1"/>
  <c r="AC177" i="1" s="1"/>
  <c r="AJ177" i="1" s="1"/>
  <c r="AG177" i="1" s="1"/>
  <c r="AD177" i="1" s="1"/>
  <c r="X685" i="1"/>
  <c r="AC685" i="1" s="1"/>
  <c r="AJ685" i="1" s="1"/>
  <c r="AG685" i="1" s="1"/>
  <c r="AD685" i="1" s="1"/>
  <c r="S685" i="1"/>
  <c r="X517" i="1"/>
  <c r="AC517" i="1" s="1"/>
  <c r="AJ517" i="1" s="1"/>
  <c r="AG517" i="1" s="1"/>
  <c r="AD517" i="1" s="1"/>
  <c r="X672" i="1"/>
  <c r="AC672" i="1" s="1"/>
  <c r="AJ672" i="1" s="1"/>
  <c r="AG672" i="1" s="1"/>
  <c r="AD672" i="1" s="1"/>
  <c r="S310" i="1"/>
  <c r="X310" i="1"/>
  <c r="AC310" i="1" s="1"/>
  <c r="AJ310" i="1" s="1"/>
  <c r="AG310" i="1" s="1"/>
  <c r="AD310" i="1" s="1"/>
  <c r="X500" i="1"/>
  <c r="AC500" i="1" s="1"/>
  <c r="AJ500" i="1" s="1"/>
  <c r="AG500" i="1" s="1"/>
  <c r="AD500" i="1" s="1"/>
  <c r="S500" i="1"/>
  <c r="S948" i="1"/>
  <c r="X948" i="1"/>
  <c r="AC948" i="1" s="1"/>
  <c r="AJ948" i="1" s="1"/>
  <c r="AG948" i="1" s="1"/>
  <c r="AD948" i="1" s="1"/>
  <c r="S585" i="1"/>
  <c r="X585" i="1"/>
  <c r="AC585" i="1" s="1"/>
  <c r="AJ585" i="1" s="1"/>
  <c r="AG585" i="1" s="1"/>
  <c r="AD585" i="1" s="1"/>
  <c r="X312" i="1"/>
  <c r="AC312" i="1" s="1"/>
  <c r="AJ312" i="1" s="1"/>
  <c r="AG312" i="1" s="1"/>
  <c r="AD312" i="1" s="1"/>
  <c r="S312" i="1"/>
  <c r="X583" i="1"/>
  <c r="AC583" i="1" s="1"/>
  <c r="AJ583" i="1" s="1"/>
  <c r="AG583" i="1" s="1"/>
  <c r="AD583" i="1" s="1"/>
  <c r="S583" i="1"/>
  <c r="S304" i="1"/>
  <c r="X304" i="1"/>
  <c r="AC304" i="1" s="1"/>
  <c r="AJ304" i="1" s="1"/>
  <c r="AG304" i="1" s="1"/>
  <c r="AD304" i="1" s="1"/>
  <c r="S427" i="1"/>
  <c r="X427" i="1"/>
  <c r="AC427" i="1" s="1"/>
  <c r="AJ427" i="1" s="1"/>
  <c r="AG427" i="1" s="1"/>
  <c r="AD427" i="1" s="1"/>
  <c r="X308" i="1"/>
  <c r="AC308" i="1" s="1"/>
  <c r="AJ308" i="1" s="1"/>
  <c r="AG308" i="1" s="1"/>
  <c r="AD308" i="1" s="1"/>
  <c r="S308" i="1"/>
  <c r="X507" i="1"/>
  <c r="AC507" i="1" s="1"/>
  <c r="AJ507" i="1" s="1"/>
  <c r="AG507" i="1" s="1"/>
  <c r="AD507" i="1" s="1"/>
  <c r="S507" i="1"/>
  <c r="X505" i="1"/>
  <c r="AC505" i="1" s="1"/>
  <c r="AJ505" i="1" s="1"/>
  <c r="AG505" i="1" s="1"/>
  <c r="AD505" i="1" s="1"/>
  <c r="S505" i="1"/>
  <c r="X306" i="1"/>
  <c r="AC306" i="1" s="1"/>
  <c r="AJ306" i="1" s="1"/>
  <c r="AG306" i="1" s="1"/>
  <c r="AD306" i="1" s="1"/>
  <c r="S306" i="1"/>
  <c r="S827" i="1"/>
  <c r="X827" i="1"/>
  <c r="AC827" i="1" s="1"/>
  <c r="AJ827" i="1" s="1"/>
  <c r="AG827" i="1" s="1"/>
  <c r="AD827" i="1" s="1"/>
  <c r="S519" i="1"/>
  <c r="X519" i="1"/>
  <c r="AC519" i="1" s="1"/>
  <c r="AJ519" i="1" s="1"/>
  <c r="AG519" i="1" s="1"/>
  <c r="AD519" i="1" s="1"/>
  <c r="S502" i="1"/>
  <c r="X502" i="1"/>
  <c r="AC502" i="1" s="1"/>
  <c r="AJ502" i="1" s="1"/>
  <c r="AG502" i="1" s="1"/>
  <c r="AD502" i="1" s="1"/>
  <c r="S504" i="1"/>
  <c r="X504" i="1"/>
  <c r="AC504" i="1" s="1"/>
  <c r="AJ504" i="1" s="1"/>
  <c r="AG504" i="1" s="1"/>
  <c r="AD504" i="1" s="1"/>
  <c r="S499" i="1"/>
  <c r="X499" i="1"/>
  <c r="AC499" i="1" s="1"/>
  <c r="AJ499" i="1" s="1"/>
  <c r="AG499" i="1" s="1"/>
  <c r="AD499" i="1" s="1"/>
  <c r="S584" i="1"/>
  <c r="X584" i="1"/>
  <c r="AC584" i="1" s="1"/>
  <c r="AJ584" i="1" s="1"/>
  <c r="AG584" i="1" s="1"/>
  <c r="AD584" i="1" s="1"/>
  <c r="S201" i="1"/>
  <c r="X201" i="1"/>
  <c r="AC201" i="1" s="1"/>
  <c r="AJ201" i="1" s="1"/>
  <c r="AG201" i="1" s="1"/>
  <c r="AD201" i="1" s="1"/>
  <c r="X305" i="1"/>
  <c r="AC305" i="1" s="1"/>
  <c r="AJ305" i="1" s="1"/>
  <c r="AG305" i="1" s="1"/>
  <c r="AD305" i="1" s="1"/>
  <c r="S305" i="1"/>
  <c r="S586" i="1"/>
  <c r="X586" i="1"/>
  <c r="AC586" i="1" s="1"/>
  <c r="AJ586" i="1" s="1"/>
  <c r="AG586" i="1" s="1"/>
  <c r="AD586" i="1" s="1"/>
  <c r="X793" i="1"/>
  <c r="AC793" i="1" s="1"/>
  <c r="AJ793" i="1" s="1"/>
  <c r="AG793" i="1" s="1"/>
  <c r="AD793" i="1" s="1"/>
  <c r="X674" i="1"/>
  <c r="AC674" i="1" s="1"/>
  <c r="AJ674" i="1" s="1"/>
  <c r="AG674" i="1" s="1"/>
  <c r="AD674" i="1" s="1"/>
  <c r="S4" i="1"/>
  <c r="X944" i="1"/>
  <c r="AC944" i="1" s="1"/>
  <c r="AJ944" i="1" s="1"/>
  <c r="AG944" i="1" s="1"/>
  <c r="AD944" i="1" s="1"/>
  <c r="S159" i="1"/>
  <c r="X839" i="1"/>
  <c r="AC839" i="1" s="1"/>
  <c r="AJ839" i="1" s="1"/>
  <c r="AG839" i="1" s="1"/>
  <c r="AD839" i="1" s="1"/>
  <c r="X825" i="1"/>
  <c r="AC825" i="1" s="1"/>
  <c r="AJ825" i="1" s="1"/>
  <c r="AG825" i="1" s="1"/>
  <c r="AD825" i="1" s="1"/>
  <c r="S824" i="1"/>
  <c r="S833" i="1"/>
  <c r="X160" i="1"/>
  <c r="AC160" i="1" s="1"/>
  <c r="AJ160" i="1" s="1"/>
  <c r="AG160" i="1" s="1"/>
  <c r="AD160" i="1" s="1"/>
  <c r="S169" i="1"/>
  <c r="X175" i="1"/>
  <c r="AC175" i="1" s="1"/>
  <c r="AJ175" i="1" s="1"/>
  <c r="AG175" i="1" s="1"/>
  <c r="AD175" i="1" s="1"/>
  <c r="X946" i="1"/>
  <c r="AC946" i="1" s="1"/>
  <c r="AJ946" i="1" s="1"/>
  <c r="AG946" i="1" s="1"/>
  <c r="AD946" i="1" s="1"/>
  <c r="X837" i="1"/>
  <c r="AC837" i="1" s="1"/>
  <c r="AJ837" i="1" s="1"/>
  <c r="AG837" i="1" s="1"/>
  <c r="AD837" i="1" s="1"/>
  <c r="S829" i="1"/>
  <c r="S165" i="1"/>
  <c r="S170" i="1"/>
  <c r="S171" i="1"/>
  <c r="S823" i="1"/>
  <c r="S835" i="1"/>
  <c r="S163" i="1"/>
  <c r="X173" i="1"/>
  <c r="AC173" i="1" s="1"/>
  <c r="AJ173" i="1" s="1"/>
  <c r="AG173" i="1" s="1"/>
  <c r="AD173" i="1" s="1"/>
  <c r="S834" i="1"/>
  <c r="S831" i="1"/>
  <c r="X161" i="1"/>
  <c r="AC161" i="1" s="1"/>
  <c r="AJ161" i="1" s="1"/>
  <c r="AG161" i="1" s="1"/>
  <c r="AD161" i="1" s="1"/>
  <c r="X167" i="1"/>
  <c r="AC167" i="1" s="1"/>
  <c r="AJ167" i="1" s="1"/>
  <c r="AG167" i="1" s="1"/>
  <c r="AD167" i="1" s="1"/>
  <c r="S28" i="1"/>
  <c r="X109" i="1"/>
  <c r="AC109" i="1" s="1"/>
  <c r="AJ109" i="1" s="1"/>
  <c r="AG109" i="1" s="1"/>
  <c r="AD109" i="1" s="1"/>
  <c r="S547" i="1"/>
  <c r="X936" i="1"/>
  <c r="AC936" i="1" s="1"/>
  <c r="AJ936" i="1" s="1"/>
  <c r="AG936" i="1" s="1"/>
  <c r="AD936" i="1" s="1"/>
  <c r="S117" i="1"/>
  <c r="X403" i="1"/>
  <c r="AC403" i="1" s="1"/>
  <c r="AJ403" i="1" s="1"/>
  <c r="AG403" i="1" s="1"/>
  <c r="AD403" i="1" s="1"/>
  <c r="X810" i="1"/>
  <c r="AC810" i="1" s="1"/>
  <c r="AJ810" i="1" s="1"/>
  <c r="AG810" i="1" s="1"/>
  <c r="AD810" i="1" s="1"/>
  <c r="X626" i="1"/>
  <c r="AC626" i="1" s="1"/>
  <c r="AJ626" i="1" s="1"/>
  <c r="AG626" i="1" s="1"/>
  <c r="AD626" i="1" s="1"/>
  <c r="X2" i="1"/>
  <c r="AC2" i="1" s="1"/>
  <c r="AJ2" i="1" s="1"/>
  <c r="AG2" i="1" s="1"/>
  <c r="AD2" i="1" s="1"/>
  <c r="S31" i="1"/>
  <c r="S812" i="1"/>
  <c r="S118" i="1"/>
  <c r="X706" i="1"/>
  <c r="AC706" i="1" s="1"/>
  <c r="AJ706" i="1" s="1"/>
  <c r="AG706" i="1" s="1"/>
  <c r="AD706" i="1" s="1"/>
  <c r="X449" i="1"/>
  <c r="AC449" i="1" s="1"/>
  <c r="AJ449" i="1" s="1"/>
  <c r="AG449" i="1" s="1"/>
  <c r="AD449" i="1" s="1"/>
  <c r="X116" i="1"/>
  <c r="AC116" i="1" s="1"/>
  <c r="AJ116" i="1" s="1"/>
  <c r="AG116" i="1" s="1"/>
  <c r="AD116" i="1" s="1"/>
  <c r="X744" i="1"/>
  <c r="AC744" i="1" s="1"/>
  <c r="AJ744" i="1" s="1"/>
  <c r="AG744" i="1" s="1"/>
  <c r="AD744" i="1" s="1"/>
  <c r="S709" i="1"/>
  <c r="X560" i="1"/>
  <c r="AC560" i="1" s="1"/>
  <c r="AJ560" i="1" s="1"/>
  <c r="AG560" i="1" s="1"/>
  <c r="AD560" i="1" s="1"/>
  <c r="X542" i="1"/>
  <c r="AC542" i="1" s="1"/>
  <c r="AJ542" i="1" s="1"/>
  <c r="AG542" i="1" s="1"/>
  <c r="AD542" i="1" s="1"/>
  <c r="X629" i="1"/>
  <c r="AC629" i="1" s="1"/>
  <c r="AJ629" i="1" s="1"/>
  <c r="AG629" i="1" s="1"/>
  <c r="AD629" i="1" s="1"/>
  <c r="X120" i="1"/>
  <c r="AC120" i="1" s="1"/>
  <c r="AJ120" i="1" s="1"/>
  <c r="AG120" i="1" s="1"/>
  <c r="AD120" i="1" s="1"/>
  <c r="X707" i="1"/>
  <c r="AC707" i="1" s="1"/>
  <c r="AJ707" i="1" s="1"/>
  <c r="AG707" i="1" s="1"/>
  <c r="AD707" i="1" s="1"/>
  <c r="X698" i="1"/>
  <c r="AC698" i="1" s="1"/>
  <c r="AJ698" i="1" s="1"/>
  <c r="AG698" i="1" s="1"/>
  <c r="AD698" i="1" s="1"/>
  <c r="X850" i="1"/>
  <c r="AC850" i="1" s="1"/>
  <c r="AJ850" i="1" s="1"/>
  <c r="AG850" i="1" s="1"/>
  <c r="AD850" i="1" s="1"/>
  <c r="X699" i="1"/>
  <c r="AC699" i="1" s="1"/>
  <c r="AJ699" i="1" s="1"/>
  <c r="AG699" i="1" s="1"/>
  <c r="AD699" i="1" s="1"/>
  <c r="S699" i="1"/>
  <c r="X717" i="1"/>
  <c r="AC717" i="1" s="1"/>
  <c r="AJ717" i="1" s="1"/>
  <c r="AG717" i="1" s="1"/>
  <c r="AD717" i="1" s="1"/>
  <c r="X383" i="1"/>
  <c r="AC383" i="1" s="1"/>
  <c r="AJ383" i="1" s="1"/>
  <c r="AG383" i="1" s="1"/>
  <c r="AD383" i="1" s="1"/>
  <c r="S383" i="1"/>
  <c r="X458" i="1"/>
  <c r="AC458" i="1" s="1"/>
  <c r="AJ458" i="1" s="1"/>
  <c r="AG458" i="1" s="1"/>
  <c r="AD458" i="1" s="1"/>
  <c r="S458" i="1"/>
  <c r="S749" i="1"/>
  <c r="X749" i="1"/>
  <c r="AC749" i="1" s="1"/>
  <c r="AJ749" i="1" s="1"/>
  <c r="AG749" i="1" s="1"/>
  <c r="AD749" i="1" s="1"/>
  <c r="S122" i="1"/>
  <c r="X538" i="1"/>
  <c r="AC538" i="1" s="1"/>
  <c r="AJ538" i="1" s="1"/>
  <c r="AG538" i="1" s="1"/>
  <c r="AD538" i="1" s="1"/>
  <c r="S538" i="1"/>
  <c r="X627" i="1"/>
  <c r="AC627" i="1" s="1"/>
  <c r="AJ627" i="1" s="1"/>
  <c r="AG627" i="1" s="1"/>
  <c r="AD627" i="1" s="1"/>
  <c r="S897" i="1"/>
  <c r="X897" i="1"/>
  <c r="AC897" i="1" s="1"/>
  <c r="AJ897" i="1" s="1"/>
  <c r="AG897" i="1" s="1"/>
  <c r="AD897" i="1" s="1"/>
  <c r="S7" i="1"/>
  <c r="X7" i="1"/>
  <c r="AC7" i="1" s="1"/>
  <c r="AJ7" i="1" s="1"/>
  <c r="AG7" i="1" s="1"/>
  <c r="AD7" i="1" s="1"/>
  <c r="S917" i="1"/>
  <c r="X917" i="1"/>
  <c r="AC917" i="1" s="1"/>
  <c r="AJ917" i="1" s="1"/>
  <c r="AG917" i="1" s="1"/>
  <c r="AD917" i="1" s="1"/>
  <c r="X852" i="1"/>
  <c r="AC852" i="1" s="1"/>
  <c r="AJ852" i="1" s="1"/>
  <c r="AG852" i="1" s="1"/>
  <c r="AD852" i="1" s="1"/>
  <c r="S852" i="1"/>
  <c r="S103" i="1"/>
  <c r="X103" i="1"/>
  <c r="AC103" i="1" s="1"/>
  <c r="AJ103" i="1" s="1"/>
  <c r="AG103" i="1" s="1"/>
  <c r="AD103" i="1" s="1"/>
  <c r="X6" i="1"/>
  <c r="AC6" i="1" s="1"/>
  <c r="AJ6" i="1" s="1"/>
  <c r="AG6" i="1" s="1"/>
  <c r="AD6" i="1" s="1"/>
  <c r="S6" i="1"/>
  <c r="X536" i="1"/>
  <c r="AC536" i="1" s="1"/>
  <c r="AJ536" i="1" s="1"/>
  <c r="AG536" i="1" s="1"/>
  <c r="AD536" i="1" s="1"/>
  <c r="S536" i="1"/>
  <c r="X544" i="1"/>
  <c r="AC544" i="1" s="1"/>
  <c r="AJ544" i="1" s="1"/>
  <c r="AG544" i="1" s="1"/>
  <c r="AD544" i="1" s="1"/>
  <c r="S544" i="1"/>
  <c r="S546" i="1"/>
  <c r="X546" i="1"/>
  <c r="AC546" i="1" s="1"/>
  <c r="AJ546" i="1" s="1"/>
  <c r="AG546" i="1" s="1"/>
  <c r="AD546" i="1" s="1"/>
  <c r="X795" i="1"/>
  <c r="AC795" i="1" s="1"/>
  <c r="AJ795" i="1" s="1"/>
  <c r="AG795" i="1" s="1"/>
  <c r="AD795" i="1" s="1"/>
  <c r="S795" i="1"/>
  <c r="S558" i="1"/>
  <c r="X558" i="1"/>
  <c r="AC558" i="1" s="1"/>
  <c r="AJ558" i="1" s="1"/>
  <c r="AG558" i="1" s="1"/>
  <c r="AD558" i="1" s="1"/>
  <c r="X705" i="1"/>
  <c r="AC705" i="1" s="1"/>
  <c r="AJ705" i="1" s="1"/>
  <c r="AG705" i="1" s="1"/>
  <c r="AD705" i="1" s="1"/>
  <c r="S705" i="1"/>
  <c r="X566" i="1"/>
  <c r="AC566" i="1" s="1"/>
  <c r="AJ566" i="1" s="1"/>
  <c r="AG566" i="1" s="1"/>
  <c r="AD566" i="1" s="1"/>
  <c r="S566" i="1"/>
  <c r="S900" i="1"/>
  <c r="X900" i="1"/>
  <c r="AC900" i="1" s="1"/>
  <c r="AJ900" i="1" s="1"/>
  <c r="AG900" i="1" s="1"/>
  <c r="AD900" i="1" s="1"/>
  <c r="X29" i="1"/>
  <c r="AC29" i="1" s="1"/>
  <c r="AJ29" i="1" s="1"/>
  <c r="AG29" i="1" s="1"/>
  <c r="AD29" i="1" s="1"/>
  <c r="S29" i="1"/>
  <c r="S697" i="1"/>
  <c r="X697" i="1"/>
  <c r="AC697" i="1" s="1"/>
  <c r="AJ697" i="1" s="1"/>
  <c r="AG697" i="1" s="1"/>
  <c r="AD697" i="1" s="1"/>
  <c r="S904" i="1"/>
  <c r="X904" i="1"/>
  <c r="AC904" i="1" s="1"/>
  <c r="AJ904" i="1" s="1"/>
  <c r="AG904" i="1" s="1"/>
  <c r="AD904" i="1" s="1"/>
  <c r="X923" i="1"/>
  <c r="AC923" i="1" s="1"/>
  <c r="AJ923" i="1" s="1"/>
  <c r="AG923" i="1" s="1"/>
  <c r="AD923" i="1" s="1"/>
  <c r="S923" i="1"/>
  <c r="S399" i="1"/>
  <c r="X399" i="1"/>
  <c r="AC399" i="1" s="1"/>
  <c r="AJ399" i="1" s="1"/>
  <c r="AG399" i="1" s="1"/>
  <c r="AD399" i="1" s="1"/>
  <c r="S3" i="1"/>
  <c r="X3" i="1"/>
  <c r="AC3" i="1" s="1"/>
  <c r="AJ3" i="1" s="1"/>
  <c r="AG3" i="1" s="1"/>
  <c r="AD3" i="1" s="1"/>
  <c r="S104" i="1"/>
  <c r="X104" i="1"/>
  <c r="AC104" i="1" s="1"/>
  <c r="AJ104" i="1" s="1"/>
  <c r="AG104" i="1" s="1"/>
  <c r="AD104" i="1" s="1"/>
  <c r="X696" i="1"/>
  <c r="AC696" i="1" s="1"/>
  <c r="AJ696" i="1" s="1"/>
  <c r="AG696" i="1" s="1"/>
  <c r="AD696" i="1" s="1"/>
  <c r="S696" i="1"/>
  <c r="S703" i="1"/>
  <c r="X703" i="1"/>
  <c r="AC703" i="1" s="1"/>
  <c r="AJ703" i="1" s="1"/>
  <c r="AG703" i="1" s="1"/>
  <c r="AD703" i="1" s="1"/>
  <c r="S551" i="1"/>
  <c r="X551" i="1"/>
  <c r="AC551" i="1" s="1"/>
  <c r="AJ551" i="1" s="1"/>
  <c r="AG551" i="1" s="1"/>
  <c r="AD551" i="1" s="1"/>
  <c r="X807" i="1"/>
  <c r="AC807" i="1" s="1"/>
  <c r="AJ807" i="1" s="1"/>
  <c r="AG807" i="1" s="1"/>
  <c r="AD807" i="1" s="1"/>
  <c r="S807" i="1"/>
  <c r="X921" i="1"/>
  <c r="AC921" i="1" s="1"/>
  <c r="AJ921" i="1" s="1"/>
  <c r="AG921" i="1" s="1"/>
  <c r="AD921" i="1" s="1"/>
  <c r="S921" i="1"/>
  <c r="S540" i="1"/>
  <c r="X540" i="1"/>
  <c r="AC540" i="1" s="1"/>
  <c r="AJ540" i="1" s="1"/>
  <c r="AG540" i="1" s="1"/>
  <c r="AD540" i="1" s="1"/>
  <c r="S454" i="1"/>
  <c r="X454" i="1"/>
  <c r="AC454" i="1" s="1"/>
  <c r="AJ454" i="1" s="1"/>
  <c r="AG454" i="1" s="1"/>
  <c r="AD454" i="1" s="1"/>
  <c r="S45" i="1" l="1"/>
  <c r="X45" i="1"/>
  <c r="AC45" i="1" s="1"/>
  <c r="AJ45" i="1" s="1"/>
  <c r="AG45" i="1" s="1"/>
  <c r="AD45" i="1" s="1"/>
  <c r="X25" i="1"/>
  <c r="AC25" i="1" s="1"/>
  <c r="AJ25" i="1" s="1"/>
  <c r="AG25" i="1" s="1"/>
  <c r="AD25" i="1" s="1"/>
  <c r="X711" i="1"/>
  <c r="AC711" i="1" s="1"/>
  <c r="AJ711" i="1" s="1"/>
  <c r="AG711" i="1" s="1"/>
  <c r="AD711" i="1" s="1"/>
  <c r="S719" i="1"/>
  <c r="S517" i="1"/>
  <c r="S672" i="1"/>
  <c r="S674" i="1"/>
  <c r="S793" i="1"/>
  <c r="S797" i="1"/>
  <c r="S837" i="1"/>
  <c r="S946" i="1"/>
  <c r="S175" i="1"/>
  <c r="X170" i="1"/>
  <c r="AC170" i="1" s="1"/>
  <c r="AJ170" i="1" s="1"/>
  <c r="AG170" i="1" s="1"/>
  <c r="AD170" i="1" s="1"/>
  <c r="X835" i="1"/>
  <c r="AC835" i="1" s="1"/>
  <c r="AJ835" i="1" s="1"/>
  <c r="AG835" i="1" s="1"/>
  <c r="AD835" i="1" s="1"/>
  <c r="X824" i="1"/>
  <c r="AC824" i="1" s="1"/>
  <c r="AJ824" i="1" s="1"/>
  <c r="AG824" i="1" s="1"/>
  <c r="AD824" i="1" s="1"/>
  <c r="S160" i="1"/>
  <c r="S839" i="1"/>
  <c r="X834" i="1"/>
  <c r="AC834" i="1" s="1"/>
  <c r="AJ834" i="1" s="1"/>
  <c r="AG834" i="1" s="1"/>
  <c r="AD834" i="1" s="1"/>
  <c r="S167" i="1"/>
  <c r="S173" i="1"/>
  <c r="S825" i="1"/>
  <c r="X165" i="1"/>
  <c r="AC165" i="1" s="1"/>
  <c r="AJ165" i="1" s="1"/>
  <c r="AG165" i="1" s="1"/>
  <c r="AD165" i="1" s="1"/>
  <c r="X171" i="1"/>
  <c r="AC171" i="1" s="1"/>
  <c r="AJ171" i="1" s="1"/>
  <c r="AG171" i="1" s="1"/>
  <c r="AD171" i="1" s="1"/>
  <c r="X833" i="1"/>
  <c r="AC833" i="1" s="1"/>
  <c r="AJ833" i="1" s="1"/>
  <c r="AG833" i="1" s="1"/>
  <c r="AD833" i="1" s="1"/>
  <c r="S161" i="1"/>
  <c r="X823" i="1"/>
  <c r="AC823" i="1" s="1"/>
  <c r="AJ823" i="1" s="1"/>
  <c r="AG823" i="1" s="1"/>
  <c r="AD823" i="1" s="1"/>
  <c r="X169" i="1"/>
  <c r="AC169" i="1" s="1"/>
  <c r="AJ169" i="1" s="1"/>
  <c r="AG169" i="1" s="1"/>
  <c r="AD169" i="1" s="1"/>
  <c r="X831" i="1"/>
  <c r="AC831" i="1" s="1"/>
  <c r="AJ831" i="1" s="1"/>
  <c r="AG831" i="1" s="1"/>
  <c r="AD831" i="1" s="1"/>
  <c r="X163" i="1"/>
  <c r="AC163" i="1" s="1"/>
  <c r="AJ163" i="1" s="1"/>
  <c r="AG163" i="1" s="1"/>
  <c r="AD163" i="1" s="1"/>
  <c r="X829" i="1"/>
  <c r="AC829" i="1" s="1"/>
  <c r="AJ829" i="1" s="1"/>
  <c r="AG829" i="1" s="1"/>
  <c r="AD829" i="1" s="1"/>
  <c r="S403" i="1"/>
  <c r="X547" i="1"/>
  <c r="AC547" i="1" s="1"/>
  <c r="AJ547" i="1" s="1"/>
  <c r="AG547" i="1" s="1"/>
  <c r="AD547" i="1" s="1"/>
  <c r="S109" i="1"/>
  <c r="S936" i="1"/>
  <c r="X117" i="1"/>
  <c r="AC117" i="1" s="1"/>
  <c r="AJ117" i="1" s="1"/>
  <c r="AG117" i="1" s="1"/>
  <c r="AD117" i="1" s="1"/>
  <c r="X31" i="1"/>
  <c r="AC31" i="1" s="1"/>
  <c r="AJ31" i="1" s="1"/>
  <c r="AG31" i="1" s="1"/>
  <c r="AD31" i="1" s="1"/>
  <c r="S626" i="1"/>
  <c r="S706" i="1"/>
  <c r="X812" i="1"/>
  <c r="AC812" i="1" s="1"/>
  <c r="AJ812" i="1" s="1"/>
  <c r="AG812" i="1" s="1"/>
  <c r="AD812" i="1" s="1"/>
  <c r="S629" i="1"/>
  <c r="S698" i="1"/>
  <c r="S120" i="1"/>
  <c r="S919" i="1"/>
  <c r="X919" i="1"/>
  <c r="AC919" i="1" s="1"/>
  <c r="AJ919" i="1" s="1"/>
  <c r="AG919" i="1" s="1"/>
  <c r="AD919" i="1" s="1"/>
  <c r="S809" i="1"/>
  <c r="X809" i="1"/>
  <c r="AC809" i="1" s="1"/>
  <c r="AJ809" i="1" s="1"/>
  <c r="AG809" i="1" s="1"/>
  <c r="AD809" i="1" s="1"/>
  <c r="X537" i="1"/>
  <c r="AC537" i="1" s="1"/>
  <c r="AJ537" i="1" s="1"/>
  <c r="AG537" i="1" s="1"/>
  <c r="AD537" i="1" s="1"/>
  <c r="S537" i="1"/>
  <c r="S720" i="1"/>
  <c r="X720" i="1"/>
  <c r="AC720" i="1" s="1"/>
  <c r="AJ720" i="1" s="1"/>
  <c r="AG720" i="1" s="1"/>
  <c r="AD720" i="1" s="1"/>
  <c r="X794" i="1"/>
  <c r="AC794" i="1" s="1"/>
  <c r="AJ794" i="1" s="1"/>
  <c r="AG794" i="1" s="1"/>
  <c r="AD794" i="1" s="1"/>
  <c r="S794" i="1"/>
  <c r="S549" i="1"/>
  <c r="X549" i="1"/>
  <c r="AC549" i="1" s="1"/>
  <c r="AJ549" i="1" s="1"/>
  <c r="AG549" i="1" s="1"/>
  <c r="AD549" i="1" s="1"/>
  <c r="X811" i="1"/>
  <c r="AC811" i="1" s="1"/>
  <c r="AJ811" i="1" s="1"/>
  <c r="AG811" i="1" s="1"/>
  <c r="AD811" i="1" s="1"/>
  <c r="S811" i="1"/>
  <c r="S459" i="1"/>
  <c r="X459" i="1"/>
  <c r="AC459" i="1" s="1"/>
  <c r="AJ459" i="1" s="1"/>
  <c r="AG459" i="1" s="1"/>
  <c r="AD459" i="1" s="1"/>
  <c r="S463" i="1"/>
  <c r="X463" i="1"/>
  <c r="AC463" i="1" s="1"/>
  <c r="AJ463" i="1" s="1"/>
  <c r="AG463" i="1" s="1"/>
  <c r="AD463" i="1" s="1"/>
  <c r="X564" i="1"/>
  <c r="AC564" i="1" s="1"/>
  <c r="AJ564" i="1" s="1"/>
  <c r="AG564" i="1" s="1"/>
  <c r="AD564" i="1" s="1"/>
  <c r="S564" i="1"/>
  <c r="S535" i="1"/>
  <c r="X535" i="1"/>
  <c r="AC535" i="1" s="1"/>
  <c r="AJ535" i="1" s="1"/>
  <c r="AG535" i="1" s="1"/>
  <c r="AD535" i="1" s="1"/>
  <c r="S545" i="1"/>
  <c r="X545" i="1"/>
  <c r="AC545" i="1" s="1"/>
  <c r="AJ545" i="1" s="1"/>
  <c r="AG545" i="1" s="1"/>
  <c r="AD545" i="1" s="1"/>
  <c r="S281" i="1"/>
  <c r="X281" i="1"/>
  <c r="AC281" i="1" s="1"/>
  <c r="AJ281" i="1" s="1"/>
  <c r="AG281" i="1" s="1"/>
  <c r="AD281" i="1" s="1"/>
  <c r="S386" i="1"/>
  <c r="X386" i="1"/>
  <c r="AC386" i="1" s="1"/>
  <c r="AJ386" i="1" s="1"/>
  <c r="AG386" i="1" s="1"/>
  <c r="AD386" i="1" s="1"/>
  <c r="X701" i="1"/>
  <c r="AC701" i="1" s="1"/>
  <c r="AJ701" i="1" s="1"/>
  <c r="AG701" i="1" s="1"/>
  <c r="AD701" i="1" s="1"/>
  <c r="S701" i="1"/>
  <c r="S920" i="1"/>
  <c r="X920" i="1"/>
  <c r="AC920" i="1" s="1"/>
  <c r="AJ920" i="1" s="1"/>
  <c r="AG920" i="1" s="1"/>
  <c r="AD920" i="1" s="1"/>
  <c r="X555" i="1"/>
  <c r="AC555" i="1" s="1"/>
  <c r="AJ555" i="1" s="1"/>
  <c r="AG555" i="1" s="1"/>
  <c r="AD555" i="1" s="1"/>
  <c r="S555" i="1"/>
  <c r="X384" i="1"/>
  <c r="AC384" i="1" s="1"/>
  <c r="AJ384" i="1" s="1"/>
  <c r="AG384" i="1" s="1"/>
  <c r="AD384" i="1" s="1"/>
  <c r="S384" i="1"/>
  <c r="S296" i="1"/>
  <c r="X296" i="1"/>
  <c r="AC296" i="1" s="1"/>
  <c r="AJ296" i="1" s="1"/>
  <c r="AG296" i="1" s="1"/>
  <c r="AD296" i="1" s="1"/>
  <c r="S105" i="1"/>
  <c r="X105" i="1"/>
  <c r="AC105" i="1" s="1"/>
  <c r="AJ105" i="1" s="1"/>
  <c r="AG105" i="1" s="1"/>
  <c r="AD105" i="1" s="1"/>
  <c r="S791" i="1"/>
  <c r="X791" i="1"/>
  <c r="AC791" i="1" s="1"/>
  <c r="AJ791" i="1" s="1"/>
  <c r="AG791" i="1" s="1"/>
  <c r="AD791" i="1" s="1"/>
  <c r="S722" i="1"/>
  <c r="X722" i="1"/>
  <c r="AC722" i="1" s="1"/>
  <c r="AJ722" i="1" s="1"/>
  <c r="AG722" i="1" s="1"/>
  <c r="AD722" i="1" s="1"/>
  <c r="X797" i="1" l="1"/>
  <c r="AC797" i="1" s="1"/>
  <c r="AJ797" i="1" s="1"/>
  <c r="AG797" i="1" s="1"/>
  <c r="AD797" i="1" s="1"/>
  <c r="S283" i="1"/>
  <c r="X283" i="1"/>
  <c r="AC283" i="1" s="1"/>
  <c r="AJ283" i="1" s="1"/>
  <c r="AG283" i="1" s="1"/>
  <c r="AD283" i="1" s="1"/>
</calcChain>
</file>

<file path=xl/sharedStrings.xml><?xml version="1.0" encoding="utf-8"?>
<sst xmlns="http://schemas.openxmlformats.org/spreadsheetml/2006/main" count="4896" uniqueCount="861">
  <si>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</si>
  <si>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</si>
  <si>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</si>
  <si>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</si>
  <si>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</si>
  <si>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</si>
  <si>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</si>
  <si>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</si>
  <si>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</si>
  <si>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</si>
  <si>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</si>
  <si>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</si>
  <si>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</si>
  <si>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</si>
  <si>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</si>
  <si>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</si>
  <si>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</si>
  <si>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</si>
  <si>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</si>
  <si>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</si>
  <si>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</si>
  <si>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</si>
  <si>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Yes</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</si>
  <si>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</si>
  <si>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</si>
  <si>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</si>
  <si>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</si>
  <si>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</si>
  <si>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</si>
  <si>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</si>
  <si>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</si>
  <si>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</si>
  <si>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</si>
  <si>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</si>
  <si>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</si>
  <si>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</si>
  <si>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</si>
  <si>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</si>
  <si>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</si>
  <si>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</si>
  <si>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</si>
  <si>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</si>
  <si>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</si>
  <si>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</si>
  <si>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</si>
  <si>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</si>
  <si>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</si>
  <si>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Trim</t>
  </si>
  <si>
    <t>EA</t>
  </si>
  <si>
    <t>SF</t>
  </si>
  <si>
    <t>Field</t>
  </si>
  <si>
    <t>Series</t>
  </si>
  <si>
    <t>Product Type</t>
  </si>
  <si>
    <t>Full Carton</t>
  </si>
  <si>
    <t>a</t>
  </si>
  <si>
    <t>Group</t>
  </si>
  <si>
    <t>GP Margin % for</t>
  </si>
  <si>
    <t>Field Tile</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</si>
  <si>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</si>
  <si>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</si>
  <si>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</si>
  <si>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</si>
  <si>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</si>
  <si>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</si>
  <si>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</si>
  <si>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</si>
  <si>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</si>
  <si>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</si>
  <si>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</si>
  <si>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</si>
  <si>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</si>
  <si>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</si>
  <si>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</si>
  <si>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</si>
  <si>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</si>
  <si>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</si>
  <si>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</si>
  <si>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</si>
  <si>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</si>
  <si>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</si>
  <si>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</si>
  <si>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</si>
  <si>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</si>
  <si>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</si>
  <si>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</si>
  <si>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</si>
  <si>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</si>
  <si>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</si>
  <si>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APPLAUSE</t>
  </si>
  <si>
    <t>Artisan Glass</t>
  </si>
  <si>
    <t>Atmosphere</t>
  </si>
  <si>
    <t>Borders</t>
  </si>
  <si>
    <t>Mosaic</t>
  </si>
  <si>
    <t>Cove Base</t>
  </si>
  <si>
    <t>Duets</t>
  </si>
  <si>
    <t>Finishing Trims</t>
  </si>
  <si>
    <t>Matterhorn</t>
  </si>
  <si>
    <t>Mattoncino</t>
  </si>
  <si>
    <t>Metallic Dreams</t>
  </si>
  <si>
    <t>Midori</t>
  </si>
  <si>
    <t>Miravalle</t>
  </si>
  <si>
    <t>Opale</t>
  </si>
  <si>
    <t>Pulsacions</t>
  </si>
  <si>
    <t>Rip Rap</t>
  </si>
  <si>
    <t>Bullnose</t>
  </si>
  <si>
    <t>FINALE - SEE APPLAUSE</t>
  </si>
  <si>
    <t>GWINNETT</t>
  </si>
  <si>
    <t>Note:</t>
  </si>
  <si>
    <t>COPPER RIDGE - glazed porcelain</t>
  </si>
  <si>
    <t>DUBLIN STONE - glazed porcelain</t>
  </si>
  <si>
    <t>ESCAPADES - through body porcelain</t>
  </si>
  <si>
    <t>KASSEL STONE -  glazed porcelain</t>
  </si>
  <si>
    <t>KENNESAW -glazed porcelain</t>
  </si>
  <si>
    <t>MARQUESSA - glazed porcelain</t>
  </si>
  <si>
    <t>NAUTICA - glazed porcelain</t>
  </si>
  <si>
    <t>NAVAJO - glazed porcelain</t>
  </si>
  <si>
    <t>TRUVIAN STONE - glazed porcelain</t>
  </si>
  <si>
    <t>TUNDRA - through-body porcelain</t>
  </si>
  <si>
    <t>VEZELAY - glazed porcelain</t>
  </si>
  <si>
    <t>VILLA COMO - glazed porcelain</t>
  </si>
  <si>
    <t>x</t>
  </si>
  <si>
    <t>You can enter a value in the column labeled "Adj." to change your price manually.</t>
  </si>
  <si>
    <t xml:space="preserve"> </t>
  </si>
  <si>
    <t xml:space="preserve">Mosaic </t>
  </si>
  <si>
    <t>Changes</t>
  </si>
  <si>
    <t>Notes:</t>
  </si>
  <si>
    <t>Item # Lookup:</t>
  </si>
  <si>
    <t>2" x 2"</t>
  </si>
  <si>
    <t>This price list is available electronically on an Excel spreadsheet at www.conestogatile.com/pricelists.</t>
  </si>
  <si>
    <t>Mercado</t>
  </si>
  <si>
    <t>ADROCK - Color Body Glazed Porcelain</t>
  </si>
  <si>
    <t>MRAD</t>
  </si>
  <si>
    <t>Espresso          Frost          Latte          Nickel          Shadow</t>
  </si>
  <si>
    <t>Natural</t>
  </si>
  <si>
    <t>2" x 6" Brick</t>
  </si>
  <si>
    <t>1" x 4" Herringbone</t>
  </si>
  <si>
    <t>10 EA/CTN</t>
  </si>
  <si>
    <t>15 EA/CTN</t>
  </si>
  <si>
    <t>1" x 4" Herringbone- Blend</t>
  </si>
  <si>
    <t>15.39 SF/CTN</t>
  </si>
  <si>
    <t>17.32 SF/CTN</t>
  </si>
  <si>
    <t>ROCCIA DI ROMA - Color Body Glazed Porcelain</t>
  </si>
  <si>
    <t>MRRO</t>
  </si>
  <si>
    <t>Beige          Ivory          Silver</t>
  </si>
  <si>
    <t>2" x 5" Picket</t>
  </si>
  <si>
    <t>7 EA/CTN</t>
  </si>
  <si>
    <t>ST CROIX - Color Body Glazed Porcelain</t>
  </si>
  <si>
    <t>MRST</t>
  </si>
  <si>
    <t>Ash          Bianco          Caramel          Champagne          Flint          Pewter</t>
  </si>
  <si>
    <t>a) All Mosaics are Mesh-Mounted.</t>
  </si>
  <si>
    <t>(0.92 SF/Sheet)</t>
  </si>
  <si>
    <t>b) All Mosaics are Mesh-Mounted.</t>
  </si>
  <si>
    <t>b</t>
  </si>
  <si>
    <t>(0.93 SF/Sheet)</t>
  </si>
  <si>
    <t>TIVOLI - Color Body Glazed Porcelain*</t>
  </si>
  <si>
    <t>*All items in the Natural finish are Color Body Glazed Porcelain.  All items in the Polished finish are Glazed Porcelain.</t>
  </si>
  <si>
    <t>MRTI</t>
  </si>
  <si>
    <t>Charcoal          Ivory          Natural          Silver</t>
  </si>
  <si>
    <t>TRILLO - Color Body Glazed Porcelain</t>
  </si>
  <si>
    <t>MRTR</t>
  </si>
  <si>
    <t>Bianco          Crema          Nero          Olive</t>
  </si>
  <si>
    <t>(0.96 SF/Sheet)</t>
  </si>
  <si>
    <t>M</t>
  </si>
  <si>
    <t>Wall Tile</t>
  </si>
  <si>
    <t>3D COLLECTION</t>
  </si>
  <si>
    <t>ADROCK</t>
  </si>
  <si>
    <t>Color Body Glazed Porcelain</t>
  </si>
  <si>
    <t>BELGIQUE</t>
  </si>
  <si>
    <t>Glazed Porcelain</t>
  </si>
  <si>
    <t>FOREST</t>
  </si>
  <si>
    <t>MADAGASCAR</t>
  </si>
  <si>
    <t>NORD</t>
  </si>
  <si>
    <t>ROCCIA DI ROMA</t>
  </si>
  <si>
    <t>ST CROIX</t>
  </si>
  <si>
    <t>SUPERQUADRA</t>
  </si>
  <si>
    <t>TIVOLI</t>
  </si>
  <si>
    <t>TRILLO</t>
  </si>
  <si>
    <t>G</t>
  </si>
  <si>
    <t>Entire Series.</t>
  </si>
  <si>
    <t>c</t>
  </si>
  <si>
    <t xml:space="preserve">Color Conhaque in all formats only.  24" x 24" Natural Rectified Field Tile format in all colors. </t>
  </si>
  <si>
    <t>Color Kaffe in all formats only.  8" Hexagon Field Tile format in all colors.</t>
  </si>
  <si>
    <t>MRAG</t>
  </si>
  <si>
    <t>CEMENT BLOCK - Glazed Porcelain</t>
  </si>
  <si>
    <t>MRCE</t>
  </si>
  <si>
    <t>Ardesia          Foggy          Grey          Smoke          White</t>
  </si>
  <si>
    <t xml:space="preserve">  Floor:</t>
  </si>
  <si>
    <t xml:space="preserve">  Wall:</t>
  </si>
  <si>
    <t>COLOR MARKET - Glazed Ceramic Wall Tile</t>
  </si>
  <si>
    <t>MRCO</t>
  </si>
  <si>
    <t>Acquamarine</t>
  </si>
  <si>
    <t>Army</t>
  </si>
  <si>
    <t>Aubergine</t>
  </si>
  <si>
    <t>Auckland</t>
  </si>
  <si>
    <t>Matte</t>
  </si>
  <si>
    <t>FUSION - Color Body Glazed Porcelain</t>
  </si>
  <si>
    <t>MRFU</t>
  </si>
  <si>
    <t>Carbon          Chalk          Graphite          Greige          Sand          Silver</t>
  </si>
  <si>
    <t>GOUACHE - Glazed Ceramic Wall Tile</t>
  </si>
  <si>
    <t>MRGO</t>
  </si>
  <si>
    <t>Glossy</t>
  </si>
  <si>
    <t>9.36 SF/CTN</t>
  </si>
  <si>
    <t>Brume</t>
  </si>
  <si>
    <t>Brume          Charbon          Fumee          Graine          Nuage</t>
  </si>
  <si>
    <t>MRIP</t>
  </si>
  <si>
    <t>Color:</t>
  </si>
  <si>
    <t>Posto 7</t>
  </si>
  <si>
    <t>Posto 10          Posto 12</t>
  </si>
  <si>
    <t>Neotropical Black Mix          Neotropical Grey Mix</t>
  </si>
  <si>
    <t>3.44 SF/CTN</t>
  </si>
  <si>
    <t>Decorative Mix</t>
  </si>
  <si>
    <t>Ripple</t>
  </si>
  <si>
    <t>Pencil Bullnose</t>
  </si>
  <si>
    <t>70 EA/CTN</t>
  </si>
  <si>
    <t>MARMI CLASSICO - Glazed Porcelain</t>
  </si>
  <si>
    <t>MRMC</t>
  </si>
  <si>
    <t>Bianco Covelano</t>
  </si>
  <si>
    <t>Golden Calacata</t>
  </si>
  <si>
    <t>OH!TAKE - Glazed Porcelain</t>
  </si>
  <si>
    <t>MROH</t>
  </si>
  <si>
    <t>City          Cliff          Forest          Heaven          Home          Moon          Mountain</t>
  </si>
  <si>
    <t>Station</t>
  </si>
  <si>
    <t>QUARTZITES - Glazed Porcelain</t>
  </si>
  <si>
    <t>MRQU</t>
  </si>
  <si>
    <t>Mont Blanc</t>
  </si>
  <si>
    <t>ST MARTIN - Color Body Glazed Porcelain</t>
  </si>
  <si>
    <t>MRSM</t>
  </si>
  <si>
    <t>Ash          Greige          Sand          Silver</t>
  </si>
  <si>
    <t>Natural, Rect.</t>
  </si>
  <si>
    <t>MRTE</t>
  </si>
  <si>
    <t>Arizona</t>
  </si>
  <si>
    <t>Bora Bora</t>
  </si>
  <si>
    <t>Jalapao</t>
  </si>
  <si>
    <t>Mandacaru</t>
  </si>
  <si>
    <t>Riviera</t>
  </si>
  <si>
    <t xml:space="preserve">             Serido</t>
  </si>
  <si>
    <t>Noronha              Sardenha</t>
  </si>
  <si>
    <t>Liner</t>
  </si>
  <si>
    <t>30 EA/CTN</t>
  </si>
  <si>
    <t>7.32 SF/CTN</t>
  </si>
  <si>
    <t>30.88 SF/CTN</t>
  </si>
  <si>
    <t>MRVE</t>
  </si>
  <si>
    <t>VERRE - Glazed Ceramic Wall Tile</t>
  </si>
  <si>
    <t>Blanc          Bleu          Vert</t>
  </si>
  <si>
    <t>Ondul</t>
  </si>
  <si>
    <t>continued on next page</t>
  </si>
  <si>
    <t>AGELESS</t>
  </si>
  <si>
    <t>CEMENT BLOCK</t>
  </si>
  <si>
    <t>COLOR MARKET</t>
  </si>
  <si>
    <t>ECOLLECTION</t>
  </si>
  <si>
    <t>FILO</t>
  </si>
  <si>
    <t>FOLK</t>
  </si>
  <si>
    <t>Glazed Ceramic Wall Tile</t>
  </si>
  <si>
    <t>FUSION</t>
  </si>
  <si>
    <t>GOUACHE</t>
  </si>
  <si>
    <t>IPANEMA</t>
  </si>
  <si>
    <t>KREA</t>
  </si>
  <si>
    <t>MARMI CLASSICO</t>
  </si>
  <si>
    <t>MOSS</t>
  </si>
  <si>
    <t>Glazed Porcelain Floor &amp; Glazed Ceramic Wall</t>
  </si>
  <si>
    <t>OH!TAKE</t>
  </si>
  <si>
    <t>PADDINGTON</t>
  </si>
  <si>
    <t>QUARTZITES</t>
  </si>
  <si>
    <t>ST MARTIN</t>
  </si>
  <si>
    <t>TERRALMA</t>
  </si>
  <si>
    <t>TRAVERTINO NAVONA</t>
  </si>
  <si>
    <t>VERRE</t>
  </si>
  <si>
    <t>WALL MOSAIC</t>
  </si>
  <si>
    <t>WHITE HOME</t>
  </si>
  <si>
    <t>Polished, Rect.</t>
  </si>
  <si>
    <t>SANDWAVES</t>
  </si>
  <si>
    <t>SANDWAVES - Color Body Glazed Porcelain</t>
  </si>
  <si>
    <t>MRSA</t>
  </si>
  <si>
    <t>Chateau Gray          Dark          Light          Marshmallow          Seedpearl</t>
  </si>
  <si>
    <t>MOOD WALL</t>
  </si>
  <si>
    <t>ORGANIC CLAY</t>
  </si>
  <si>
    <t>ORGANIC CLAY - Glazed Ceramic Wall Tile</t>
  </si>
  <si>
    <t>Ashen          Mercury          Oceanic          Sand          Steam          Taupe</t>
  </si>
  <si>
    <t>MROR</t>
  </si>
  <si>
    <t>12" x 24"</t>
  </si>
  <si>
    <t>12" x 12"</t>
  </si>
  <si>
    <t>3" x 12"</t>
  </si>
  <si>
    <t>8" x 8"</t>
  </si>
  <si>
    <t>Ageless</t>
  </si>
  <si>
    <t>Color Charleston only in all formats.</t>
  </si>
  <si>
    <t>Folk</t>
  </si>
  <si>
    <t>Intermix</t>
  </si>
  <si>
    <t>Organic Clay</t>
  </si>
  <si>
    <t>Salt Lake</t>
  </si>
  <si>
    <t>Nord</t>
  </si>
  <si>
    <t>Mood Wall</t>
  </si>
  <si>
    <t>12" x 24" Glossy, Rectified format added and is available in colors Glacier White and Oceana White.</t>
  </si>
  <si>
    <t>Oh!take</t>
  </si>
  <si>
    <t xml:space="preserve">24" x 48" x 10mm Natural, Rectified Field tile added and is available in colors City, Heaven, Moon and Mountain.  2" x 2" Mosaic and 3" x 12" Bullnose Natural, Rectified formats added and are available in all colors. </t>
  </si>
  <si>
    <t>Sandwaves</t>
  </si>
  <si>
    <t>3" x 24" Bullnose Natural, Rectified format added and is available in all colors.</t>
  </si>
  <si>
    <t>Wall Mosaic</t>
  </si>
  <si>
    <t>White Home</t>
  </si>
  <si>
    <t>Color Body Glazed Porcelain &amp; Glazed Ceramic</t>
  </si>
  <si>
    <t>24" x 24" x 9.5mm Natural, Rectified Field Tile format only in all colors.</t>
  </si>
  <si>
    <t>LIGHTHOUSE - Glazed Ceramic Wall Tile</t>
  </si>
  <si>
    <t>MRLI</t>
  </si>
  <si>
    <t>2" x 10"</t>
  </si>
  <si>
    <t>Leaf          Mist          Sand          Sea          Storm          Sunlight          Twilight</t>
  </si>
  <si>
    <t>Stairs</t>
  </si>
  <si>
    <t>STORM - Color Body Glazed Porcelain</t>
  </si>
  <si>
    <t>MRSR</t>
  </si>
  <si>
    <t>Gray          White</t>
  </si>
  <si>
    <t>24" x 48"</t>
  </si>
  <si>
    <t>48" x 48"</t>
  </si>
  <si>
    <t>Ply</t>
  </si>
  <si>
    <t>VIVANT - Glazed Ceramic Wall Tile</t>
  </si>
  <si>
    <t>MRVI</t>
  </si>
  <si>
    <t>3" x 10"</t>
  </si>
  <si>
    <t>Ligne</t>
  </si>
  <si>
    <t>3.66 SF/CTN</t>
  </si>
  <si>
    <t>Fumee</t>
  </si>
  <si>
    <t>Lighthouse</t>
  </si>
  <si>
    <t>Storm</t>
  </si>
  <si>
    <t>Vivant</t>
  </si>
  <si>
    <t>LIGHTHOUSE</t>
  </si>
  <si>
    <t>STORM</t>
  </si>
  <si>
    <t>VIVANT</t>
  </si>
  <si>
    <t>Apuano Oro</t>
  </si>
  <si>
    <t>MRAO</t>
  </si>
  <si>
    <t>Deco</t>
  </si>
  <si>
    <t>APUANO ORO</t>
  </si>
  <si>
    <t>2-1/2" x 15"</t>
  </si>
  <si>
    <t>3" x 9"</t>
  </si>
  <si>
    <t>8" x 48"</t>
  </si>
  <si>
    <t>36" x 36"</t>
  </si>
  <si>
    <t>3" x 14"</t>
  </si>
  <si>
    <t>3/5" x 14"</t>
  </si>
  <si>
    <t>4" x 16"</t>
  </si>
  <si>
    <t>1/4" x 8"</t>
  </si>
  <si>
    <t>6" x 6"</t>
  </si>
  <si>
    <t>12" x 24" Glossy, Rectified Field Tile format in all colors.</t>
  </si>
  <si>
    <t>ARCHITECH OAK</t>
  </si>
  <si>
    <t>HIGHLAND LAKE</t>
  </si>
  <si>
    <t>Architech Oak</t>
  </si>
  <si>
    <t>Highland Lake</t>
  </si>
  <si>
    <t>Glazed Porcelain.</t>
  </si>
  <si>
    <t>Glazed Ceramic Wall Tile.</t>
  </si>
  <si>
    <t>ARCHITECH OAK - Glazed Porcelain</t>
  </si>
  <si>
    <t>MRAR</t>
  </si>
  <si>
    <t>Barrel          Dusk          Gray          Natural</t>
  </si>
  <si>
    <t>MRHP</t>
  </si>
  <si>
    <t>Almond</t>
  </si>
  <si>
    <t>Carbon</t>
  </si>
  <si>
    <t>Flower</t>
  </si>
  <si>
    <t>Grain</t>
  </si>
  <si>
    <t xml:space="preserve">       Lake</t>
  </si>
  <si>
    <t xml:space="preserve">       Olive</t>
  </si>
  <si>
    <t xml:space="preserve">  Snow</t>
  </si>
  <si>
    <t xml:space="preserve">  Rain</t>
  </si>
  <si>
    <t>HIGHLAND LAKE - Glazed Ceramic Wall Tile</t>
  </si>
  <si>
    <t>MRCR</t>
  </si>
  <si>
    <t>Ash          Clay          Coal          White</t>
  </si>
  <si>
    <t>Carven</t>
  </si>
  <si>
    <t>5.16 SF/CTN</t>
  </si>
  <si>
    <t>CRETA</t>
  </si>
  <si>
    <t>Glazed Porcelain, Glazed Ceramic, Natural Cement</t>
  </si>
  <si>
    <t>Creta</t>
  </si>
  <si>
    <t>Glazed Porcelain, Glazed Ceramic, Natural Cement.</t>
  </si>
  <si>
    <t>LAB</t>
  </si>
  <si>
    <t>NASH</t>
  </si>
  <si>
    <t>Glass Mosaics</t>
  </si>
  <si>
    <t>Lab</t>
  </si>
  <si>
    <t>Nash</t>
  </si>
  <si>
    <t>Glass Mosaics.</t>
  </si>
  <si>
    <t>MRLA</t>
  </si>
  <si>
    <t>EA/CTN</t>
  </si>
  <si>
    <t>Stripe</t>
  </si>
  <si>
    <t>Chevron</t>
  </si>
  <si>
    <t>20 EA/CTN</t>
  </si>
  <si>
    <t>13.37 SF/CTN</t>
  </si>
  <si>
    <t>15.38 SF/CTN</t>
  </si>
  <si>
    <t>NASH - Glass Mosaics</t>
  </si>
  <si>
    <t>MRNA</t>
  </si>
  <si>
    <t>Amber          Ash          Black          Cyan          Indigo          Sand          Silver          White</t>
  </si>
  <si>
    <t>Brentwood</t>
  </si>
  <si>
    <t>Broadway</t>
  </si>
  <si>
    <t>Midtown</t>
  </si>
  <si>
    <t>Sobro</t>
  </si>
  <si>
    <t>11" x 12"</t>
  </si>
  <si>
    <t>11" x 11"</t>
  </si>
  <si>
    <t>11 EA/CTN</t>
  </si>
  <si>
    <t>Matte (Pressed)</t>
  </si>
  <si>
    <t>13.79 SF/CTN</t>
  </si>
  <si>
    <t>c) All Mosaics are Mesh-Mounted.</t>
  </si>
  <si>
    <t>Roccia Di Roma</t>
  </si>
  <si>
    <t>St Croix</t>
  </si>
  <si>
    <t>Tivoli</t>
  </si>
  <si>
    <t>The 12" x 24" Natural Field Tile format is transitioning from 8.5mm to 8.0mm in thickness as inventories of the old thickness are depleted.  Packaging of the 12" x 24" x 8mm Field Tile is 13.79 SF/CTN.</t>
  </si>
  <si>
    <t>The 12" x 24" Natural Field Tile format is transitioning from 9mm to 7.5mm to 8mm in thickness as inventories of the old thickness are depleted.  Packaging of the 12" x 24" x 9mm Field Tile is 15.30 SF/CTN and the 12" x 24" x 8mm is 13.79 SF/CTN.</t>
  </si>
  <si>
    <t>The 12" x 24" Natural Field Tile format is transitioning from 9mm to 8mm in thickness as inventories of the old thickness are depleted.  Packaging of the 12" x 24" x 8mm Field Tile will be 13.79 SF/CTN or 15.50 SF/CTN.  The 12" x 24" Polished Field Tile format is transitioning from 8.5mm to 8mm in thickness as inventories of the old thickness are depleted.  Packaging of the 12" x 24" x 8mm Field Tile will be 13.37 SF/CTN.</t>
  </si>
  <si>
    <t>Color Michelangelo only in all formats.</t>
  </si>
  <si>
    <t>Color Charleston added back again to collection.</t>
  </si>
  <si>
    <t>Charleston          Dolomiti          Santiago</t>
  </si>
  <si>
    <t>a) Available in color Charleston only.</t>
  </si>
  <si>
    <t>18" x 48"</t>
  </si>
  <si>
    <t>Matte, Rect.</t>
  </si>
  <si>
    <t>Bordi Décor</t>
  </si>
  <si>
    <t>Graffi Decor</t>
  </si>
  <si>
    <t>a) Available in colors Frost and Nickel only.</t>
  </si>
  <si>
    <t>APUANO ORO - Glazed Porcelain &amp; Glazed Ceramic</t>
  </si>
  <si>
    <t>Stream Décor</t>
  </si>
  <si>
    <t>Glossy, Rect.</t>
  </si>
  <si>
    <t>Ecollection 48</t>
  </si>
  <si>
    <t>Filo</t>
  </si>
  <si>
    <t>IMPASTO - Glazed Ceramic Wall Tile</t>
  </si>
  <si>
    <t>MRIM</t>
  </si>
  <si>
    <t>3" x 7.5"</t>
  </si>
  <si>
    <t>Azure</t>
  </si>
  <si>
    <t>Cashew</t>
  </si>
  <si>
    <t>Cerulean</t>
  </si>
  <si>
    <t>Clearwater</t>
  </si>
  <si>
    <t>Cobalt</t>
  </si>
  <si>
    <t>Denim</t>
  </si>
  <si>
    <t>Elves</t>
  </si>
  <si>
    <t xml:space="preserve">           Sandbank</t>
  </si>
  <si>
    <t xml:space="preserve">           Linen</t>
  </si>
  <si>
    <t xml:space="preserve">           Nutmeg</t>
  </si>
  <si>
    <t xml:space="preserve">           Prussian</t>
  </si>
  <si>
    <t xml:space="preserve">         Wheat</t>
  </si>
  <si>
    <t xml:space="preserve">         Snowland</t>
  </si>
  <si>
    <t xml:space="preserve">         Sunset</t>
  </si>
  <si>
    <t xml:space="preserve">         Ultramarine</t>
  </si>
  <si>
    <t>Impasto</t>
  </si>
  <si>
    <t>a) Packaging will be changing from 15.50 SF/CTN to 13.79 SF/CTN as inventory of the old packaging is depleted.</t>
  </si>
  <si>
    <t>KREA 2.0 - Glazed Ceramic Wall Tile</t>
  </si>
  <si>
    <t>MRK2</t>
  </si>
  <si>
    <t>Krea 2.0</t>
  </si>
  <si>
    <t>Arctic          Gris          Nuage          Sidewalk</t>
  </si>
  <si>
    <t>4" x 12"</t>
  </si>
  <si>
    <t>Glossy or Matte</t>
  </si>
  <si>
    <t>Black          Indigo          Leaf          Lullaby          Navy          Storm</t>
  </si>
  <si>
    <t>LAB - Glazed Porcelain &amp; Ceramic Wall</t>
  </si>
  <si>
    <t>Graffi</t>
  </si>
  <si>
    <t>Madagascar</t>
  </si>
  <si>
    <t>Marmi Classico</t>
  </si>
  <si>
    <t>36" x 72" Field Tile format in all colors.  Color Bianco Paonazzetto in all formats.</t>
  </si>
  <si>
    <t>Moss</t>
  </si>
  <si>
    <t>NORIAN - Color Body Glazed Porcelain, Glazed Porcelain, Glazed Ceramic</t>
  </si>
  <si>
    <t>Ash          Fendi          Ivory          Sand</t>
  </si>
  <si>
    <t>12" x 16"</t>
  </si>
  <si>
    <t>16 EA/CTN</t>
  </si>
  <si>
    <t>Doghe</t>
  </si>
  <si>
    <t>Triangle (Individual Piece)</t>
  </si>
  <si>
    <t>Mosaic Module</t>
  </si>
  <si>
    <t>PORTOFINO - Color Body Glazed Porcelain</t>
  </si>
  <si>
    <t>MRPO</t>
  </si>
  <si>
    <t>Mist          Sand          Storm          Sunlight          Twilight</t>
  </si>
  <si>
    <t>Portofino</t>
  </si>
  <si>
    <t>Color Body Glazed Porcelain.</t>
  </si>
  <si>
    <t>4" x 8"</t>
  </si>
  <si>
    <t>Puraforma</t>
  </si>
  <si>
    <t>Quartzites</t>
  </si>
  <si>
    <t>36" x 72" Field Tile format only in all colors.</t>
  </si>
  <si>
    <t>d</t>
  </si>
  <si>
    <t>Travertino Navona</t>
  </si>
  <si>
    <t>Color Crema only in all formats.</t>
  </si>
  <si>
    <t>Verre</t>
  </si>
  <si>
    <t>12" x 24" Ondul Glossy, Rect. Field in color Blanc only.</t>
  </si>
  <si>
    <t>WATERCOLOR - Glazed Ceramic Wall Tile</t>
  </si>
  <si>
    <t>MRWA</t>
  </si>
  <si>
    <t>Gray</t>
  </si>
  <si>
    <t>Leaf</t>
  </si>
  <si>
    <t>Sunset</t>
  </si>
  <si>
    <t>Ultramarine</t>
  </si>
  <si>
    <t xml:space="preserve"> Linen</t>
  </si>
  <si>
    <t xml:space="preserve"> Sandbank</t>
  </si>
  <si>
    <t xml:space="preserve"> Snowland</t>
  </si>
  <si>
    <t>Watercolor</t>
  </si>
  <si>
    <t>Avorio</t>
  </si>
  <si>
    <t>Timeless</t>
  </si>
  <si>
    <t>Tropezienne</t>
  </si>
  <si>
    <t>Unique</t>
  </si>
  <si>
    <t>Glazed Porcelain &amp; Glazed Ceramic</t>
  </si>
  <si>
    <t>IMPASTO</t>
  </si>
  <si>
    <t>KREA 2.0</t>
  </si>
  <si>
    <t>NORIAN</t>
  </si>
  <si>
    <t>Color Body Glazed Porcelain, Glazed Porcelain, Glazed Ceramic</t>
  </si>
  <si>
    <t>PORTOFINO</t>
  </si>
  <si>
    <t>WATERCOLOR</t>
  </si>
  <si>
    <t>Was not listed on Mercado's price list; found out it is not discontinued but packaging is changing instead…</t>
  </si>
  <si>
    <t>All formats in all colors are no longer being "Stocked".</t>
  </si>
  <si>
    <t>16.73 SF/CTN</t>
  </si>
  <si>
    <t>(Mesh-Mounted)</t>
  </si>
  <si>
    <t>a) Packaging will be changing from 11.46 SF/CTN to 13.37 SF/CTN as inventory of the old packaging is depleted.</t>
  </si>
  <si>
    <t>c) For wall use only.</t>
  </si>
  <si>
    <t>b) Packaging will be changing from 15.39 SF/CTN to 15.38 SF/CTN as inventory of the old packaging is depleted.</t>
  </si>
  <si>
    <t>Color DiBrescia only.</t>
  </si>
  <si>
    <t>Forest</t>
  </si>
  <si>
    <t>2.37 SF/CTN</t>
  </si>
  <si>
    <t>Krea</t>
  </si>
  <si>
    <t>13.88 SF/CTN</t>
  </si>
  <si>
    <t>4" x 12" Bullnose Long (12" Edge), 4" x 12" Bullnose Short (4" Edge), 4" x 16" Bullnose Long (16" Edge) and 4" x 16" Bullnose Short (4" Edge) in all colors and finishes.</t>
  </si>
  <si>
    <t>1/4" x 8" Pencil Bullnose format added and is available in all colors in both the Glossy or Matte finish.</t>
  </si>
  <si>
    <t>12" x 24" Natural (Pressed) Field Tile format in color Bianco Carrara only.  48" x 48" Natural, Rect. Field Tile format in color Bianco Covelano only.</t>
  </si>
  <si>
    <t>16.89 SF/CTN</t>
  </si>
  <si>
    <t>48" x 48" Natural, Rect. Field Tile format only in all colors.</t>
  </si>
  <si>
    <t>Paddington</t>
  </si>
  <si>
    <t>3.98 SF/CTN</t>
  </si>
  <si>
    <t>Cement Block</t>
  </si>
  <si>
    <t>32" x 32" Natural, Rect. Field Tile format only in all colors.</t>
  </si>
  <si>
    <t>12" x 36" Natural, Rect. Field Tile format only in all colors.</t>
  </si>
  <si>
    <t xml:space="preserve">  </t>
  </si>
  <si>
    <t>Terralma</t>
  </si>
  <si>
    <t>Sew, Tear, 1" x 6" Connect and 1" x 4" Pass Mosaics only in all colors.</t>
  </si>
  <si>
    <t>b) Available in colors Ivory and Silver only.</t>
  </si>
  <si>
    <t xml:space="preserve">24" x 48" Natural, Rect. Field Tile format in colors Charcoal and Natural only. </t>
  </si>
  <si>
    <t>AETERNA - Color Body Glazed Porcelain, Glazed Porcelain, Glazed Ceramic</t>
  </si>
  <si>
    <t>MRAE</t>
  </si>
  <si>
    <t>Avorio          Bianco          Taupe</t>
  </si>
  <si>
    <t>Natural/Tumbled</t>
  </si>
  <si>
    <t>Facets 1.5" x 1.5"</t>
  </si>
  <si>
    <t>Striata 1" x 12"</t>
  </si>
  <si>
    <t>Striata Duo 1" x 12" Blend</t>
  </si>
  <si>
    <t>Kaleidos Bianco Blend</t>
  </si>
  <si>
    <t>Bambu</t>
  </si>
  <si>
    <t>14.97 SF/CTN</t>
  </si>
  <si>
    <t>Cesellato</t>
  </si>
  <si>
    <t>BORGHINI CLASSICO - Color Body Glazed Porcelain, Glazed Ceramic</t>
  </si>
  <si>
    <t>MRBC</t>
  </si>
  <si>
    <t>Borghini Classico</t>
  </si>
  <si>
    <t>Polished</t>
  </si>
  <si>
    <t>Viale 3/4" x 6"</t>
  </si>
  <si>
    <t>11-3/4" x 13.50"</t>
  </si>
  <si>
    <t>Venice</t>
  </si>
  <si>
    <t>(1.10 SF/Sheet)</t>
  </si>
  <si>
    <t>5 EA/CTN</t>
  </si>
  <si>
    <t>Bucatini</t>
  </si>
  <si>
    <t>AETERNA</t>
  </si>
  <si>
    <t>BORGHINI CLASSICO</t>
  </si>
  <si>
    <t>Color Body Glazed Porcelain, Glazed Ceramic</t>
  </si>
  <si>
    <t>Aeterna</t>
  </si>
  <si>
    <t>Color Body Glazed Porcelain, Glazed Porcelain, Glazed Ceramic.</t>
  </si>
  <si>
    <t>Color Body Glazed Porcelain, Glazed Ceramic.</t>
  </si>
  <si>
    <t>METALMOOD</t>
  </si>
  <si>
    <t>Metalmood</t>
  </si>
  <si>
    <t>METALMOOD - Glazed Ceramic Wall Tile</t>
  </si>
  <si>
    <t>MRME</t>
  </si>
  <si>
    <t>1-2</t>
  </si>
  <si>
    <t xml:space="preserve">a) Packaging will be changing from 16.00 SF/CTN to 13.79 SF/CTN as inventory of the old packaging is depleted. </t>
  </si>
  <si>
    <t>ARCA</t>
  </si>
  <si>
    <t>BRECCIA</t>
  </si>
  <si>
    <t>HAPTIC</t>
  </si>
  <si>
    <t>ONYX UNIQUE</t>
  </si>
  <si>
    <t>SINTESE</t>
  </si>
  <si>
    <t>THE EDGE</t>
  </si>
  <si>
    <t>THERA</t>
  </si>
  <si>
    <t>HUDSON VALLEY</t>
  </si>
  <si>
    <t>a) Not available in color Taupe.</t>
  </si>
  <si>
    <t xml:space="preserve">Byzantine 0.6" x 0.6" </t>
  </si>
  <si>
    <t>4 EA/CTN</t>
  </si>
  <si>
    <t>Exterior, Rect.</t>
  </si>
  <si>
    <t>6" x 12" Cove Base is available but is Special Order Only.  Contact Customer Service for more information.</t>
  </si>
  <si>
    <t xml:space="preserve">2" x 3" Straight, 2" x 5" Rectangular and Plot 1" x 2" Mosaics in all colors and finishes only. </t>
  </si>
  <si>
    <t>MRAC</t>
  </si>
  <si>
    <t>Arca</t>
  </si>
  <si>
    <t>2.5" x 9"</t>
  </si>
  <si>
    <t>8.10 SF/CTN</t>
  </si>
  <si>
    <t>Glazed Ceramic Wall.</t>
  </si>
  <si>
    <t>BRECCIA - Color Body Glazed Porcelain &amp; Glazed Porcelain</t>
  </si>
  <si>
    <t>MRBR</t>
  </si>
  <si>
    <t>Mandorla          Mocaccino</t>
  </si>
  <si>
    <t>Breccia</t>
  </si>
  <si>
    <t>Color Body Glazed Porcelain &amp; Glazed Porcelain.</t>
  </si>
  <si>
    <t>Convesso</t>
  </si>
  <si>
    <t>a) Packaging will be changing from 12.80 SF/CTN to 15.24 SF/CTN as inventory of the old packaging is depleted.</t>
  </si>
  <si>
    <t>13.37SF/CTN</t>
  </si>
  <si>
    <t>c) Not available in colors Carbon and Graphite.</t>
  </si>
  <si>
    <t>d) All Mosaics are Mesh-Mounted.</t>
  </si>
  <si>
    <t>b) Available in color Chalk only.</t>
  </si>
  <si>
    <t>HAPTIC - Glazed Porcelain &amp; Glazed Ceramic Wall</t>
  </si>
  <si>
    <t>MRHA</t>
  </si>
  <si>
    <t>Canvas Intense</t>
  </si>
  <si>
    <t>Aquarelle Black</t>
  </si>
  <si>
    <t>Aquarelle Blue</t>
  </si>
  <si>
    <t>Aquarelle Red</t>
  </si>
  <si>
    <t>Aquarelle Yellow</t>
  </si>
  <si>
    <t xml:space="preserve">        Aquarelle Green</t>
  </si>
  <si>
    <t xml:space="preserve">        Aquarelle White</t>
  </si>
  <si>
    <t>Floor:</t>
  </si>
  <si>
    <t>Wall:</t>
  </si>
  <si>
    <t>Haptic</t>
  </si>
  <si>
    <t>HUDSON VALLEY - Glazed Ceramic Wall Tile</t>
  </si>
  <si>
    <t>MRHU</t>
  </si>
  <si>
    <t>Chai</t>
  </si>
  <si>
    <t>Champagne</t>
  </si>
  <si>
    <t xml:space="preserve">    Espresso</t>
  </si>
  <si>
    <t xml:space="preserve">    Coconut</t>
  </si>
  <si>
    <t xml:space="preserve"> Mocha</t>
  </si>
  <si>
    <t xml:space="preserve"> Latte</t>
  </si>
  <si>
    <t xml:space="preserve">           Vertuo</t>
  </si>
  <si>
    <t xml:space="preserve">           Rum</t>
  </si>
  <si>
    <t>Hudson Valley</t>
  </si>
  <si>
    <t xml:space="preserve">a) Packaging will be changing from 17.60 SF/CTN to 13.79 SF/CTN as inventory of the old packaging is depleted. </t>
  </si>
  <si>
    <t xml:space="preserve">b) Packaging will be changing from 15.39 SF/CTN to 15.38 SF/CTN as inventory of the old packaging is depleted. </t>
  </si>
  <si>
    <t>Copper          Iron          Lunar          Pewter</t>
  </si>
  <si>
    <t>4" x 16" Deco Field Tile format added.</t>
  </si>
  <si>
    <t>a,b</t>
  </si>
  <si>
    <t>Norian</t>
  </si>
  <si>
    <t xml:space="preserve">6" x 6" Mosaic Module in all colors.  6" x 6" Mandacaru Mosaic Module in color Sand only.  6" x 6" Bora Bora Mosaic Module in colors Ash, Fendi and Ivory only.  </t>
  </si>
  <si>
    <t>MRON</t>
  </si>
  <si>
    <t>Onyx Unique</t>
  </si>
  <si>
    <t>ONYX UNIQUE - Color Body Glazed Porcelain, Glazed Ceramic</t>
  </si>
  <si>
    <t>Scolpito</t>
  </si>
  <si>
    <t>10" x 11"</t>
  </si>
  <si>
    <t>(0.53 SF/Sheet)</t>
  </si>
  <si>
    <t>Goccia 1" x 4"</t>
  </si>
  <si>
    <t>Glazed Porcelain Floor &amp; Glazed Ceramic Wall.</t>
  </si>
  <si>
    <t xml:space="preserve">a) Packaging will be changing from 15.50 SF/CTN to 15.38 SF/CTN as inventory of the old packaging is depleted. </t>
  </si>
  <si>
    <t>3" x 24" Natural, Rect. Bullnose in all colors.</t>
  </si>
  <si>
    <t>SINTESE - Color Body Glazed Porcelain, Glazed Ceramic</t>
  </si>
  <si>
    <t>MRSI</t>
  </si>
  <si>
    <t>Grafite          Off White          Platina</t>
  </si>
  <si>
    <t>1.5" x 1.5" Facets</t>
  </si>
  <si>
    <t>2" x 3" Bau</t>
  </si>
  <si>
    <t>(0.83 SF/Sheet)</t>
  </si>
  <si>
    <t>10" x 12"</t>
  </si>
  <si>
    <t>2.5" x 9</t>
  </si>
  <si>
    <t>Elementar</t>
  </si>
  <si>
    <t>Scuba Off</t>
  </si>
  <si>
    <t>5.7" x 5.7"</t>
  </si>
  <si>
    <t>11.30 SF/CTN</t>
  </si>
  <si>
    <t>Scuba Blue Bird Mix</t>
  </si>
  <si>
    <t>Scuba Brown Bread Mix</t>
  </si>
  <si>
    <t xml:space="preserve">    Scuba Pistachio Mix</t>
  </si>
  <si>
    <t xml:space="preserve">    Scuba Ginger Mix</t>
  </si>
  <si>
    <t xml:space="preserve">      Scuba White Rice Mix</t>
  </si>
  <si>
    <t>Gloss-Matte</t>
  </si>
  <si>
    <t>Superquadra</t>
  </si>
  <si>
    <t>2" x 2" Basketweave Natural, Rect. Mosaic only in all colors.</t>
  </si>
  <si>
    <t>TERRALMA - Glazed Ceramic</t>
  </si>
  <si>
    <t>THE EDGE - Color Body Glazed Porcelain</t>
  </si>
  <si>
    <t>The Edge</t>
  </si>
  <si>
    <t>MRTH</t>
  </si>
  <si>
    <t>3" x 3" Marquet</t>
  </si>
  <si>
    <t>Sintese</t>
  </si>
  <si>
    <t>THERA - Color Body Glazed Porcelain</t>
  </si>
  <si>
    <t>MRTA</t>
  </si>
  <si>
    <t>Almond          Ashen          Charcoal          Cloud          Mocha</t>
  </si>
  <si>
    <t>Thera</t>
  </si>
  <si>
    <t>External, Rect.</t>
  </si>
  <si>
    <t>48" x 48" Polished, Rect. Field Tile format only in all colors.</t>
  </si>
  <si>
    <t>c)  Not available in color Charleston.</t>
  </si>
  <si>
    <t>Color Body Glazed Porcelain &amp; Glazed Porcelain</t>
  </si>
  <si>
    <t>Glazed Porcelain &amp; Glazed Ceramic Wall</t>
  </si>
  <si>
    <t>Glazed Porcelain &amp; Ceramic Wall</t>
  </si>
  <si>
    <t>Glazed Ceramic</t>
  </si>
  <si>
    <t>(Wall Use Only)</t>
  </si>
  <si>
    <t>Colors Fumee, Gris, Magenta, Pin, Sauge and Vert only in all fomats and finishes.</t>
  </si>
  <si>
    <t>Gouache</t>
  </si>
  <si>
    <t>3" x 6" Glossy and 3" x 6" Matte formats only in all colors.  Colors Bleu Marine, Brugnon, Flamant, Foret, Mandarine and Sauge only in all fomats and finishes.</t>
  </si>
  <si>
    <t xml:space="preserve">2-1/2" x 15" Artisan Brick and 12" x 36" ZigZag Matte, Rect. Field Tile formats only in all colors. </t>
  </si>
  <si>
    <t xml:space="preserve">12" x 48" Slat Décor Natural, Rect. Field Tile format only in all colors. </t>
  </si>
  <si>
    <t>Color Market</t>
  </si>
  <si>
    <t xml:space="preserve">2" x 10" Matte Field Tile format only in all colors. </t>
  </si>
  <si>
    <t xml:space="preserve">8" x 8" Natural Hexagon Field Tile format only in all colors. </t>
  </si>
  <si>
    <t>Color Bianco Carrara only in all fomats and finishes.</t>
  </si>
  <si>
    <t>Color Atlantico 12" x 24" Polished, Rect. Field Tile format only.</t>
  </si>
  <si>
    <t xml:space="preserve">Colors Alice, Amsterdam, Apache, Blush, Cacao, Chili, Dijon, Flamingo, Havana, Iceland, Lima da Persia, Mirtilo, Rosa Cha, Tobacco and Toscana only. </t>
  </si>
  <si>
    <t>Borgogna</t>
  </si>
  <si>
    <t>Serena</t>
  </si>
  <si>
    <t>Siberian</t>
  </si>
  <si>
    <t>Wonderland</t>
  </si>
  <si>
    <t xml:space="preserve">     Capadocia</t>
  </si>
  <si>
    <t xml:space="preserve">     Cosmos</t>
  </si>
  <si>
    <t xml:space="preserve">     Diesel</t>
  </si>
  <si>
    <t xml:space="preserve">     Ginja</t>
  </si>
  <si>
    <t xml:space="preserve">     Golden Coast</t>
  </si>
  <si>
    <t xml:space="preserve">       Highland</t>
  </si>
  <si>
    <t xml:space="preserve">       Industrial Garage</t>
  </si>
  <si>
    <t xml:space="preserve">       Lhama</t>
  </si>
  <si>
    <t xml:space="preserve">       Macaron</t>
  </si>
  <si>
    <t xml:space="preserve">    Noturno</t>
  </si>
  <si>
    <t xml:space="preserve">    Patagonia</t>
  </si>
  <si>
    <t xml:space="preserve">    Santorini</t>
  </si>
  <si>
    <t xml:space="preserve">    Savannah</t>
  </si>
  <si>
    <t xml:space="preserve">    Monaco</t>
  </si>
  <si>
    <t>12" x 24" Polished, Rect. Field Tile format only in all colors.</t>
  </si>
  <si>
    <t>a) Packaging will be changing from 7.75 SF/CTN to 8.10 SF/CTN as inventory of the old packaging is depleted.</t>
  </si>
  <si>
    <t>Bleu Marine</t>
  </si>
  <si>
    <t>Brugnon</t>
  </si>
  <si>
    <t xml:space="preserve">  Charbon</t>
  </si>
  <si>
    <t xml:space="preserve">         Foret</t>
  </si>
  <si>
    <t xml:space="preserve">   Mandarine</t>
  </si>
  <si>
    <t xml:space="preserve">   Sauge</t>
  </si>
  <si>
    <t xml:space="preserve">  Ciel</t>
  </si>
  <si>
    <t xml:space="preserve">         Fumee</t>
  </si>
  <si>
    <t xml:space="preserve">   Mer</t>
  </si>
  <si>
    <t xml:space="preserve">  Flamant</t>
  </si>
  <si>
    <t xml:space="preserve">         Graine</t>
  </si>
  <si>
    <t xml:space="preserve">   Nuage</t>
  </si>
  <si>
    <t>6" x 6" Glossy colors Bleu Marine, Brugnon, Flamant, Foret, Mandarine and Sauge fomats have been added back into the collection.</t>
  </si>
  <si>
    <t>Colors Fumee, Gris, Magenta, Pin, Sauge and Vert only in all fomats and finishes have been added back into the collection.</t>
  </si>
  <si>
    <t>Blanc</t>
  </si>
  <si>
    <t>Gris</t>
  </si>
  <si>
    <t xml:space="preserve">          Noir</t>
  </si>
  <si>
    <t xml:space="preserve">      Vert</t>
  </si>
  <si>
    <t>Brut</t>
  </si>
  <si>
    <t>Magenta</t>
  </si>
  <si>
    <t xml:space="preserve">          Pin</t>
  </si>
  <si>
    <t>Marin</t>
  </si>
  <si>
    <t xml:space="preserve">          Sauge</t>
  </si>
  <si>
    <t>Packaging for the 3" x 9" Matte Field Tile format will be changing from 7.75 SF/CTN to 8.10 SF/CTN as inventory of the old packaging is depleted.</t>
  </si>
  <si>
    <t xml:space="preserve">a) Packaging will be changing from 2.69 SF/CTN to 6.22 SF/CTN as inventory of the old packaging is depleted. </t>
  </si>
  <si>
    <t>Packaging will be changing from 2.69 SF/CTN to 6.22 SF/CTN as inventory of the old packaging is depleted.</t>
  </si>
  <si>
    <t>Amsterdam</t>
  </si>
  <si>
    <t xml:space="preserve">     Dijon</t>
  </si>
  <si>
    <t xml:space="preserve">       Iceland</t>
  </si>
  <si>
    <t xml:space="preserve">    Mandacaru</t>
  </si>
  <si>
    <t xml:space="preserve">       Lima Da Persia</t>
  </si>
  <si>
    <t>Tobacco</t>
  </si>
  <si>
    <t xml:space="preserve">Colors Amsterdam, Dijon, Iceland, Lima da Persia and Tobacco added back into the collection. </t>
  </si>
  <si>
    <t>MRNO</t>
  </si>
  <si>
    <t>7/1/26</t>
  </si>
  <si>
    <t/>
  </si>
  <si>
    <t>d,e</t>
  </si>
  <si>
    <t>e) Special Order Only, approximately 6 to 10 week lead time.</t>
  </si>
  <si>
    <t>6" x 12" deco field matte format in all colors.</t>
  </si>
  <si>
    <t>a) Special Order Only, approximately 6 to 10 week lead time.</t>
  </si>
  <si>
    <t xml:space="preserve">Puraforma </t>
  </si>
  <si>
    <t>b,c</t>
  </si>
  <si>
    <t>c) Special Order Only, approximately 6 to 10 week lead time.</t>
  </si>
  <si>
    <t>b) Special Order Only, approximately 6 to 10 week lead time.</t>
  </si>
  <si>
    <t xml:space="preserve">Color Atlantico only in all fomats and finishes. Mont Blanc 3" x 24" matte field tile. </t>
  </si>
  <si>
    <t xml:space="preserve">Storm </t>
  </si>
  <si>
    <t>8" x 8" hexagon field format only in all colors</t>
  </si>
  <si>
    <t>d) Special Order Only, approximately 6 to 10 week lead time.</t>
  </si>
  <si>
    <t>c,d</t>
  </si>
  <si>
    <t>2" x 2" mosaic, 2" x 5" picket, 3" x 12" BN, polished in all colors</t>
  </si>
  <si>
    <t>MRAX</t>
  </si>
  <si>
    <t>24" x 24"</t>
  </si>
  <si>
    <t>15.34 SF/CTN</t>
  </si>
  <si>
    <t>Inciso</t>
  </si>
  <si>
    <t>12" x 11"</t>
  </si>
  <si>
    <t>Matte, Pressed</t>
  </si>
  <si>
    <t>Clover</t>
  </si>
  <si>
    <t>Beat</t>
  </si>
  <si>
    <t>MRAP</t>
  </si>
  <si>
    <t>Nude          Off White          Rocha</t>
  </si>
  <si>
    <t>Intaglio</t>
  </si>
  <si>
    <t>Aeterna X</t>
  </si>
  <si>
    <t>Colors Avorio, Bianco, Taupe</t>
  </si>
  <si>
    <t xml:space="preserve">Apalaces </t>
  </si>
  <si>
    <t xml:space="preserve">Colors Nude, Off white, Rocha </t>
  </si>
  <si>
    <t>Hewn</t>
  </si>
  <si>
    <t>3.48 SF/CTN</t>
  </si>
  <si>
    <t>(0.91 SF/Sheet)</t>
  </si>
  <si>
    <t>(0.85 SF/Sheet)</t>
  </si>
  <si>
    <r>
      <t xml:space="preserve">  </t>
    </r>
    <r>
      <rPr>
        <i/>
        <sz val="8"/>
        <rFont val="Arial"/>
        <family val="2"/>
      </rPr>
      <t>Floor:</t>
    </r>
  </si>
  <si>
    <t>Nova - Muiltcolor Mix</t>
  </si>
  <si>
    <t>(0.98 SF/Sheet)</t>
  </si>
  <si>
    <t>Belgique</t>
  </si>
  <si>
    <t>Carrara Icon</t>
  </si>
  <si>
    <t>Soft, Rect.</t>
  </si>
  <si>
    <t>Quadri</t>
  </si>
  <si>
    <t>Reticolo</t>
  </si>
  <si>
    <t>Arrow</t>
  </si>
  <si>
    <t>Bar</t>
  </si>
  <si>
    <t>(0.99 SF/Sheet)</t>
  </si>
  <si>
    <t>MRCI</t>
  </si>
  <si>
    <t>CARRARA ICON - Color Body Glazed Porcelain, Glazed Porcelain</t>
  </si>
  <si>
    <t>Bianco         Oro</t>
  </si>
  <si>
    <t>Concavo</t>
  </si>
  <si>
    <t>b) Available in color Bianco only.</t>
  </si>
  <si>
    <t>Rose</t>
  </si>
  <si>
    <t>Elipse</t>
  </si>
  <si>
    <t>MRCB</t>
  </si>
  <si>
    <r>
      <rPr>
        <sz val="7"/>
        <rFont val="Arial Narrow"/>
        <family val="2"/>
      </rPr>
      <t>d)</t>
    </r>
    <r>
      <rPr>
        <sz val="8"/>
        <rFont val="Arial Narrow"/>
        <family val="2"/>
      </rPr>
      <t xml:space="preserve"> </t>
    </r>
    <r>
      <rPr>
        <sz val="7"/>
        <rFont val="Arial Narrow"/>
        <family val="2"/>
      </rPr>
      <t>Glass Mosaic.</t>
    </r>
  </si>
  <si>
    <t>15.24 SF/CTN</t>
  </si>
  <si>
    <t>Alpine          Nordic          Tropical</t>
  </si>
  <si>
    <t>ARCA - Color Body Glazed Porcelain</t>
  </si>
  <si>
    <t xml:space="preserve"> Wall:</t>
  </si>
  <si>
    <t xml:space="preserve"> Floor:</t>
  </si>
  <si>
    <t xml:space="preserve">Convesso </t>
  </si>
  <si>
    <t>Ritmo</t>
  </si>
  <si>
    <t>Angolo</t>
  </si>
  <si>
    <t>DUAL - Color Body Glazed Porcelain, Glazed Ceramic</t>
  </si>
  <si>
    <t>MRDU</t>
  </si>
  <si>
    <t xml:space="preserve">Bianco          Nero          </t>
  </si>
  <si>
    <t>Colors Alpine, Nordic, Tropical</t>
  </si>
  <si>
    <t xml:space="preserve">Carrara Icon </t>
  </si>
  <si>
    <t>Color Body Glazed Porcelain, Glazed Porcelain</t>
  </si>
  <si>
    <t>Cristallo</t>
  </si>
  <si>
    <t>Glazed Porcelain, Glazed Ceramic</t>
  </si>
  <si>
    <t>Dual</t>
  </si>
  <si>
    <t>Incsiso</t>
  </si>
  <si>
    <t>Lineare</t>
  </si>
  <si>
    <t>7.34 SF/CTN</t>
  </si>
  <si>
    <t>Gloss - Matte</t>
  </si>
  <si>
    <t>(0.65 SF/Sheet)</t>
  </si>
  <si>
    <t>(0.84 SF/Sheet)</t>
  </si>
  <si>
    <t>Halo</t>
  </si>
  <si>
    <t>Halo Mix</t>
  </si>
  <si>
    <t>Ventro</t>
  </si>
  <si>
    <t>(0.79 SF/Sheet)</t>
  </si>
  <si>
    <t>12" x 13"</t>
  </si>
  <si>
    <t>Puzzle</t>
  </si>
  <si>
    <t>(1.04 SF/Sheet)</t>
  </si>
  <si>
    <t>LOOM - Glazed Ceramic</t>
  </si>
  <si>
    <t>MRLO</t>
  </si>
  <si>
    <t>Ash          Camel          Ecru          Forest          Linen          Merlot          Sage          Umber</t>
  </si>
  <si>
    <t>6.22 SF/CTN</t>
  </si>
  <si>
    <t>Wrap</t>
  </si>
  <si>
    <t>Loom</t>
  </si>
  <si>
    <t>Sabi</t>
  </si>
  <si>
    <t>SABI - Glazed Ceramic</t>
  </si>
  <si>
    <t>MRSB</t>
  </si>
  <si>
    <t>Bone          Clay          Earth          Indigo          Moss          Sand</t>
  </si>
  <si>
    <t>Edge</t>
  </si>
  <si>
    <t>Lines</t>
  </si>
  <si>
    <t xml:space="preserve">AETERNA X </t>
  </si>
  <si>
    <t>APALACHES</t>
  </si>
  <si>
    <t>CARRARA ICON</t>
  </si>
  <si>
    <t>CRISTALLO</t>
  </si>
  <si>
    <t xml:space="preserve">Glazed Porcelain, Glazed Ceramic </t>
  </si>
  <si>
    <t>DUAL</t>
  </si>
  <si>
    <t>LOOM</t>
  </si>
  <si>
    <t>SABI</t>
  </si>
  <si>
    <t xml:space="preserve">Glazed Ceramic </t>
  </si>
  <si>
    <t>AGELESS - Color Body Glazed Porcelain, Glazed Porcelain, Glazed Ceramic</t>
  </si>
  <si>
    <r>
      <t xml:space="preserve">AGELESS - Color Body Glazed Porcelain, Glazed Porcelain, Glazed Ceramic </t>
    </r>
    <r>
      <rPr>
        <i/>
        <u/>
        <sz val="8"/>
        <rFont val="Arial"/>
        <family val="2"/>
      </rPr>
      <t xml:space="preserve"> - continued</t>
    </r>
  </si>
  <si>
    <t>APALACHES - Color Body Glazed Porcelain, Glazed Porcelain, Glazed Ceramic</t>
  </si>
  <si>
    <t>a) For wall use only.</t>
  </si>
  <si>
    <t>CRISTALLO - Colorbody Glazed Porcelain, Glazed Porcelain</t>
  </si>
  <si>
    <t>a) Packaging will be changing from 9.36 SF/CTN to 7.34 SF/CTN as inventory of the old packaging is depleted.</t>
  </si>
  <si>
    <t>IPANEMA - Color Body Glazed Porcelain, Glazed Porcelain</t>
  </si>
  <si>
    <t>1" x 2" Brick</t>
  </si>
  <si>
    <t>26.04 SF/CTN</t>
  </si>
  <si>
    <t>a,c</t>
  </si>
  <si>
    <t>6" x 12"</t>
  </si>
  <si>
    <t>Covebase</t>
  </si>
  <si>
    <t xml:space="preserve">a) Packaging will be changing from 15.50 SF/CTN to 13.79 SF/CTN as inventory of the old packaging is depleted. </t>
  </si>
  <si>
    <t>AETERNA X - Color Body Glazed Porcelain, Pressed Recycled Glass</t>
  </si>
  <si>
    <t>CRETA - Colorbody Glazed Porcelain, Natural Cement</t>
  </si>
  <si>
    <t>a) Packaging will be changing from 15.50 SF/CTN to 15.38 SF/CTN as inventory of the old packaging is depleted.</t>
  </si>
  <si>
    <t>a) Glass mosaic.</t>
  </si>
  <si>
    <t>b) Natural Stone Mosaic.</t>
  </si>
  <si>
    <t xml:space="preserve">c) Packaging will be changing from 15.71 SF/CTN to 13.79 SF/CTN as inventory of the old packaging is depleted. </t>
  </si>
  <si>
    <t>a,b,c</t>
  </si>
  <si>
    <t>c) Glazed Ceramic Tile.</t>
  </si>
  <si>
    <t xml:space="preserve">       b) For wall use only.</t>
  </si>
  <si>
    <t xml:space="preserve">b) Packaging will be changing from 15.50 SF/CTN to 15.38 SF/CTN as inventory of the old packaging is depleted. </t>
  </si>
  <si>
    <t xml:space="preserve">6" x 12" Cove Base is available but is Special Order Only.  Contact Customer Service for more information.    </t>
  </si>
  <si>
    <t>a) Packaging will be changing from to 15.50 SF/CTN to 13.79 SF/CTN as inventory of the old packaging is depleted.</t>
  </si>
  <si>
    <t xml:space="preserve"> (0.96 SF/Sheet)</t>
  </si>
  <si>
    <r>
      <t xml:space="preserve">SINTESE - Color Body Glazed Porcelain, Glazed Ceramic </t>
    </r>
    <r>
      <rPr>
        <i/>
        <u/>
        <sz val="8"/>
        <rFont val="Arial"/>
        <family val="2"/>
      </rPr>
      <t xml:space="preserve"> - continued</t>
    </r>
  </si>
  <si>
    <t>a) Packaging will be changing from 15.30 SF/CTN to 13.79 SF/CTN as inventory of the old packaging is depleted.</t>
  </si>
  <si>
    <t>3</t>
  </si>
  <si>
    <t>8-9</t>
  </si>
  <si>
    <t>b) Glass Mosaic.</t>
  </si>
  <si>
    <t>c) Natural Stone Mosaic.</t>
  </si>
  <si>
    <t>a) Only available in color Avorio.</t>
  </si>
  <si>
    <t>b) Not available in color Taupe.</t>
  </si>
  <si>
    <t xml:space="preserve">a) Packaging will be changing from 15.39 SF/CTN to 30.88 SF/CTN as inventory of the old packaging is depleted. </t>
  </si>
  <si>
    <t>new</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</si>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</sst>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
  </numFmts>
  <fonts count="42"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10"/>
      <name val="Arial"/>
      <family val="2"/>
    </font>
    <font>
      <sz val="7"/>
      <name val="Arial Narrow"/>
      <family val="2"/>
    </font>
    <font>
      <sz val="10"/>
      <name val="Arial Narrow"/>
      <family val="2"/>
    </font>
    <font>
      <sz val="11"/>
      <color theme="1"/>
      <name val="Calibri"/>
      <family val="2"/>
      <scheme val="minor"/>
    </font>
    <font>
      <b/>
      <u/>
      <sz val="10"/>
      <color rgb="FF0000FF"/>
      <name val="Arial"/>
      <family val="2"/>
    </font>
    <font>
      <sz val="10"/>
      <color rgb="FF000000"/>
      <name val="Arial"/>
      <family val="2"/>
    </font>
    <font>
      <i/>
      <u/>
      <sz val="8"/>
      <name val="Arial"/>
      <family val="2"/>
    </font>
    <font>
      <sz val="10"/>
      <color theme="1"/>
      <name val="Arial"/>
      <family val="2"/>
    </font>
    <font>
      <b/>
      <sz val="10"/>
      <color theme="1"/>
      <name val="Arial"/>
      <family val="2"/>
    </font>
    <font>
      <sz val="10"/>
      <color rgb="FF0000FF"/>
      <name val="Arial"/>
      <family val="2"/>
    </font>
    <font>
      <sz val="10.5"/>
      <name val="Arial"/>
      <family val="2"/>
    </font>
    <font>
      <b/>
      <strike/>
      <sz val="10"/>
      <name val="Arial"/>
      <family val="2"/>
    </font>
    <font>
      <sz val="8"/>
      <color rgb="FFFF0000"/>
      <name val="Arial"/>
      <family val="2"/>
    </font>
    <font>
      <sz val="8"/>
      <color rgb="FFFF0000"/>
      <name val="Arial Narrow"/>
      <family val="2"/>
    </font>
    <font>
      <i/>
      <sz val="8"/>
      <color rgb="FFFF0000"/>
      <name val="Arial Narrow"/>
      <family val="2"/>
    </font>
    <font>
      <b/>
      <i/>
      <u/>
      <sz val="8"/>
      <name val="Arial"/>
      <family val="2"/>
    </font>
    <font>
      <sz val="10.5"/>
      <color theme="1"/>
      <name val="Arial"/>
      <family val="2"/>
    </font>
    <font>
      <i/>
      <sz val="8"/>
      <color theme="1"/>
      <name val="Arial Narrow"/>
      <family val="2"/>
    </font>
    <font>
      <sz val="8"/>
      <color theme="1"/>
      <name val="Arial Narrow"/>
      <family val="2"/>
    </font>
    <font>
      <i/>
      <sz val="8"/>
      <color rgb="FF0000FF"/>
      <name val="Arial Narrow"/>
      <family val="2"/>
    </font>
    <font>
      <b/>
      <sz val="10.5"/>
      <name val="Arial"/>
      <family val="2"/>
    </font>
    <font>
      <b/>
      <i/>
      <sz val="8"/>
      <name val="Arial Narrow"/>
      <family val="2"/>
    </font>
    <font>
      <sz val="10.5"/>
      <color rgb="FF0000FF"/>
      <name val="Arial"/>
      <family val="2"/>
    </font>
    <font>
      <i/>
      <sz val="7"/>
      <name val="Arial Narrow"/>
      <family val="2"/>
    </font>
  </fonts>
  <fills count="17">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
      <patternFill patternType="solid">
        <fgColor rgb="FFFF0000"/>
        <bgColor indexed="64"/>
      </patternFill>
    </fill>
    <fill>
      <patternFill patternType="solid">
        <fgColor rgb="FFFFFF00"/>
        <bgColor indexed="64"/>
      </patternFill>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8">
    <xf numFmtId="0" fontId="0" fillId="0" borderId="0"/>
    <xf numFmtId="43" fontId="1" fillId="0" borderId="0" applyFont="0" applyFill="0" applyBorder="0" applyAlignment="0" applyProtection="0"/>
    <xf numFmtId="43" fontId="2" fillId="0" borderId="0" applyFont="0" applyFill="0" applyBorder="0" applyAlignment="0" applyProtection="0"/>
    <xf numFmtId="0" fontId="10" fillId="0" borderId="0" applyNumberFormat="0" applyFill="0" applyBorder="0" applyAlignment="0" applyProtection="0">
      <alignment vertical="top"/>
      <protection locked="0"/>
    </xf>
    <xf numFmtId="0" fontId="2" fillId="0" borderId="0"/>
    <xf numFmtId="0" fontId="2" fillId="0" borderId="0"/>
    <xf numFmtId="0" fontId="21" fillId="0" borderId="0"/>
    <xf numFmtId="9" fontId="1" fillId="0" borderId="0" applyFont="0" applyFill="0" applyBorder="0" applyAlignment="0" applyProtection="0"/>
  </cellStyleXfs>
  <cellXfs count="256">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7"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4" fontId="4" fillId="0" borderId="0" xfId="7"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7"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7" applyFont="1" applyFill="1" applyBorder="1" applyAlignment="1">
      <alignment horizontal="center" vertical="center"/>
    </xf>
    <xf numFmtId="9" fontId="4" fillId="0" borderId="0" xfId="7" applyFont="1" applyFill="1" applyAlignment="1">
      <alignment vertical="center"/>
    </xf>
    <xf numFmtId="9" fontId="4" fillId="0" borderId="0" xfId="7" applyFont="1" applyFill="1" applyAlignment="1">
      <alignment horizontal="center" vertical="center"/>
    </xf>
    <xf numFmtId="9" fontId="4" fillId="0" borderId="0" xfId="7" applyFont="1" applyFill="1" applyAlignment="1">
      <alignment horizontal="center"/>
    </xf>
    <xf numFmtId="4" fontId="6" fillId="0" borderId="0" xfId="1" applyNumberFormat="1" applyFont="1" applyFill="1" applyAlignment="1">
      <alignment vertical="center"/>
    </xf>
    <xf numFmtId="9" fontId="6" fillId="0" borderId="0" xfId="7" applyFont="1" applyFill="1" applyAlignment="1">
      <alignment vertical="center"/>
    </xf>
    <xf numFmtId="164" fontId="4" fillId="0" borderId="0" xfId="7" applyNumberFormat="1" applyFont="1" applyFill="1" applyAlignment="1">
      <alignment vertical="center"/>
    </xf>
    <xf numFmtId="9" fontId="4" fillId="0" borderId="0" xfId="7" applyFont="1" applyFill="1"/>
    <xf numFmtId="4" fontId="4" fillId="2" borderId="0" xfId="1" applyNumberFormat="1" applyFont="1" applyFill="1" applyAlignment="1" applyProtection="1">
      <alignment vertical="center"/>
      <protection locked="0"/>
    </xf>
    <xf numFmtId="9" fontId="4" fillId="0" borderId="1" xfId="7"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7"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7"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4"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7"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applyNumberForma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6" fillId="0" borderId="0" xfId="0" applyFont="1" applyAlignment="1">
      <alignment horizontal="left"/>
    </xf>
    <xf numFmtId="9" fontId="4" fillId="0" borderId="0" xfId="7"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7"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7" fillId="13" borderId="2" xfId="0" applyFont="1" applyFill="1" applyBorder="1"/>
    <xf numFmtId="0" fontId="10" fillId="0" borderId="1" xfId="3" applyBorder="1" applyAlignment="1" applyProtection="1"/>
    <xf numFmtId="0" fontId="0" fillId="13" borderId="2" xfId="0" applyFill="1" applyBorder="1"/>
    <xf numFmtId="0" fontId="0" fillId="13" borderId="1" xfId="0" applyFill="1" applyBorder="1"/>
    <xf numFmtId="0" fontId="0" fillId="0" borderId="1" xfId="0" applyBorder="1"/>
    <xf numFmtId="0" fontId="4" fillId="3" borderId="0" xfId="0" applyFont="1" applyFill="1" applyAlignment="1">
      <alignment horizontal="center" vertical="center"/>
    </xf>
    <xf numFmtId="0" fontId="15" fillId="0" borderId="0" xfId="0" applyFont="1" applyAlignment="1">
      <alignment vertical="center"/>
    </xf>
    <xf numFmtId="0" fontId="5" fillId="0" borderId="0" xfId="0" applyFont="1" applyAlignment="1">
      <alignment horizontal="left" vertical="center"/>
    </xf>
    <xf numFmtId="0" fontId="2" fillId="0" borderId="0" xfId="0" applyFont="1"/>
    <xf numFmtId="0" fontId="18" fillId="0" borderId="0" xfId="0" applyFont="1"/>
    <xf numFmtId="49" fontId="4" fillId="0" borderId="0" xfId="0" applyNumberFormat="1" applyFont="1" applyAlignment="1">
      <alignment horizontal="center" vertical="center"/>
    </xf>
    <xf numFmtId="0" fontId="2" fillId="0" borderId="1" xfId="0" applyFont="1" applyBorder="1" applyAlignment="1">
      <alignment vertical="center"/>
    </xf>
    <xf numFmtId="0" fontId="4" fillId="14" borderId="0" xfId="0" applyFont="1" applyFill="1"/>
    <xf numFmtId="3" fontId="4" fillId="0" borderId="0" xfId="1" applyNumberFormat="1" applyFont="1" applyFill="1" applyAlignment="1">
      <alignment horizontal="center" vertical="center"/>
    </xf>
    <xf numFmtId="0" fontId="13" fillId="0" borderId="0" xfId="0" applyFont="1" applyAlignment="1">
      <alignment vertical="center"/>
    </xf>
    <xf numFmtId="43" fontId="13" fillId="0" borderId="0" xfId="1" applyFont="1" applyAlignment="1">
      <alignment horizontal="center" vertical="center"/>
    </xf>
    <xf numFmtId="4" fontId="13" fillId="0" borderId="0" xfId="1" applyNumberFormat="1" applyFont="1" applyAlignment="1">
      <alignment vertical="center"/>
    </xf>
    <xf numFmtId="4" fontId="13" fillId="0" borderId="0" xfId="1" applyNumberFormat="1" applyFont="1" applyFill="1" applyAlignment="1">
      <alignment vertical="center"/>
    </xf>
    <xf numFmtId="4" fontId="13" fillId="0" borderId="0" xfId="0" applyNumberFormat="1" applyFont="1" applyAlignment="1">
      <alignment vertical="center"/>
    </xf>
    <xf numFmtId="4" fontId="13" fillId="0" borderId="0" xfId="0" applyNumberFormat="1" applyFont="1" applyAlignment="1">
      <alignment horizontal="right" vertical="center"/>
    </xf>
    <xf numFmtId="9" fontId="13" fillId="0" borderId="0" xfId="7" applyFont="1" applyFill="1" applyAlignment="1">
      <alignment vertical="center"/>
    </xf>
    <xf numFmtId="4" fontId="13" fillId="0" borderId="0" xfId="1" applyNumberFormat="1" applyFont="1" applyAlignment="1" applyProtection="1">
      <alignment vertical="center"/>
      <protection locked="0"/>
    </xf>
    <xf numFmtId="1" fontId="13" fillId="0" borderId="0" xfId="1" applyNumberFormat="1" applyFont="1" applyAlignment="1">
      <alignment horizontal="center" vertical="center"/>
    </xf>
    <xf numFmtId="0" fontId="19" fillId="0" borderId="0" xfId="0" applyFont="1" applyAlignment="1">
      <alignment horizontal="left" vertical="center"/>
    </xf>
    <xf numFmtId="14" fontId="3" fillId="0" borderId="0" xfId="0" quotePrefix="1" applyNumberFormat="1" applyFont="1" applyAlignment="1">
      <alignment horizontal="right" vertical="center"/>
    </xf>
    <xf numFmtId="0" fontId="7" fillId="0" borderId="0" xfId="0" applyFont="1"/>
    <xf numFmtId="49" fontId="4" fillId="0" borderId="0" xfId="4" applyNumberFormat="1" applyFont="1" applyAlignment="1">
      <alignment horizontal="right" vertical="center"/>
    </xf>
    <xf numFmtId="4" fontId="6" fillId="0" borderId="2" xfId="2" applyNumberFormat="1" applyFont="1" applyFill="1" applyBorder="1" applyAlignment="1">
      <alignment vertical="center"/>
    </xf>
    <xf numFmtId="0" fontId="6" fillId="0" borderId="6" xfId="4" applyFont="1" applyBorder="1" applyAlignment="1">
      <alignment vertical="center"/>
    </xf>
    <xf numFmtId="0" fontId="3" fillId="0" borderId="7" xfId="0" applyFont="1" applyBorder="1" applyAlignment="1">
      <alignment horizontal="center" vertical="center"/>
    </xf>
    <xf numFmtId="0" fontId="2" fillId="0" borderId="1" xfId="0" applyFont="1" applyBorder="1"/>
    <xf numFmtId="0" fontId="10" fillId="0" borderId="1" xfId="3" applyFill="1" applyBorder="1" applyAlignment="1" applyProtection="1"/>
    <xf numFmtId="0" fontId="4" fillId="0" borderId="0" xfId="0" quotePrefix="1" applyFont="1" applyAlignment="1">
      <alignment horizontal="center" vertical="center"/>
    </xf>
    <xf numFmtId="0" fontId="19" fillId="0" borderId="0" xfId="0" applyFont="1" applyAlignment="1">
      <alignment vertical="center"/>
    </xf>
    <xf numFmtId="14" fontId="22" fillId="0" borderId="0" xfId="0" applyNumberFormat="1" applyFont="1" applyAlignment="1">
      <alignment horizontal="left"/>
    </xf>
    <xf numFmtId="0" fontId="2" fillId="0" borderId="0" xfId="0" applyFont="1" applyAlignment="1">
      <alignment horizontal="left"/>
    </xf>
    <xf numFmtId="14" fontId="2" fillId="0" borderId="0" xfId="0" applyNumberFormat="1" applyFont="1" applyAlignment="1">
      <alignment horizontal="left"/>
    </xf>
    <xf numFmtId="43" fontId="4" fillId="15" borderId="0" xfId="1" applyFont="1" applyFill="1" applyAlignment="1">
      <alignment horizontal="center" vertical="center"/>
    </xf>
    <xf numFmtId="0" fontId="5" fillId="0" borderId="0" xfId="0" applyFont="1" applyAlignment="1">
      <alignment vertical="center"/>
    </xf>
    <xf numFmtId="14" fontId="2" fillId="0" borderId="0" xfId="0" applyNumberFormat="1" applyFont="1" applyAlignment="1">
      <alignment horizontal="left" vertical="top"/>
    </xf>
    <xf numFmtId="0" fontId="2" fillId="0" borderId="0" xfId="0" applyFont="1" applyAlignment="1">
      <alignment vertical="top"/>
    </xf>
    <xf numFmtId="0" fontId="2" fillId="0" borderId="0" xfId="0" applyFont="1" applyAlignment="1">
      <alignment vertical="top" wrapText="1"/>
    </xf>
    <xf numFmtId="0" fontId="3" fillId="0" borderId="0" xfId="0" applyFont="1"/>
    <xf numFmtId="14" fontId="1" fillId="0" borderId="0" xfId="0" applyNumberFormat="1" applyFont="1" applyAlignment="1">
      <alignment horizontal="left" vertical="top"/>
    </xf>
    <xf numFmtId="0" fontId="1" fillId="0" borderId="0" xfId="0" applyFont="1" applyAlignment="1">
      <alignment vertical="top"/>
    </xf>
    <xf numFmtId="0" fontId="1" fillId="0" borderId="0" xfId="0" applyFont="1" applyAlignment="1">
      <alignment vertical="top" wrapText="1"/>
    </xf>
    <xf numFmtId="0" fontId="1" fillId="0" borderId="0" xfId="0" applyFont="1"/>
    <xf numFmtId="14" fontId="26" fillId="0" borderId="0" xfId="0" applyNumberFormat="1" applyFont="1" applyAlignment="1">
      <alignment horizontal="left"/>
    </xf>
    <xf numFmtId="0" fontId="26" fillId="0" borderId="0" xfId="0" applyFont="1"/>
    <xf numFmtId="0" fontId="25" fillId="0" borderId="0" xfId="0" applyFont="1"/>
    <xf numFmtId="0" fontId="25" fillId="0" borderId="0" xfId="0" applyFont="1" applyAlignment="1">
      <alignment vertical="top"/>
    </xf>
    <xf numFmtId="14" fontId="25" fillId="0" borderId="0" xfId="0" applyNumberFormat="1" applyFont="1" applyAlignment="1">
      <alignment horizontal="left"/>
    </xf>
    <xf numFmtId="0" fontId="27" fillId="0" borderId="0" xfId="0" applyFont="1"/>
    <xf numFmtId="43" fontId="4" fillId="16" borderId="0" xfId="1" applyFont="1" applyFill="1"/>
    <xf numFmtId="43" fontId="2" fillId="16" borderId="0" xfId="1" applyFont="1" applyFill="1" applyAlignment="1">
      <alignment vertical="center"/>
    </xf>
    <xf numFmtId="14" fontId="1" fillId="0" borderId="0" xfId="0" applyNumberFormat="1" applyFont="1" applyAlignment="1">
      <alignment horizontal="left"/>
    </xf>
    <xf numFmtId="0" fontId="7" fillId="15" borderId="0" xfId="0" applyFont="1" applyFill="1" applyAlignment="1">
      <alignment horizontal="right" vertical="center"/>
    </xf>
    <xf numFmtId="0" fontId="0" fillId="0" borderId="0" xfId="0" applyAlignment="1">
      <alignment vertical="top"/>
    </xf>
    <xf numFmtId="0" fontId="1" fillId="0" borderId="0" xfId="0" applyFont="1" applyAlignment="1">
      <alignment vertical="center"/>
    </xf>
    <xf numFmtId="0" fontId="1" fillId="0" borderId="0" xfId="0" applyFont="1" applyAlignment="1">
      <alignment horizontal="center" vertical="center"/>
    </xf>
    <xf numFmtId="0" fontId="7"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vertical="top"/>
    </xf>
    <xf numFmtId="14" fontId="3" fillId="0" borderId="0" xfId="0" applyNumberFormat="1" applyFont="1" applyAlignment="1">
      <alignment horizontal="left" vertical="top"/>
    </xf>
    <xf numFmtId="0" fontId="28" fillId="0" borderId="0" xfId="0" applyFont="1"/>
    <xf numFmtId="0" fontId="3" fillId="0" borderId="0" xfId="0" applyFont="1" applyAlignment="1">
      <alignment vertical="top" wrapText="1"/>
    </xf>
    <xf numFmtId="14" fontId="29" fillId="0" borderId="0" xfId="0" applyNumberFormat="1" applyFont="1" applyAlignment="1">
      <alignment horizontal="left" vertical="top"/>
    </xf>
    <xf numFmtId="0" fontId="29" fillId="0" borderId="0" xfId="0" applyFont="1" applyAlignment="1">
      <alignment vertical="top"/>
    </xf>
    <xf numFmtId="0" fontId="29" fillId="0" borderId="0" xfId="0" applyFont="1" applyAlignment="1">
      <alignment vertical="top" wrapText="1"/>
    </xf>
    <xf numFmtId="0" fontId="1" fillId="0" borderId="7" xfId="0" applyFont="1" applyBorder="1" applyAlignment="1">
      <alignment horizontal="center" vertical="center"/>
    </xf>
    <xf numFmtId="0" fontId="30" fillId="0" borderId="0" xfId="0" applyFont="1" applyAlignment="1">
      <alignment vertical="center"/>
    </xf>
    <xf numFmtId="0" fontId="31" fillId="0" borderId="0" xfId="0" applyFont="1" applyAlignment="1">
      <alignment vertical="center"/>
    </xf>
    <xf numFmtId="0" fontId="1" fillId="0" borderId="0" xfId="0" applyFont="1" applyAlignment="1">
      <alignment horizontal="right" vertical="center"/>
    </xf>
    <xf numFmtId="0" fontId="32" fillId="0" borderId="0" xfId="0" applyFont="1" applyAlignment="1">
      <alignment vertical="center"/>
    </xf>
    <xf numFmtId="0" fontId="9" fillId="0" borderId="0" xfId="0" applyFont="1" applyAlignment="1">
      <alignment horizontal="right" vertical="center"/>
    </xf>
    <xf numFmtId="0" fontId="9" fillId="0" borderId="0" xfId="0" applyFont="1" applyAlignment="1">
      <alignment vertical="center"/>
    </xf>
    <xf numFmtId="0" fontId="9" fillId="0" borderId="0" xfId="0" applyFont="1" applyAlignment="1">
      <alignment horizontal="left" vertical="center"/>
    </xf>
    <xf numFmtId="0" fontId="33" fillId="0" borderId="0" xfId="0" applyFont="1" applyAlignment="1">
      <alignment vertical="center"/>
    </xf>
    <xf numFmtId="0" fontId="6" fillId="0" borderId="7" xfId="0" applyFont="1" applyBorder="1" applyAlignment="1">
      <alignment horizontal="center" vertical="center"/>
    </xf>
    <xf numFmtId="0" fontId="6" fillId="0" borderId="0" xfId="0" applyFont="1" applyAlignment="1">
      <alignment horizontal="center" vertical="center"/>
    </xf>
    <xf numFmtId="0" fontId="1" fillId="0" borderId="7" xfId="0" applyFont="1" applyBorder="1" applyAlignment="1">
      <alignment vertical="center"/>
    </xf>
    <xf numFmtId="0" fontId="31" fillId="0" borderId="0" xfId="0" applyFont="1" applyAlignment="1">
      <alignment horizontal="right" vertical="center"/>
    </xf>
    <xf numFmtId="14" fontId="26" fillId="0" borderId="0" xfId="0" applyNumberFormat="1" applyFont="1" applyAlignment="1">
      <alignment horizontal="left" vertical="top"/>
    </xf>
    <xf numFmtId="0" fontId="26" fillId="0" borderId="0" xfId="0" applyFont="1" applyAlignment="1">
      <alignment vertical="top"/>
    </xf>
    <xf numFmtId="0" fontId="26" fillId="0" borderId="0" xfId="0" applyFont="1" applyAlignment="1">
      <alignment vertical="top" wrapText="1"/>
    </xf>
    <xf numFmtId="0" fontId="34" fillId="0" borderId="0" xfId="0" applyFont="1"/>
    <xf numFmtId="0" fontId="35" fillId="0" borderId="0" xfId="0" applyFont="1" applyAlignment="1">
      <alignment vertical="center"/>
    </xf>
    <xf numFmtId="0" fontId="36" fillId="0" borderId="0" xfId="0" applyFont="1" applyAlignment="1">
      <alignment horizontal="right" vertical="center"/>
    </xf>
    <xf numFmtId="0" fontId="36" fillId="0" borderId="0" xfId="0" applyFont="1" applyAlignment="1">
      <alignment vertical="center"/>
    </xf>
    <xf numFmtId="0" fontId="37" fillId="0" borderId="0" xfId="0" applyFont="1" applyAlignment="1">
      <alignment vertical="center"/>
    </xf>
    <xf numFmtId="0" fontId="38" fillId="0" borderId="0" xfId="0" applyFont="1"/>
    <xf numFmtId="0" fontId="39" fillId="0" borderId="0" xfId="0" applyFont="1" applyAlignment="1">
      <alignment vertical="center"/>
    </xf>
    <xf numFmtId="0" fontId="40" fillId="0" borderId="0" xfId="0" applyFont="1"/>
    <xf numFmtId="0" fontId="27" fillId="0" borderId="0" xfId="0" applyFont="1" applyAlignment="1">
      <alignment vertical="top"/>
    </xf>
    <xf numFmtId="43" fontId="2" fillId="0" borderId="0" xfId="1" applyFont="1" applyFill="1" applyAlignment="1">
      <alignment vertical="center"/>
    </xf>
    <xf numFmtId="16" fontId="4" fillId="0" borderId="0" xfId="0" quotePrefix="1" applyNumberFormat="1" applyFont="1" applyAlignment="1">
      <alignment horizontal="center" vertical="center"/>
    </xf>
    <xf numFmtId="0" fontId="41"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2" fillId="0" borderId="0" xfId="0" applyFont="1" applyAlignment="1">
      <alignment horizontal="center" vertical="center"/>
    </xf>
    <xf numFmtId="0" fontId="7" fillId="0" borderId="2" xfId="0" applyFont="1" applyBorder="1" applyAlignment="1">
      <alignment horizontal="right" vertical="center"/>
    </xf>
    <xf numFmtId="0" fontId="7" fillId="0" borderId="6" xfId="0" applyFont="1" applyBorder="1" applyAlignment="1">
      <alignment horizontal="right" vertical="center"/>
    </xf>
    <xf numFmtId="0" fontId="7" fillId="0" borderId="0" xfId="0" applyFont="1" applyAlignment="1">
      <alignment horizontal="center" vertical="center" wrapText="1"/>
    </xf>
    <xf numFmtId="0" fontId="20" fillId="0" borderId="0" xfId="0" applyFont="1" applyAlignment="1">
      <alignment horizontal="center" vertical="center" wrapText="1"/>
    </xf>
    <xf numFmtId="0" fontId="5" fillId="0" borderId="0" xfId="0" applyFont="1" applyAlignment="1">
      <alignment horizontal="right" vertical="center"/>
    </xf>
    <xf numFmtId="0" fontId="8" fillId="0" borderId="0" xfId="0" applyFont="1" applyAlignment="1">
      <alignment horizontal="right" vertical="center"/>
    </xf>
    <xf numFmtId="4" fontId="6" fillId="0" borderId="1" xfId="1" applyNumberFormat="1" applyFont="1" applyFill="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14" fontId="6" fillId="0" borderId="0" xfId="0" applyNumberFormat="1"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8" fillId="0" borderId="0" xfId="7" applyNumberFormat="1" applyFont="1" applyAlignment="1">
      <alignment horizontal="right" vertical="center"/>
    </xf>
    <xf numFmtId="9" fontId="6" fillId="0" borderId="8" xfId="7" applyFont="1" applyFill="1" applyBorder="1" applyAlignment="1">
      <alignment horizontal="center"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center" wrapText="1"/>
    </xf>
  </cellXfs>
  <cellStyles count="8">
    <cellStyle name="Comma" xfId="1" builtinId="3"/>
    <cellStyle name="Comma 2" xfId="2" xr:uid="{00000000-0005-0000-0000-000001000000}"/>
    <cellStyle name="Hyperlink" xfId="3" builtinId="8"/>
    <cellStyle name="Normal" xfId="0" builtinId="0"/>
    <cellStyle name="Normal 2" xfId="4" xr:uid="{00000000-0005-0000-0000-000004000000}"/>
    <cellStyle name="Normal 3" xfId="5" xr:uid="{00000000-0005-0000-0000-000005000000}"/>
    <cellStyle name="Normal 4" xfId="6" xr:uid="{00000000-0005-0000-0000-000006000000}"/>
    <cellStyle name="Percent" xfId="7" builtinId="5"/>
  </cellStyles>
  <dxfs count="0"/>
  <tableStyles count="0" defaultTableStyle="TableStyleMedium2" defaultPivotStyle="PivotStyleLight16"/>
  <colors>
    <mruColors>
      <color rgb="FF99CCFF"/>
      <color rgb="FF0000FF"/>
      <color rgb="FFCCFF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19050</xdr:colOff>
      <xdr:row>2</xdr:row>
      <xdr:rowOff>11430</xdr:rowOff>
    </xdr:from>
    <xdr:to>
      <xdr:col>2</xdr:col>
      <xdr:colOff>1190761</xdr:colOff>
      <xdr:row>3</xdr:row>
      <xdr:rowOff>11430</xdr:rowOff>
    </xdr:to>
    <xdr:pic>
      <xdr:nvPicPr>
        <xdr:cNvPr id="7984" name="Picture 335">
          <a:extLst>
            <a:ext uri="{FF2B5EF4-FFF2-40B4-BE49-F238E27FC236}">
              <a16:creationId xmlns:a16="http://schemas.microsoft.com/office/drawing/2014/main" id="{00000000-0008-0000-0100-0000301F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9050" y="342900"/>
          <a:ext cx="1562100" cy="200025"/>
        </a:xfrm>
        <a:prstGeom prst="rect">
          <a:avLst/>
        </a:prstGeom>
        <a:noFill/>
        <a:ln>
          <a:noFill/>
        </a:ln>
        <a:effectLst>
          <a:outerShdw blurRad="50800" dist="50800" dir="5400000" algn="ctr" rotWithShape="0">
            <a:schemeClr val="bg1"/>
          </a:outerShdw>
        </a:effectLst>
      </xdr:spPr>
    </xdr:pic>
    <xdr:clientData/>
  </xdr:twoCellAnchor>
  <xdr:twoCellAnchor editAs="oneCell">
    <xdr:from>
      <xdr:col>33</xdr:col>
      <xdr:colOff>180975</xdr:colOff>
      <xdr:row>2</xdr:row>
      <xdr:rowOff>19050</xdr:rowOff>
    </xdr:from>
    <xdr:to>
      <xdr:col>35</xdr:col>
      <xdr:colOff>9525</xdr:colOff>
      <xdr:row>4</xdr:row>
      <xdr:rowOff>142875</xdr:rowOff>
    </xdr:to>
    <xdr:pic>
      <xdr:nvPicPr>
        <xdr:cNvPr id="19471" name="Picture 4">
          <a:extLst>
            <a:ext uri="{FF2B5EF4-FFF2-40B4-BE49-F238E27FC236}">
              <a16:creationId xmlns:a16="http://schemas.microsoft.com/office/drawing/2014/main" id="{00000000-0008-0000-0100-00000F4C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9964400" y="342900"/>
          <a:ext cx="1047750"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18652" name="Line 118">
          <a:extLst>
            <a:ext uri="{FF2B5EF4-FFF2-40B4-BE49-F238E27FC236}">
              <a16:creationId xmlns:a16="http://schemas.microsoft.com/office/drawing/2014/main" id="{00000000-0008-0000-0200-0000DC48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18653" name="Line 192">
          <a:extLst>
            <a:ext uri="{FF2B5EF4-FFF2-40B4-BE49-F238E27FC236}">
              <a16:creationId xmlns:a16="http://schemas.microsoft.com/office/drawing/2014/main" id="{00000000-0008-0000-0200-0000DD480000}"/>
            </a:ext>
          </a:extLst>
        </xdr:cNvPr>
        <xdr:cNvSpPr>
          <a:spLocks noChangeShapeType="1"/>
        </xdr:cNvSpPr>
      </xdr:nvSpPr>
      <xdr:spPr bwMode="auto">
        <a:xfrm>
          <a:off x="3952875"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xdr:colOff>
      <xdr:row>12</xdr:row>
      <xdr:rowOff>9525</xdr:rowOff>
    </xdr:from>
    <xdr:to>
      <xdr:col>7</xdr:col>
      <xdr:colOff>19050</xdr:colOff>
      <xdr:row>13</xdr:row>
      <xdr:rowOff>9525</xdr:rowOff>
    </xdr:to>
    <xdr:pic>
      <xdr:nvPicPr>
        <xdr:cNvPr id="18654" name="Picture 335">
          <a:extLst>
            <a:ext uri="{FF2B5EF4-FFF2-40B4-BE49-F238E27FC236}">
              <a16:creationId xmlns:a16="http://schemas.microsoft.com/office/drawing/2014/main" id="{00000000-0008-0000-0200-0000DE4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5" y="1533525"/>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4"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58</v>
      </c>
      <c r="B1" s="105" t="s">
        <v>129</v>
      </c>
    </row>
    <row r="2" spans="1:13" ht="13.5" x14ac:dyDescent="0.25">
      <c r="A2" s="7" t="s">
        <v>87</v>
      </c>
      <c r="B2" s="103" t="s">
        <v>162</v>
      </c>
      <c r="D2" s="160"/>
    </row>
    <row r="3" spans="1:13" ht="13.5" x14ac:dyDescent="0.25">
      <c r="A3" s="7" t="s">
        <v>75</v>
      </c>
      <c r="B3" s="170" t="s">
        <v>177</v>
      </c>
      <c r="D3" s="160"/>
    </row>
    <row r="4" spans="1:13" x14ac:dyDescent="0.2">
      <c r="A4" s="7" t="s">
        <v>29</v>
      </c>
      <c r="B4" s="104" t="s">
        <v>718</v>
      </c>
    </row>
    <row r="6" spans="1:13" x14ac:dyDescent="0.2">
      <c r="A6" s="86"/>
      <c r="B6" s="86"/>
      <c r="C6" s="86"/>
      <c r="D6" s="86"/>
      <c r="E6" s="86"/>
      <c r="F6" s="86"/>
      <c r="G6" s="86"/>
      <c r="H6" s="86"/>
    </row>
    <row r="8" spans="1:13" x14ac:dyDescent="0.2">
      <c r="A8" s="50" t="s">
        <v>43</v>
      </c>
      <c r="B8" s="51"/>
      <c r="C8" s="250"/>
      <c r="D8" s="250"/>
      <c r="E8" s="250"/>
      <c r="F8" s="250"/>
      <c r="G8" s="250"/>
      <c r="H8" s="251"/>
    </row>
    <row r="9" spans="1:13" x14ac:dyDescent="0.2">
      <c r="A9" s="3"/>
      <c r="B9" s="3"/>
      <c r="C9" s="3"/>
      <c r="D9" s="3"/>
      <c r="E9" s="3"/>
      <c r="F9" s="3"/>
      <c r="G9" s="3"/>
      <c r="H9" s="3"/>
      <c r="I9" s="3"/>
      <c r="J9" s="3"/>
      <c r="K9" s="3"/>
      <c r="L9" s="3"/>
      <c r="M9" s="3"/>
    </row>
    <row r="10" spans="1:13" x14ac:dyDescent="0.2">
      <c r="A10" s="3"/>
      <c r="B10" s="3" t="s">
        <v>32</v>
      </c>
      <c r="C10" s="3"/>
      <c r="D10" s="3"/>
      <c r="F10" s="3"/>
      <c r="G10" s="3"/>
      <c r="H10" s="3"/>
      <c r="I10" s="3"/>
      <c r="J10" s="3"/>
      <c r="K10" s="3"/>
      <c r="L10" s="3"/>
      <c r="M10" s="3"/>
    </row>
    <row r="11" spans="1:13" x14ac:dyDescent="0.2">
      <c r="A11" s="3"/>
      <c r="B11" s="3" t="s">
        <v>33</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34</v>
      </c>
      <c r="C14" s="3"/>
      <c r="D14" s="3"/>
      <c r="F14" s="3"/>
      <c r="G14" s="3"/>
      <c r="H14" s="3"/>
      <c r="I14" s="3"/>
      <c r="J14" s="3"/>
      <c r="K14" s="3"/>
      <c r="L14" s="3"/>
      <c r="M14" s="3"/>
    </row>
    <row r="15" spans="1:13" x14ac:dyDescent="0.2">
      <c r="A15" s="3"/>
      <c r="B15" s="3" t="s">
        <v>33</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35</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36</v>
      </c>
      <c r="C20" s="48"/>
      <c r="D20" s="3"/>
      <c r="E20" s="3"/>
      <c r="F20" s="3"/>
      <c r="G20" s="3"/>
      <c r="H20" s="3"/>
      <c r="I20" s="3"/>
      <c r="J20" s="3"/>
      <c r="K20" s="3"/>
      <c r="L20" s="3"/>
      <c r="M20" s="3"/>
    </row>
    <row r="21" spans="1:13" x14ac:dyDescent="0.2">
      <c r="B21" s="49" t="s">
        <v>16</v>
      </c>
      <c r="C21" s="49" t="s">
        <v>37</v>
      </c>
      <c r="D21" s="3"/>
      <c r="E21" s="3"/>
      <c r="F21" s="3"/>
      <c r="G21" s="3"/>
      <c r="H21" s="3"/>
      <c r="I21" s="3"/>
      <c r="J21" s="3"/>
      <c r="K21" s="3"/>
      <c r="L21" s="3"/>
      <c r="M21" s="3"/>
    </row>
    <row r="22" spans="1:13" x14ac:dyDescent="0.2">
      <c r="B22" s="47" t="str">
        <f>+B3</f>
        <v>G</v>
      </c>
      <c r="C22" s="63"/>
      <c r="D22" s="3"/>
      <c r="E22" s="3"/>
      <c r="F22" s="3"/>
      <c r="G22" s="3"/>
      <c r="H22" s="3"/>
      <c r="I22" s="3"/>
      <c r="J22" s="3"/>
      <c r="K22" s="3"/>
      <c r="L22" s="3"/>
      <c r="M22" s="3"/>
    </row>
    <row r="23" spans="1:13" x14ac:dyDescent="0.2">
      <c r="B23" s="6"/>
      <c r="C23" s="106"/>
      <c r="D23" s="3"/>
      <c r="E23" s="3"/>
      <c r="F23" s="3"/>
      <c r="G23" s="3"/>
      <c r="H23" s="3"/>
      <c r="I23" s="3"/>
      <c r="J23" s="3"/>
      <c r="K23" s="3"/>
      <c r="L23" s="3"/>
      <c r="M23" s="3"/>
    </row>
    <row r="24" spans="1:13" x14ac:dyDescent="0.2">
      <c r="A24" s="3"/>
      <c r="B24" s="3" t="s">
        <v>38</v>
      </c>
      <c r="C24" s="3"/>
      <c r="D24" s="3"/>
      <c r="F24" s="3"/>
      <c r="G24" s="3"/>
      <c r="H24" s="3"/>
      <c r="I24" s="3"/>
      <c r="J24" s="3"/>
      <c r="K24" s="3"/>
      <c r="L24" s="3"/>
      <c r="M24" s="3"/>
    </row>
    <row r="25" spans="1:13" x14ac:dyDescent="0.2">
      <c r="A25" s="3"/>
      <c r="B25" s="3" t="s">
        <v>33</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79" t="s">
        <v>66</v>
      </c>
      <c r="B28" s="3" t="s">
        <v>39</v>
      </c>
      <c r="C28" s="3"/>
      <c r="D28" s="3"/>
      <c r="E28" s="3"/>
      <c r="F28" s="3"/>
      <c r="G28" s="3"/>
      <c r="H28" s="3"/>
      <c r="I28" s="3"/>
      <c r="J28" s="3"/>
      <c r="K28" s="3"/>
      <c r="L28" s="3"/>
      <c r="M28" s="3"/>
    </row>
    <row r="29" spans="1:13" x14ac:dyDescent="0.2">
      <c r="A29" s="79"/>
      <c r="B29" s="3" t="s">
        <v>7</v>
      </c>
      <c r="C29" s="3"/>
      <c r="D29" s="3"/>
      <c r="E29" s="3"/>
      <c r="F29" s="3"/>
      <c r="G29" s="3"/>
      <c r="H29" s="3"/>
      <c r="I29" s="3"/>
      <c r="J29" s="3"/>
      <c r="K29" s="3"/>
      <c r="L29" s="3"/>
      <c r="M29" s="3"/>
    </row>
    <row r="30" spans="1:13" x14ac:dyDescent="0.2">
      <c r="A30" s="79"/>
      <c r="B30" s="3"/>
      <c r="C30" s="3"/>
      <c r="D30" s="3"/>
      <c r="E30" s="3"/>
      <c r="F30" s="3"/>
      <c r="G30" s="3"/>
      <c r="H30" s="3"/>
      <c r="I30" s="3"/>
      <c r="J30" s="3"/>
      <c r="K30" s="3"/>
      <c r="L30" s="3"/>
      <c r="M30" s="3"/>
    </row>
    <row r="31" spans="1:13" x14ac:dyDescent="0.2">
      <c r="A31" s="79" t="s">
        <v>67</v>
      </c>
      <c r="B31" s="3" t="s">
        <v>68</v>
      </c>
      <c r="C31" s="3"/>
      <c r="D31" s="3"/>
      <c r="E31" s="3"/>
      <c r="F31" s="3"/>
      <c r="G31" s="3"/>
      <c r="H31" s="3"/>
      <c r="I31" s="3"/>
      <c r="J31" s="3"/>
      <c r="K31" s="3"/>
      <c r="L31" s="3"/>
      <c r="M31" s="3"/>
    </row>
    <row r="32" spans="1:13" x14ac:dyDescent="0.2">
      <c r="A32" s="79"/>
      <c r="B32" s="3" t="s">
        <v>80</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79" t="s">
        <v>69</v>
      </c>
      <c r="B34" s="3" t="s">
        <v>44</v>
      </c>
      <c r="C34" s="3"/>
      <c r="D34" s="3"/>
      <c r="E34" s="3"/>
      <c r="F34" s="3"/>
      <c r="G34" s="3"/>
      <c r="H34" s="3"/>
      <c r="I34" s="3"/>
      <c r="J34" s="3"/>
      <c r="K34" s="3"/>
      <c r="L34" s="3"/>
      <c r="M34" s="3"/>
    </row>
    <row r="35" spans="1:13" x14ac:dyDescent="0.2">
      <c r="A35" s="79"/>
      <c r="B35" s="3" t="s">
        <v>81</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0" t="s">
        <v>55</v>
      </c>
      <c r="C37" s="100" t="s">
        <v>70</v>
      </c>
      <c r="D37" s="252" t="s">
        <v>56</v>
      </c>
      <c r="E37" s="253"/>
      <c r="F37" s="100" t="s">
        <v>71</v>
      </c>
      <c r="G37" s="100" t="s">
        <v>72</v>
      </c>
      <c r="H37" s="100" t="s">
        <v>73</v>
      </c>
      <c r="I37" s="3"/>
      <c r="J37" s="3"/>
      <c r="K37" s="3"/>
      <c r="L37" s="3"/>
      <c r="M37" s="3"/>
    </row>
    <row r="38" spans="1:13" x14ac:dyDescent="0.2">
      <c r="B38" s="101">
        <v>1</v>
      </c>
      <c r="C38" s="121"/>
      <c r="D38" s="102" t="s">
        <v>57</v>
      </c>
      <c r="E38" s="99"/>
      <c r="F38" s="122" t="s">
        <v>74</v>
      </c>
      <c r="G38" s="122">
        <v>0</v>
      </c>
      <c r="H38" s="122"/>
      <c r="I38" s="3"/>
      <c r="J38" s="3"/>
      <c r="K38" s="3"/>
      <c r="L38" s="3"/>
      <c r="M38" s="3"/>
    </row>
    <row r="39" spans="1:13" x14ac:dyDescent="0.2">
      <c r="B39" s="101">
        <v>2</v>
      </c>
      <c r="C39" s="121"/>
      <c r="D39" s="102" t="s">
        <v>47</v>
      </c>
      <c r="E39" s="99"/>
      <c r="F39" s="122" t="s">
        <v>74</v>
      </c>
      <c r="G39" s="122">
        <v>0</v>
      </c>
      <c r="H39" s="122"/>
      <c r="I39" s="3"/>
      <c r="J39" s="3"/>
      <c r="K39" s="3"/>
      <c r="L39" s="3"/>
      <c r="M39" s="3"/>
    </row>
    <row r="40" spans="1:13" x14ac:dyDescent="0.2">
      <c r="B40" s="101">
        <v>3</v>
      </c>
      <c r="C40" s="121"/>
      <c r="D40" s="102" t="s">
        <v>8</v>
      </c>
      <c r="E40" s="99"/>
      <c r="F40" s="122" t="s">
        <v>74</v>
      </c>
      <c r="G40" s="122">
        <v>0</v>
      </c>
      <c r="H40" s="122"/>
      <c r="I40" s="3"/>
      <c r="J40" s="3"/>
      <c r="K40" s="3"/>
      <c r="L40" s="3"/>
      <c r="M40" s="3"/>
    </row>
    <row r="41" spans="1:13" x14ac:dyDescent="0.2">
      <c r="B41" s="101">
        <v>4</v>
      </c>
      <c r="C41" s="121"/>
      <c r="D41" s="102">
        <v>0</v>
      </c>
      <c r="E41" s="99"/>
      <c r="F41" s="122" t="s">
        <v>74</v>
      </c>
      <c r="G41" s="122">
        <v>0</v>
      </c>
      <c r="H41" s="122"/>
      <c r="I41" s="3"/>
      <c r="J41" s="3"/>
      <c r="K41" s="3"/>
      <c r="L41" s="3"/>
      <c r="M41" s="3"/>
    </row>
    <row r="42" spans="1:13" x14ac:dyDescent="0.2">
      <c r="B42" s="101">
        <v>5</v>
      </c>
      <c r="C42" s="121"/>
      <c r="D42" s="102">
        <v>0</v>
      </c>
      <c r="E42" s="99"/>
      <c r="F42" s="122" t="s">
        <v>74</v>
      </c>
      <c r="G42" s="122">
        <v>0</v>
      </c>
      <c r="H42" s="122"/>
      <c r="I42" s="3"/>
      <c r="J42" s="3"/>
      <c r="K42" s="3"/>
      <c r="L42" s="3"/>
      <c r="M42" s="3"/>
    </row>
    <row r="43" spans="1:13" x14ac:dyDescent="0.2">
      <c r="B43" s="101">
        <v>6</v>
      </c>
      <c r="C43" s="121"/>
      <c r="D43" s="102">
        <v>0</v>
      </c>
      <c r="E43" s="99"/>
      <c r="F43" s="122" t="s">
        <v>74</v>
      </c>
      <c r="G43" s="122">
        <v>0</v>
      </c>
      <c r="H43" s="122"/>
      <c r="I43" s="3"/>
      <c r="J43" s="3"/>
      <c r="K43" s="3"/>
      <c r="L43" s="3"/>
      <c r="M43" s="3"/>
    </row>
    <row r="44" spans="1:13" x14ac:dyDescent="0.2">
      <c r="B44" s="101">
        <v>7</v>
      </c>
      <c r="C44" s="121"/>
      <c r="D44" s="102">
        <v>0</v>
      </c>
      <c r="E44" s="99"/>
      <c r="F44" s="122" t="s">
        <v>74</v>
      </c>
      <c r="G44" s="122">
        <v>0</v>
      </c>
      <c r="H44" s="122"/>
      <c r="I44" s="3"/>
      <c r="J44" s="3"/>
      <c r="K44" s="3"/>
      <c r="L44" s="3"/>
      <c r="M44" s="3"/>
    </row>
    <row r="45" spans="1:13" x14ac:dyDescent="0.2">
      <c r="A45" s="3"/>
      <c r="B45" s="3"/>
      <c r="C45" s="3"/>
      <c r="D45" s="3"/>
      <c r="E45" s="3"/>
      <c r="F45" s="3"/>
      <c r="G45" s="3"/>
      <c r="H45" s="3"/>
      <c r="I45" s="3"/>
      <c r="J45" s="3"/>
      <c r="K45" s="3"/>
      <c r="L45" s="3"/>
      <c r="M45" s="3"/>
    </row>
    <row r="46" spans="1:13" x14ac:dyDescent="0.2">
      <c r="A46" s="3" t="s">
        <v>40</v>
      </c>
      <c r="B46" s="3"/>
      <c r="C46" s="3"/>
      <c r="D46" s="3"/>
      <c r="E46" s="3"/>
      <c r="F46" s="3"/>
      <c r="G46" s="3"/>
      <c r="H46" s="3"/>
      <c r="I46" s="3"/>
      <c r="J46" s="3"/>
      <c r="K46" s="3"/>
      <c r="L46" s="3"/>
      <c r="M46" s="3"/>
    </row>
    <row r="47" spans="1:13" x14ac:dyDescent="0.2">
      <c r="A47" s="3" t="s">
        <v>121</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41</v>
      </c>
      <c r="C49" s="3"/>
      <c r="D49" s="3"/>
      <c r="F49" s="3"/>
      <c r="G49" s="3"/>
      <c r="H49" s="3"/>
      <c r="I49" s="3"/>
      <c r="J49" s="3"/>
      <c r="K49" s="3"/>
      <c r="L49" s="3"/>
      <c r="M49" s="3"/>
    </row>
    <row r="50" spans="1:13" x14ac:dyDescent="0.2">
      <c r="A50" s="3"/>
      <c r="B50" s="3" t="s">
        <v>33</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42</v>
      </c>
      <c r="C53" s="3"/>
      <c r="D53" s="3"/>
      <c r="F53" s="3"/>
      <c r="G53" s="3"/>
      <c r="H53" s="3"/>
      <c r="I53" s="3"/>
      <c r="J53" s="3"/>
      <c r="K53" s="3"/>
      <c r="L53" s="3"/>
      <c r="M53" s="3"/>
    </row>
    <row r="54" spans="1:13" x14ac:dyDescent="0.2">
      <c r="A54" s="3"/>
      <c r="B54" s="3" t="s">
        <v>33</v>
      </c>
      <c r="C54" s="3"/>
      <c r="D54" s="3"/>
      <c r="F54" s="3"/>
      <c r="G54" s="3"/>
      <c r="H54" s="3"/>
      <c r="I54" s="3"/>
      <c r="J54" s="3"/>
      <c r="K54" s="3"/>
      <c r="L54" s="3"/>
      <c r="M54" s="3"/>
    </row>
    <row r="55" spans="1:13" x14ac:dyDescent="0.2">
      <c r="A55" s="3"/>
      <c r="B55" s="3"/>
      <c r="C55" s="3"/>
      <c r="D55" s="3"/>
      <c r="E55" s="3"/>
      <c r="F55" s="3"/>
      <c r="G55" s="3"/>
      <c r="H55" s="84" t="s">
        <v>22</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86"/>
      <c r="B60" s="86"/>
      <c r="C60" s="86"/>
      <c r="D60" s="86"/>
      <c r="E60" s="86"/>
      <c r="F60" s="86"/>
      <c r="G60" s="86"/>
      <c r="H60" s="86"/>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1:S67"/>
  <sheetViews>
    <sheetView workbookViewId="0">
      <selection sqref="A1:K66"/>
    </sheetView>
  </sheetViews>
  <sheetFormatPr defaultRowHeight="12.75" x14ac:dyDescent="0.2"/>
  <cols>
    <col min="1" max="1" width="4.85546875" style="10" customWidth="1"/>
    <col min="2" max="2" width="1" style="10" customWidth="1"/>
    <col min="3" max="3" width="19.28515625" style="2" customWidth="1"/>
    <col min="4" max="4" width="1" style="2" customWidth="1"/>
    <col min="5" max="5" width="20" style="2" customWidth="1"/>
    <col min="6" max="6" width="3.28515625" style="181" customWidth="1"/>
    <col min="7" max="7" width="4.85546875" style="10" customWidth="1"/>
    <col min="8" max="8" width="1" style="10" customWidth="1"/>
    <col min="9" max="9" width="19.28515625" style="2" customWidth="1"/>
    <col min="10" max="10" width="1" style="2" customWidth="1"/>
    <col min="11" max="11" width="20" style="2" customWidth="1"/>
    <col min="12" max="16384" width="9.140625" style="181"/>
  </cols>
  <sheetData>
    <row r="1" spans="1:19" s="193" customFormat="1" ht="12.6" customHeight="1" x14ac:dyDescent="0.2">
      <c r="A1" s="79"/>
      <c r="B1" s="79"/>
      <c r="C1" s="3"/>
      <c r="D1" s="3"/>
      <c r="E1" s="3"/>
      <c r="G1" s="79"/>
      <c r="H1" s="79"/>
      <c r="I1" s="3"/>
      <c r="J1" s="3"/>
      <c r="K1" s="3"/>
    </row>
    <row r="2" spans="1:19" s="193" customFormat="1" ht="12.6" customHeight="1" x14ac:dyDescent="0.2">
      <c r="A2" s="79"/>
      <c r="B2" s="79"/>
      <c r="C2" s="3"/>
      <c r="D2" s="3"/>
      <c r="E2" s="3"/>
      <c r="G2" s="79"/>
      <c r="H2" s="79"/>
      <c r="I2" s="3"/>
      <c r="J2" s="3"/>
      <c r="K2" s="3"/>
    </row>
    <row r="3" spans="1:19" s="193" customFormat="1" ht="15.75" x14ac:dyDescent="0.2">
      <c r="A3" s="81"/>
      <c r="B3" s="81"/>
      <c r="C3" s="81"/>
      <c r="D3" s="81"/>
      <c r="E3" s="81"/>
      <c r="F3" s="240" t="str">
        <f>"File '"&amp;Instructions!B2&amp;"' - "&amp;Instructions!B1</f>
        <v>File 'M' - Mercado</v>
      </c>
      <c r="G3" s="240"/>
      <c r="H3" s="240"/>
      <c r="I3" s="240"/>
      <c r="J3" s="240"/>
      <c r="K3" s="240"/>
      <c r="Q3" s="11"/>
      <c r="R3" s="6"/>
      <c r="S3" s="36"/>
    </row>
    <row r="4" spans="1:19" s="193" customFormat="1" ht="12.75" customHeight="1" x14ac:dyDescent="0.2">
      <c r="A4" s="81"/>
      <c r="B4" s="81"/>
      <c r="C4" s="81"/>
      <c r="D4" s="81"/>
      <c r="E4" s="81"/>
      <c r="F4" s="81"/>
      <c r="G4" s="79"/>
      <c r="H4" s="79"/>
      <c r="I4" s="3"/>
      <c r="J4" s="3"/>
      <c r="K4" s="3"/>
      <c r="Q4" s="11"/>
      <c r="R4" s="6"/>
      <c r="S4" s="36"/>
    </row>
    <row r="5" spans="1:19" s="193" customFormat="1" ht="12.75" customHeight="1" x14ac:dyDescent="0.2">
      <c r="A5" s="81"/>
      <c r="B5" s="81"/>
      <c r="C5" s="81"/>
      <c r="D5" s="81"/>
      <c r="E5" s="81"/>
      <c r="F5" s="81"/>
      <c r="G5" s="81"/>
      <c r="H5" s="81"/>
      <c r="I5" s="81"/>
      <c r="J5" s="81"/>
      <c r="K5" s="81" t="s">
        <v>122</v>
      </c>
      <c r="L5" s="3"/>
      <c r="M5" s="3"/>
      <c r="N5" s="3"/>
      <c r="O5" s="3"/>
      <c r="P5" s="4"/>
      <c r="Q5" s="11"/>
      <c r="R5" s="6"/>
      <c r="S5" s="36"/>
    </row>
    <row r="6" spans="1:19" s="193" customFormat="1" ht="15.75" x14ac:dyDescent="0.2">
      <c r="A6" s="254" t="str">
        <f>"Price List Index - "&amp;Instructions!B4</f>
        <v>Price List Index - 7/1/26</v>
      </c>
      <c r="B6" s="254"/>
      <c r="C6" s="254"/>
      <c r="D6" s="254"/>
      <c r="E6" s="254"/>
      <c r="F6" s="254"/>
      <c r="G6" s="254"/>
      <c r="H6" s="254"/>
      <c r="I6" s="254"/>
      <c r="J6" s="254"/>
      <c r="K6" s="254"/>
      <c r="L6" s="3"/>
      <c r="M6" s="3"/>
      <c r="N6" s="3"/>
      <c r="O6" s="3"/>
      <c r="P6" s="4"/>
      <c r="Q6" s="11"/>
      <c r="R6" s="6"/>
      <c r="S6" s="36"/>
    </row>
    <row r="7" spans="1:19" s="193" customFormat="1" ht="6" customHeight="1" x14ac:dyDescent="0.2">
      <c r="A7" s="81"/>
      <c r="B7" s="81"/>
      <c r="C7" s="81"/>
      <c r="D7" s="81"/>
      <c r="E7" s="81"/>
      <c r="F7" s="81"/>
      <c r="G7" s="81"/>
      <c r="H7" s="81"/>
      <c r="I7" s="81"/>
      <c r="J7" s="81"/>
      <c r="K7" s="81"/>
      <c r="L7" s="3"/>
      <c r="M7" s="3"/>
      <c r="N7" s="3"/>
      <c r="O7" s="3"/>
      <c r="P7" s="4"/>
      <c r="Q7" s="11"/>
      <c r="R7" s="6"/>
      <c r="S7" s="36"/>
    </row>
    <row r="8" spans="1:19" s="193" customFormat="1" ht="3" customHeight="1" x14ac:dyDescent="0.2">
      <c r="A8" s="82"/>
      <c r="B8" s="82"/>
      <c r="C8" s="82"/>
      <c r="D8" s="82"/>
      <c r="E8" s="82"/>
      <c r="F8" s="82"/>
      <c r="G8" s="82"/>
      <c r="H8" s="82"/>
      <c r="I8" s="82"/>
      <c r="J8" s="82"/>
      <c r="K8" s="82"/>
    </row>
    <row r="9" spans="1:19" s="193" customFormat="1" ht="3" customHeight="1" x14ac:dyDescent="0.2">
      <c r="A9" s="83"/>
      <c r="B9" s="83"/>
      <c r="C9" s="83"/>
      <c r="D9" s="83"/>
      <c r="E9" s="83"/>
      <c r="F9" s="83"/>
      <c r="G9" s="83"/>
      <c r="H9" s="83"/>
      <c r="I9" s="83"/>
      <c r="J9" s="83"/>
      <c r="K9" s="83"/>
    </row>
    <row r="10" spans="1:19" s="193" customFormat="1" x14ac:dyDescent="0.2">
      <c r="A10" s="79"/>
      <c r="B10" s="79"/>
      <c r="C10" s="3"/>
      <c r="D10" s="3"/>
      <c r="E10" s="3"/>
      <c r="G10" s="79"/>
      <c r="H10" s="79"/>
      <c r="I10" s="3"/>
      <c r="J10" s="3"/>
      <c r="K10" s="3"/>
    </row>
    <row r="11" spans="1:19" s="193" customFormat="1" x14ac:dyDescent="0.2">
      <c r="A11" s="213" t="s">
        <v>9</v>
      </c>
      <c r="B11" s="214"/>
      <c r="C11" s="213" t="s">
        <v>51</v>
      </c>
      <c r="D11" s="214"/>
      <c r="E11" s="213" t="s">
        <v>52</v>
      </c>
      <c r="F11" s="215"/>
      <c r="G11" s="213"/>
      <c r="H11" s="213"/>
      <c r="I11" s="213"/>
      <c r="J11" s="214"/>
      <c r="K11" s="214"/>
    </row>
    <row r="12" spans="1:19" s="193" customFormat="1" ht="12.6" customHeight="1" x14ac:dyDescent="0.2">
      <c r="A12" s="6">
        <v>1</v>
      </c>
      <c r="B12" s="79"/>
      <c r="C12" s="3" t="s">
        <v>165</v>
      </c>
      <c r="D12" s="3"/>
      <c r="E12" s="3" t="s">
        <v>166</v>
      </c>
      <c r="G12" s="145"/>
      <c r="H12" s="79"/>
      <c r="I12" s="3" t="s">
        <v>122</v>
      </c>
      <c r="J12" s="3"/>
      <c r="K12" s="3"/>
    </row>
    <row r="13" spans="1:19" s="193" customFormat="1" ht="12.6" customHeight="1" x14ac:dyDescent="0.2">
      <c r="A13" s="6">
        <v>1</v>
      </c>
      <c r="B13" s="79"/>
      <c r="C13" s="3" t="s">
        <v>533</v>
      </c>
      <c r="D13" s="3"/>
      <c r="E13" s="3" t="s">
        <v>482</v>
      </c>
      <c r="G13" s="145"/>
      <c r="H13" s="79"/>
      <c r="I13" s="3"/>
      <c r="J13" s="3"/>
      <c r="K13" s="3"/>
    </row>
    <row r="14" spans="1:19" s="193" customFormat="1" ht="12.6" customHeight="1" x14ac:dyDescent="0.2">
      <c r="A14" s="6">
        <v>1</v>
      </c>
      <c r="B14" s="79"/>
      <c r="C14" s="3" t="s">
        <v>815</v>
      </c>
      <c r="D14" s="3"/>
      <c r="E14" s="3" t="s">
        <v>482</v>
      </c>
      <c r="G14" s="145"/>
      <c r="H14" s="79"/>
      <c r="I14" s="3"/>
      <c r="J14" s="3"/>
      <c r="K14" s="3"/>
    </row>
    <row r="15" spans="1:19" s="193" customFormat="1" ht="12.6" customHeight="1" x14ac:dyDescent="0.2">
      <c r="A15" s="230" t="s">
        <v>543</v>
      </c>
      <c r="B15" s="79"/>
      <c r="C15" s="3" t="s">
        <v>246</v>
      </c>
      <c r="D15" s="3"/>
      <c r="E15" s="3" t="s">
        <v>482</v>
      </c>
      <c r="G15" s="145"/>
      <c r="H15" s="79"/>
      <c r="I15" s="3"/>
      <c r="J15" s="3"/>
      <c r="K15" s="3"/>
    </row>
    <row r="16" spans="1:19" s="193" customFormat="1" ht="12.6" customHeight="1" x14ac:dyDescent="0.2">
      <c r="A16" s="167">
        <v>2</v>
      </c>
      <c r="B16" s="79"/>
      <c r="C16" s="3" t="s">
        <v>816</v>
      </c>
      <c r="D16" s="3"/>
      <c r="E16" s="3" t="s">
        <v>786</v>
      </c>
      <c r="G16" s="145"/>
      <c r="H16" s="79"/>
      <c r="I16" s="3"/>
      <c r="J16" s="3"/>
      <c r="K16" s="3"/>
    </row>
    <row r="17" spans="1:11" s="193" customFormat="1" ht="12.6" customHeight="1" x14ac:dyDescent="0.2">
      <c r="A17" s="167">
        <v>2</v>
      </c>
      <c r="B17" s="79"/>
      <c r="C17" s="3" t="s">
        <v>326</v>
      </c>
      <c r="D17" s="3"/>
      <c r="E17" s="3" t="s">
        <v>478</v>
      </c>
      <c r="G17" s="145"/>
      <c r="H17" s="79"/>
      <c r="I17" s="3"/>
      <c r="J17" s="3"/>
      <c r="K17" s="3"/>
    </row>
    <row r="18" spans="1:11" s="193" customFormat="1" ht="12.6" customHeight="1" x14ac:dyDescent="0.2">
      <c r="A18" s="167">
        <v>2</v>
      </c>
      <c r="B18" s="79"/>
      <c r="C18" s="3" t="s">
        <v>545</v>
      </c>
      <c r="D18" s="3"/>
      <c r="E18" s="3" t="s">
        <v>168</v>
      </c>
      <c r="G18" s="145"/>
      <c r="H18" s="79"/>
      <c r="I18" s="3"/>
      <c r="J18" s="3"/>
      <c r="K18" s="3"/>
    </row>
    <row r="19" spans="1:11" s="193" customFormat="1" ht="12.6" customHeight="1" x14ac:dyDescent="0.2">
      <c r="A19" s="6">
        <v>2</v>
      </c>
      <c r="B19" s="79"/>
      <c r="C19" s="3" t="s">
        <v>337</v>
      </c>
      <c r="D19" s="3"/>
      <c r="E19" s="3" t="s">
        <v>168</v>
      </c>
      <c r="G19" s="145"/>
      <c r="H19" s="79"/>
      <c r="I19" s="3"/>
      <c r="J19" s="3"/>
      <c r="K19" s="3"/>
    </row>
    <row r="20" spans="1:11" s="193" customFormat="1" ht="12.6" customHeight="1" x14ac:dyDescent="0.2">
      <c r="A20" s="167" t="s">
        <v>852</v>
      </c>
      <c r="B20" s="79"/>
      <c r="C20" s="3" t="s">
        <v>534</v>
      </c>
      <c r="D20" s="3"/>
      <c r="E20" s="3" t="s">
        <v>535</v>
      </c>
      <c r="G20" s="145"/>
      <c r="H20" s="79"/>
      <c r="I20" s="3"/>
      <c r="J20" s="3"/>
      <c r="K20" s="3"/>
    </row>
    <row r="21" spans="1:11" s="193" customFormat="1" ht="12.6" customHeight="1" x14ac:dyDescent="0.2">
      <c r="A21" s="167">
        <v>3</v>
      </c>
      <c r="B21" s="79"/>
      <c r="C21" s="3" t="s">
        <v>546</v>
      </c>
      <c r="D21" s="3"/>
      <c r="E21" s="3" t="s">
        <v>648</v>
      </c>
      <c r="G21" s="145"/>
      <c r="H21" s="79"/>
      <c r="I21" s="3"/>
      <c r="J21" s="3"/>
      <c r="K21" s="3"/>
    </row>
    <row r="22" spans="1:11" s="193" customFormat="1" ht="12.6" customHeight="1" x14ac:dyDescent="0.2">
      <c r="A22" s="167">
        <v>3</v>
      </c>
      <c r="B22" s="79"/>
      <c r="C22" s="3" t="s">
        <v>817</v>
      </c>
      <c r="D22" s="3"/>
      <c r="E22" s="3" t="s">
        <v>648</v>
      </c>
      <c r="G22" s="145"/>
      <c r="H22" s="79"/>
      <c r="I22" s="3"/>
      <c r="J22" s="3"/>
      <c r="K22" s="3"/>
    </row>
    <row r="23" spans="1:11" s="193" customFormat="1" ht="12.6" customHeight="1" x14ac:dyDescent="0.2">
      <c r="A23" s="167">
        <v>3</v>
      </c>
      <c r="B23" s="79"/>
      <c r="C23" s="3" t="s">
        <v>247</v>
      </c>
      <c r="D23" s="3"/>
      <c r="E23" s="3" t="s">
        <v>168</v>
      </c>
      <c r="G23" s="145"/>
      <c r="H23" s="79"/>
      <c r="I23" s="3"/>
      <c r="J23" s="3"/>
      <c r="K23" s="3"/>
    </row>
    <row r="24" spans="1:11" s="193" customFormat="1" ht="12.6" customHeight="1" x14ac:dyDescent="0.2">
      <c r="A24" s="6">
        <v>4</v>
      </c>
      <c r="B24" s="79"/>
      <c r="C24" s="3" t="s">
        <v>248</v>
      </c>
      <c r="D24" s="3"/>
      <c r="E24" s="3" t="s">
        <v>252</v>
      </c>
      <c r="G24" s="145"/>
      <c r="H24" s="79"/>
      <c r="I24" s="3"/>
      <c r="J24" s="3"/>
      <c r="K24" s="3" t="s">
        <v>122</v>
      </c>
    </row>
    <row r="25" spans="1:11" s="193" customFormat="1" ht="12.6" customHeight="1" x14ac:dyDescent="0.2">
      <c r="A25" s="6">
        <v>4</v>
      </c>
      <c r="B25" s="79"/>
      <c r="C25" s="3" t="s">
        <v>360</v>
      </c>
      <c r="D25" s="3"/>
      <c r="E25" s="3" t="s">
        <v>361</v>
      </c>
      <c r="G25" s="145"/>
      <c r="H25" s="79"/>
      <c r="I25" s="3"/>
      <c r="J25" s="3"/>
      <c r="K25" s="3"/>
    </row>
    <row r="26" spans="1:11" s="193" customFormat="1" ht="12.6" customHeight="1" x14ac:dyDescent="0.2">
      <c r="A26" s="6">
        <v>4</v>
      </c>
      <c r="B26" s="79"/>
      <c r="C26" s="3" t="s">
        <v>818</v>
      </c>
      <c r="D26" s="3"/>
      <c r="E26" s="3" t="s">
        <v>819</v>
      </c>
      <c r="G26" s="145"/>
      <c r="H26" s="79"/>
      <c r="I26" s="3"/>
      <c r="J26" s="3"/>
      <c r="K26" s="3"/>
    </row>
    <row r="27" spans="1:11" s="193" customFormat="1" ht="12.6" customHeight="1" x14ac:dyDescent="0.2">
      <c r="A27" s="6">
        <v>4</v>
      </c>
      <c r="B27" s="79"/>
      <c r="C27" s="3" t="s">
        <v>820</v>
      </c>
      <c r="D27" s="3"/>
      <c r="E27" s="3" t="s">
        <v>535</v>
      </c>
      <c r="G27" s="145"/>
      <c r="H27" s="79"/>
      <c r="I27" s="3"/>
      <c r="J27" s="3"/>
      <c r="K27" s="3"/>
    </row>
    <row r="28" spans="1:11" s="193" customFormat="1" ht="12.6" customHeight="1" x14ac:dyDescent="0.2">
      <c r="A28" s="167">
        <v>5</v>
      </c>
      <c r="B28" s="79"/>
      <c r="C28" s="3" t="s">
        <v>253</v>
      </c>
      <c r="D28" s="3"/>
      <c r="E28" s="3" t="s">
        <v>166</v>
      </c>
      <c r="G28" s="145"/>
      <c r="H28" s="79"/>
      <c r="I28" s="3"/>
      <c r="J28" s="3"/>
      <c r="K28" s="3"/>
    </row>
    <row r="29" spans="1:11" s="193" customFormat="1" ht="12.6" customHeight="1" x14ac:dyDescent="0.2">
      <c r="A29" s="167">
        <v>5</v>
      </c>
      <c r="B29" s="79"/>
      <c r="C29" s="3" t="s">
        <v>254</v>
      </c>
      <c r="D29" s="3"/>
      <c r="E29" s="3" t="s">
        <v>252</v>
      </c>
      <c r="G29" s="145"/>
      <c r="H29" s="79"/>
      <c r="I29" s="3"/>
      <c r="J29" s="3"/>
      <c r="K29" s="3"/>
    </row>
    <row r="30" spans="1:11" s="193" customFormat="1" ht="12.6" customHeight="1" x14ac:dyDescent="0.2">
      <c r="A30" s="167">
        <v>5</v>
      </c>
      <c r="B30" s="79"/>
      <c r="C30" s="3" t="s">
        <v>547</v>
      </c>
      <c r="D30" s="3"/>
      <c r="E30" s="3" t="s">
        <v>649</v>
      </c>
      <c r="G30" s="145"/>
      <c r="H30" s="79"/>
      <c r="I30" s="3"/>
      <c r="J30" s="3"/>
      <c r="K30" s="3"/>
    </row>
    <row r="31" spans="1:11" s="193" customFormat="1" ht="12.6" customHeight="1" x14ac:dyDescent="0.2">
      <c r="A31" s="6">
        <v>5</v>
      </c>
      <c r="B31" s="79"/>
      <c r="C31" s="3" t="s">
        <v>338</v>
      </c>
      <c r="D31" s="3"/>
      <c r="E31" s="3" t="s">
        <v>252</v>
      </c>
      <c r="G31" s="145"/>
      <c r="H31" s="79"/>
      <c r="I31" s="3"/>
      <c r="J31" s="3"/>
      <c r="K31" s="3"/>
    </row>
    <row r="32" spans="1:11" s="193" customFormat="1" ht="12.6" customHeight="1" x14ac:dyDescent="0.2">
      <c r="A32" s="167">
        <v>5</v>
      </c>
      <c r="B32" s="79"/>
      <c r="C32" s="3" t="s">
        <v>552</v>
      </c>
      <c r="D32" s="3"/>
      <c r="E32" s="3" t="s">
        <v>252</v>
      </c>
      <c r="G32" s="145"/>
      <c r="H32" s="79"/>
      <c r="I32" s="3"/>
      <c r="J32" s="3"/>
      <c r="K32" s="3"/>
    </row>
    <row r="33" spans="1:11" s="193" customFormat="1" ht="12.6" customHeight="1" x14ac:dyDescent="0.2">
      <c r="A33" s="6">
        <v>5</v>
      </c>
      <c r="B33" s="79"/>
      <c r="C33" s="3" t="s">
        <v>479</v>
      </c>
      <c r="D33" s="3"/>
      <c r="E33" s="3" t="s">
        <v>252</v>
      </c>
      <c r="G33" s="145"/>
      <c r="H33" s="79"/>
      <c r="I33" s="3"/>
      <c r="J33" s="3"/>
      <c r="K33" s="3"/>
    </row>
    <row r="34" spans="1:11" s="193" customFormat="1" ht="12.6" customHeight="1" x14ac:dyDescent="0.2">
      <c r="A34" s="167">
        <v>5</v>
      </c>
      <c r="B34" s="79"/>
      <c r="C34" s="3" t="s">
        <v>255</v>
      </c>
      <c r="D34" s="3"/>
      <c r="E34" s="3" t="s">
        <v>168</v>
      </c>
      <c r="G34" s="90"/>
      <c r="H34" s="79"/>
      <c r="I34" s="3"/>
      <c r="J34" s="3"/>
      <c r="K34" s="3"/>
    </row>
    <row r="35" spans="1:11" s="193" customFormat="1" ht="12.6" customHeight="1" x14ac:dyDescent="0.2">
      <c r="A35" s="167">
        <v>6</v>
      </c>
      <c r="B35" s="79"/>
      <c r="C35" s="3" t="s">
        <v>480</v>
      </c>
      <c r="D35" s="3"/>
      <c r="E35" s="3" t="s">
        <v>252</v>
      </c>
      <c r="G35" s="145"/>
      <c r="H35" s="79"/>
      <c r="I35" s="3"/>
      <c r="J35" s="3"/>
      <c r="K35" s="3"/>
    </row>
    <row r="36" spans="1:11" s="193" customFormat="1" ht="12.6" customHeight="1" x14ac:dyDescent="0.2">
      <c r="A36" s="167">
        <v>6</v>
      </c>
      <c r="B36" s="79"/>
      <c r="C36" s="3" t="s">
        <v>364</v>
      </c>
      <c r="D36" s="3"/>
      <c r="E36" s="3" t="s">
        <v>650</v>
      </c>
      <c r="G36" s="145"/>
      <c r="H36" s="79"/>
      <c r="I36" s="3"/>
      <c r="J36" s="3"/>
      <c r="K36" s="3"/>
    </row>
    <row r="37" spans="1:11" s="193" customFormat="1" ht="12.6" customHeight="1" x14ac:dyDescent="0.2">
      <c r="A37" s="6">
        <v>6</v>
      </c>
      <c r="B37" s="79"/>
      <c r="C37" s="3" t="s">
        <v>320</v>
      </c>
      <c r="D37" s="3"/>
      <c r="E37" s="3" t="s">
        <v>252</v>
      </c>
      <c r="G37" s="145"/>
      <c r="H37" s="79"/>
      <c r="I37" s="3"/>
      <c r="J37" s="3"/>
      <c r="K37" s="3"/>
    </row>
    <row r="38" spans="1:11" s="193" customFormat="1" ht="12.6" customHeight="1" x14ac:dyDescent="0.2">
      <c r="A38" s="6">
        <v>6</v>
      </c>
      <c r="B38" s="79"/>
      <c r="C38" s="3" t="s">
        <v>821</v>
      </c>
      <c r="D38" s="3"/>
      <c r="E38" s="3" t="s">
        <v>651</v>
      </c>
      <c r="G38" s="145"/>
      <c r="H38" s="79"/>
      <c r="I38" s="3"/>
      <c r="J38" s="3"/>
      <c r="K38" s="3"/>
    </row>
    <row r="39" spans="1:11" s="193" customFormat="1" ht="12.6" customHeight="1" x14ac:dyDescent="0.2">
      <c r="A39" s="167">
        <v>6</v>
      </c>
      <c r="B39" s="79"/>
      <c r="C39" s="3" t="s">
        <v>257</v>
      </c>
      <c r="D39" s="3"/>
      <c r="E39" s="3" t="s">
        <v>168</v>
      </c>
      <c r="G39" s="90"/>
      <c r="H39" s="79"/>
      <c r="I39" s="3"/>
      <c r="J39" s="3"/>
      <c r="K39" s="3"/>
    </row>
    <row r="40" spans="1:11" s="193" customFormat="1" ht="12.6" customHeight="1" x14ac:dyDescent="0.2">
      <c r="A40" s="167">
        <v>7</v>
      </c>
      <c r="B40" s="79"/>
      <c r="C40" s="3" t="s">
        <v>539</v>
      </c>
      <c r="D40" s="3"/>
      <c r="E40" s="3" t="s">
        <v>252</v>
      </c>
      <c r="G40" s="90"/>
      <c r="H40" s="79"/>
      <c r="I40" s="3"/>
      <c r="J40" s="3"/>
      <c r="K40" s="3"/>
    </row>
    <row r="41" spans="1:11" s="193" customFormat="1" ht="12.6" customHeight="1" x14ac:dyDescent="0.2">
      <c r="A41" s="6">
        <v>7</v>
      </c>
      <c r="B41" s="79"/>
      <c r="C41" s="3" t="s">
        <v>365</v>
      </c>
      <c r="D41" s="3"/>
      <c r="E41" s="3" t="s">
        <v>366</v>
      </c>
      <c r="G41" s="90"/>
      <c r="H41" s="79"/>
      <c r="I41" s="3"/>
      <c r="J41" s="3"/>
      <c r="K41" s="3"/>
    </row>
    <row r="42" spans="1:11" s="193" customFormat="1" ht="12.6" customHeight="1" x14ac:dyDescent="0.2">
      <c r="A42" s="167">
        <v>7</v>
      </c>
      <c r="B42" s="79"/>
      <c r="C42" s="3" t="s">
        <v>481</v>
      </c>
      <c r="D42" s="3"/>
      <c r="E42" s="3" t="s">
        <v>482</v>
      </c>
      <c r="G42" s="90"/>
      <c r="H42" s="79"/>
      <c r="I42" s="3"/>
      <c r="J42" s="3"/>
      <c r="K42" s="3"/>
    </row>
    <row r="43" spans="1:11" s="193" customFormat="1" ht="12.6" customHeight="1" x14ac:dyDescent="0.2">
      <c r="A43" s="6">
        <v>7</v>
      </c>
      <c r="B43" s="79"/>
      <c r="C43" s="3" t="s">
        <v>260</v>
      </c>
      <c r="D43" s="3"/>
      <c r="E43" s="3" t="s">
        <v>168</v>
      </c>
      <c r="G43" s="90"/>
      <c r="H43" s="79"/>
      <c r="I43" s="3"/>
      <c r="J43" s="3"/>
      <c r="K43" s="3"/>
    </row>
    <row r="44" spans="1:11" s="193" customFormat="1" ht="12.6" customHeight="1" x14ac:dyDescent="0.2">
      <c r="A44" s="6">
        <v>7</v>
      </c>
      <c r="B44" s="79"/>
      <c r="C44" s="3" t="s">
        <v>548</v>
      </c>
      <c r="D44" s="3"/>
      <c r="E44" s="3" t="s">
        <v>535</v>
      </c>
      <c r="G44" s="90"/>
      <c r="H44" s="79"/>
      <c r="I44" s="3"/>
      <c r="J44" s="3"/>
      <c r="K44" s="3"/>
    </row>
    <row r="45" spans="1:11" s="193" customFormat="1" ht="12.6" customHeight="1" x14ac:dyDescent="0.2">
      <c r="A45" s="6">
        <v>8</v>
      </c>
      <c r="B45" s="79"/>
      <c r="C45" s="3" t="s">
        <v>275</v>
      </c>
      <c r="D45" s="3"/>
      <c r="E45" s="3" t="s">
        <v>252</v>
      </c>
      <c r="G45" s="90"/>
      <c r="H45" s="79"/>
      <c r="I45" s="3"/>
      <c r="J45" s="3"/>
      <c r="K45" s="3"/>
    </row>
    <row r="46" spans="1:11" s="193" customFormat="1" ht="12.6" customHeight="1" x14ac:dyDescent="0.2">
      <c r="A46" s="167">
        <v>8</v>
      </c>
      <c r="B46" s="79"/>
      <c r="C46" s="3" t="s">
        <v>483</v>
      </c>
      <c r="D46" s="3"/>
      <c r="E46" s="3" t="s">
        <v>166</v>
      </c>
      <c r="G46" s="90"/>
      <c r="H46" s="79"/>
      <c r="I46" s="3"/>
      <c r="J46" s="3"/>
      <c r="K46" s="3"/>
    </row>
    <row r="47" spans="1:11" s="193" customFormat="1" ht="12.6" customHeight="1" x14ac:dyDescent="0.2">
      <c r="A47" s="167">
        <v>8</v>
      </c>
      <c r="B47" s="79"/>
      <c r="C47" s="3" t="s">
        <v>262</v>
      </c>
      <c r="D47" s="3"/>
      <c r="E47" s="3" t="s">
        <v>168</v>
      </c>
      <c r="G47" s="90"/>
      <c r="H47" s="79"/>
      <c r="I47" s="3"/>
      <c r="J47" s="3"/>
      <c r="K47" s="3"/>
    </row>
    <row r="48" spans="1:11" s="193" customFormat="1" ht="12.6" customHeight="1" x14ac:dyDescent="0.2">
      <c r="A48" s="6">
        <v>8</v>
      </c>
      <c r="B48" s="79"/>
      <c r="C48" s="3" t="s">
        <v>172</v>
      </c>
      <c r="D48" s="3"/>
      <c r="E48" s="3" t="s">
        <v>166</v>
      </c>
      <c r="G48" s="90"/>
      <c r="H48" s="80"/>
      <c r="I48" s="3"/>
      <c r="J48" s="3"/>
      <c r="K48" s="3"/>
    </row>
    <row r="49" spans="1:11" s="193" customFormat="1" ht="12.6" customHeight="1" x14ac:dyDescent="0.2">
      <c r="A49" s="6">
        <v>8</v>
      </c>
      <c r="B49" s="79"/>
      <c r="C49" s="3" t="s">
        <v>822</v>
      </c>
      <c r="D49" s="3"/>
      <c r="E49" s="3" t="s">
        <v>823</v>
      </c>
      <c r="G49" s="90"/>
      <c r="H49" s="80"/>
      <c r="I49" s="3"/>
      <c r="J49" s="3"/>
      <c r="K49" s="3"/>
    </row>
    <row r="50" spans="1:11" s="193" customFormat="1" ht="12.6" customHeight="1" x14ac:dyDescent="0.2">
      <c r="A50" s="167">
        <v>8</v>
      </c>
      <c r="B50" s="79"/>
      <c r="C50" s="3" t="s">
        <v>270</v>
      </c>
      <c r="D50" s="3"/>
      <c r="E50" s="3" t="s">
        <v>166</v>
      </c>
      <c r="G50" s="90"/>
      <c r="H50" s="79"/>
      <c r="I50" s="3"/>
      <c r="J50" s="3"/>
      <c r="K50" s="3"/>
    </row>
    <row r="51" spans="1:11" s="193" customFormat="1" ht="12.6" customHeight="1" x14ac:dyDescent="0.2">
      <c r="A51" s="230" t="s">
        <v>853</v>
      </c>
      <c r="B51" s="79"/>
      <c r="C51" s="3" t="s">
        <v>549</v>
      </c>
      <c r="D51" s="3"/>
      <c r="E51" s="3" t="s">
        <v>535</v>
      </c>
      <c r="G51" s="90"/>
      <c r="H51" s="79"/>
      <c r="I51" s="3"/>
      <c r="J51" s="3"/>
      <c r="K51" s="3"/>
    </row>
    <row r="52" spans="1:11" s="193" customFormat="1" ht="12.6" customHeight="1" x14ac:dyDescent="0.2">
      <c r="A52" s="167">
        <v>9</v>
      </c>
      <c r="B52" s="79"/>
      <c r="C52" s="3" t="s">
        <v>173</v>
      </c>
      <c r="D52" s="3"/>
      <c r="E52" s="3" t="s">
        <v>166</v>
      </c>
      <c r="G52" s="90"/>
      <c r="H52" s="79"/>
      <c r="I52" s="3"/>
      <c r="J52" s="3"/>
      <c r="K52" s="3"/>
    </row>
    <row r="53" spans="1:11" s="193" customFormat="1" ht="12.6" customHeight="1" x14ac:dyDescent="0.2">
      <c r="A53" s="6">
        <v>9</v>
      </c>
      <c r="B53" s="79"/>
      <c r="C53" s="3" t="s">
        <v>263</v>
      </c>
      <c r="D53" s="3"/>
      <c r="E53" s="3" t="s">
        <v>166</v>
      </c>
      <c r="G53" s="90"/>
      <c r="H53" s="79"/>
      <c r="I53" s="3"/>
      <c r="J53" s="3"/>
      <c r="K53" s="3"/>
    </row>
    <row r="54" spans="1:11" s="193" customFormat="1" ht="12.6" customHeight="1" x14ac:dyDescent="0.2">
      <c r="A54" s="6">
        <v>9</v>
      </c>
      <c r="B54" s="79"/>
      <c r="C54" s="3" t="s">
        <v>321</v>
      </c>
      <c r="D54" s="3"/>
      <c r="E54" s="3" t="s">
        <v>166</v>
      </c>
      <c r="G54" s="90"/>
      <c r="H54" s="79"/>
      <c r="I54" s="3"/>
      <c r="J54" s="3"/>
      <c r="K54" s="3"/>
    </row>
    <row r="55" spans="1:11" s="193" customFormat="1" ht="12.6" customHeight="1" x14ac:dyDescent="0.2">
      <c r="A55" s="167">
        <v>9</v>
      </c>
      <c r="B55" s="79"/>
      <c r="C55" s="3" t="s">
        <v>264</v>
      </c>
      <c r="D55" s="3"/>
      <c r="E55" s="3" t="s">
        <v>651</v>
      </c>
      <c r="G55" s="90"/>
      <c r="H55" s="80"/>
      <c r="I55" s="3"/>
      <c r="J55" s="3"/>
      <c r="K55" s="3"/>
    </row>
    <row r="56" spans="1:11" s="193" customFormat="1" ht="12.6" customHeight="1" x14ac:dyDescent="0.2">
      <c r="A56" s="167">
        <v>10</v>
      </c>
      <c r="B56" s="79"/>
      <c r="C56" s="3" t="s">
        <v>550</v>
      </c>
      <c r="D56" s="3"/>
      <c r="E56" s="3" t="s">
        <v>166</v>
      </c>
      <c r="G56" s="90"/>
      <c r="H56" s="80"/>
      <c r="I56" s="3"/>
      <c r="J56" s="3"/>
      <c r="K56" s="3"/>
    </row>
    <row r="57" spans="1:11" s="193" customFormat="1" ht="12.6" customHeight="1" x14ac:dyDescent="0.2">
      <c r="A57" s="167">
        <v>10</v>
      </c>
      <c r="B57" s="79"/>
      <c r="C57" s="3" t="s">
        <v>551</v>
      </c>
      <c r="D57" s="3"/>
      <c r="E57" s="3" t="s">
        <v>166</v>
      </c>
      <c r="G57" s="90"/>
      <c r="H57" s="80"/>
      <c r="I57" s="3"/>
      <c r="J57" s="3"/>
      <c r="K57" s="3"/>
    </row>
    <row r="58" spans="1:11" s="193" customFormat="1" ht="12.6" customHeight="1" x14ac:dyDescent="0.2">
      <c r="A58" s="167">
        <v>10</v>
      </c>
      <c r="B58" s="79"/>
      <c r="C58" s="3" t="s">
        <v>175</v>
      </c>
      <c r="D58" s="3"/>
      <c r="E58" s="3" t="s">
        <v>648</v>
      </c>
      <c r="G58" s="90"/>
      <c r="H58" s="79"/>
      <c r="I58" s="3"/>
      <c r="J58" s="3"/>
      <c r="K58" s="3"/>
    </row>
    <row r="59" spans="1:11" s="193" customFormat="1" ht="12.6" customHeight="1" x14ac:dyDescent="0.2">
      <c r="A59" s="167">
        <v>10</v>
      </c>
      <c r="B59" s="79"/>
      <c r="C59" s="3" t="s">
        <v>176</v>
      </c>
      <c r="D59" s="3"/>
      <c r="E59" s="3" t="s">
        <v>166</v>
      </c>
      <c r="G59" s="90"/>
      <c r="H59" s="79"/>
      <c r="I59" s="3"/>
      <c r="J59" s="3"/>
      <c r="K59" s="3"/>
    </row>
    <row r="60" spans="1:11" s="193" customFormat="1" ht="12.6" customHeight="1" x14ac:dyDescent="0.2">
      <c r="A60" s="6">
        <v>10</v>
      </c>
      <c r="B60" s="79"/>
      <c r="C60" s="3" t="s">
        <v>266</v>
      </c>
      <c r="D60" s="3"/>
      <c r="E60" s="3" t="s">
        <v>252</v>
      </c>
      <c r="G60" s="90"/>
      <c r="H60" s="79"/>
      <c r="I60" s="3"/>
      <c r="J60" s="3"/>
      <c r="K60" s="3"/>
    </row>
    <row r="61" spans="1:11" s="193" customFormat="1" ht="12.6" customHeight="1" x14ac:dyDescent="0.2">
      <c r="A61" s="6">
        <v>10</v>
      </c>
      <c r="B61" s="79"/>
      <c r="C61" s="3" t="s">
        <v>322</v>
      </c>
      <c r="D61" s="3"/>
      <c r="E61" s="3" t="s">
        <v>252</v>
      </c>
      <c r="G61" s="90"/>
      <c r="H61" s="79"/>
      <c r="I61" s="3"/>
      <c r="J61" s="3"/>
      <c r="K61" s="3"/>
    </row>
    <row r="62" spans="1:11" s="193" customFormat="1" ht="12.6" customHeight="1" x14ac:dyDescent="0.2">
      <c r="A62" s="6">
        <v>11</v>
      </c>
      <c r="B62" s="79"/>
      <c r="C62" s="3" t="s">
        <v>484</v>
      </c>
      <c r="D62" s="3"/>
      <c r="E62" s="3" t="s">
        <v>252</v>
      </c>
      <c r="G62" s="90"/>
      <c r="H62" s="79"/>
      <c r="I62" s="3"/>
      <c r="J62" s="3"/>
      <c r="K62" s="3"/>
    </row>
    <row r="63" spans="1:11" s="193" customFormat="1" ht="5.0999999999999996" customHeight="1" x14ac:dyDescent="0.2">
      <c r="G63" s="90"/>
      <c r="H63" s="79"/>
      <c r="I63" s="3"/>
      <c r="J63" s="3"/>
      <c r="K63" s="3"/>
    </row>
    <row r="64" spans="1:11" s="193" customFormat="1" ht="12.75" customHeight="1" x14ac:dyDescent="0.2">
      <c r="A64" s="255" t="s">
        <v>128</v>
      </c>
      <c r="B64" s="255"/>
      <c r="C64" s="255"/>
      <c r="D64" s="255"/>
      <c r="E64" s="255"/>
      <c r="F64" s="255"/>
      <c r="G64" s="255"/>
      <c r="H64" s="255"/>
      <c r="I64" s="255"/>
      <c r="J64" s="255"/>
      <c r="K64" s="255"/>
    </row>
    <row r="65" spans="1:11" s="193" customFormat="1" ht="3.95" hidden="1" customHeight="1" x14ac:dyDescent="0.2">
      <c r="A65" s="6"/>
      <c r="B65" s="6"/>
      <c r="C65" s="6"/>
      <c r="D65" s="6"/>
      <c r="E65" s="6"/>
      <c r="F65" s="194"/>
      <c r="G65" s="194"/>
      <c r="H65" s="194"/>
      <c r="I65" s="194"/>
      <c r="J65" s="194"/>
      <c r="K65" s="194"/>
    </row>
    <row r="66" spans="1:11" s="193" customFormat="1" ht="36.75" hidden="1" customHeight="1" x14ac:dyDescent="0.2">
      <c r="A66" s="255" t="s">
        <v>30</v>
      </c>
      <c r="B66" s="255"/>
      <c r="C66" s="255"/>
      <c r="D66" s="255"/>
      <c r="E66" s="255"/>
      <c r="F66" s="255"/>
      <c r="G66" s="255"/>
      <c r="H66" s="255"/>
      <c r="I66" s="255"/>
      <c r="J66" s="255"/>
      <c r="K66" s="255"/>
    </row>
    <row r="67" spans="1:11" x14ac:dyDescent="0.2">
      <c r="A67" s="31"/>
      <c r="B67" s="31"/>
      <c r="C67" s="31"/>
      <c r="D67" s="31"/>
      <c r="E67" s="31"/>
      <c r="F67" s="31"/>
      <c r="G67" s="31"/>
      <c r="H67" s="31"/>
      <c r="I67" s="31"/>
      <c r="J67" s="31"/>
      <c r="K67" s="31"/>
    </row>
  </sheetData>
  <sortState xmlns:xlrd2="http://schemas.microsoft.com/office/spreadsheetml/2017/richdata2" ref="A31:S32">
    <sortCondition ref="C31:C32"/>
  </sortState>
  <mergeCells count="4">
    <mergeCell ref="A6:K6"/>
    <mergeCell ref="A64:K64"/>
    <mergeCell ref="A66:K66"/>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P1324"/>
  <sheetViews>
    <sheetView tabSelected="1" topLeftCell="A11" zoomScale="130" zoomScaleNormal="130" workbookViewId="0">
      <pane xSplit="14" ySplit="9" topLeftCell="O20" activePane="bottomRight" state="frozen"/>
      <selection activeCell="A11" sqref="A11"/>
      <selection pane="topRight" activeCell="O11" sqref="O11"/>
      <selection pane="bottomLeft" activeCell="A20" sqref="A20"/>
      <selection pane="bottomRight" activeCell="O20" sqref="O20"/>
    </sheetView>
  </sheetViews>
  <sheetFormatPr defaultRowHeight="11.25" x14ac:dyDescent="0.2"/>
  <cols>
    <col min="1" max="1" width="1.28515625" style="2" customWidth="1"/>
    <col min="2" max="2" width="10.71093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13" width="4.85546875" style="2" customWidth="1"/>
    <col min="14" max="14" width="6.42578125" style="2" customWidth="1"/>
    <col min="15" max="15" width="9.42578125" style="2" customWidth="1"/>
    <col min="16" max="16" width="4.85546875" style="8" customWidth="1"/>
    <col min="17" max="17" width="4.5703125" style="1" customWidth="1"/>
    <col min="18" max="18" width="3" style="2" customWidth="1"/>
    <col min="19" max="19" width="6.7109375" style="22" customWidth="1"/>
    <col min="20" max="20" width="3.7109375" style="2" customWidth="1"/>
    <col min="21" max="21" width="4" style="9" customWidth="1"/>
    <col min="22" max="22" width="1" style="88" customWidth="1"/>
    <col min="23" max="23" width="3.85546875" style="57" customWidth="1"/>
    <col min="24" max="24" width="6.7109375" style="16" customWidth="1"/>
    <col min="25" max="25" width="1" style="88"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88" customWidth="1"/>
    <col min="35" max="35" width="4.28515625" style="126" customWidth="1"/>
    <col min="36" max="39" width="6.7109375" style="18" customWidth="1"/>
    <col min="40" max="40" width="1" style="2" customWidth="1"/>
    <col min="41" max="41" width="2" style="2" customWidth="1"/>
    <col min="42" max="16384" width="9.140625" style="2"/>
  </cols>
  <sheetData>
    <row r="1" spans="2:41" s="3" customFormat="1" ht="9" hidden="1" customHeight="1" x14ac:dyDescent="0.2">
      <c r="B1" s="112" t="s">
        <v>57</v>
      </c>
      <c r="D1" s="40"/>
      <c r="E1" s="74" t="s">
        <v>25</v>
      </c>
      <c r="F1" s="74"/>
      <c r="G1" s="30" t="s">
        <v>50</v>
      </c>
      <c r="H1" s="30"/>
      <c r="I1" s="30"/>
      <c r="J1" s="30"/>
      <c r="K1" s="30"/>
      <c r="L1" s="30"/>
      <c r="M1" s="30"/>
      <c r="N1" s="30"/>
      <c r="P1" s="74" t="s">
        <v>26</v>
      </c>
      <c r="Q1" s="87"/>
      <c r="R1" s="29"/>
      <c r="S1" s="39">
        <f>IF(Suggested="Yes",AA1,AG1)</f>
        <v>0.05</v>
      </c>
      <c r="T1" s="37" t="s">
        <v>49</v>
      </c>
      <c r="U1" s="5" t="str">
        <f>+Instructions!$B$3</f>
        <v>G</v>
      </c>
      <c r="V1" s="52"/>
      <c r="W1" s="56">
        <f>+Instructions!$C$22</f>
        <v>0</v>
      </c>
      <c r="X1" s="17">
        <f t="shared" ref="X1:X7" si="0">ROUND($AA1*(1-W1)+0.004999,2)</f>
        <v>0.05</v>
      </c>
      <c r="Y1" s="52"/>
      <c r="Z1" s="6" t="s">
        <v>859</v>
      </c>
      <c r="AA1" s="39">
        <v>0.05</v>
      </c>
      <c r="AB1" s="60">
        <f t="shared" ref="AB1:AC7" si="1">+W1</f>
        <v>0</v>
      </c>
      <c r="AC1" s="17">
        <f t="shared" si="1"/>
        <v>0.05</v>
      </c>
      <c r="AD1" s="12">
        <f t="shared" ref="AD1:AD7" si="2">(AG1-AC1)/AG1</f>
        <v>0</v>
      </c>
      <c r="AE1" s="120"/>
      <c r="AF1" s="127">
        <v>1</v>
      </c>
      <c r="AG1" s="38">
        <f t="shared" ref="AG1:AG7" si="3">SUM(AJ1:AL1)+AE1</f>
        <v>0.05</v>
      </c>
      <c r="AH1" s="52"/>
      <c r="AJ1" s="17">
        <f t="shared" ref="AJ1:AJ7" si="4">ROUND(AC1/(1-VLOOKUP(AF1,Group,2,FALSE)),2)</f>
        <v>0.05</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98" t="s">
        <v>61</v>
      </c>
    </row>
    <row r="2" spans="2:41" s="3" customFormat="1" ht="9.9499999999999993" hidden="1" customHeight="1" x14ac:dyDescent="0.2">
      <c r="B2" s="113" t="s">
        <v>47</v>
      </c>
      <c r="D2" s="40"/>
      <c r="E2" s="74" t="s">
        <v>25</v>
      </c>
      <c r="F2" s="74"/>
      <c r="G2" s="30" t="s">
        <v>27</v>
      </c>
      <c r="H2" s="30"/>
      <c r="I2" s="30" t="s">
        <v>28</v>
      </c>
      <c r="J2" s="30"/>
      <c r="K2" s="30"/>
      <c r="L2" s="30" t="s">
        <v>122</v>
      </c>
      <c r="M2" s="30"/>
      <c r="N2" s="30"/>
      <c r="P2" s="191" t="s">
        <v>371</v>
      </c>
      <c r="Q2" s="87"/>
      <c r="R2" s="29"/>
      <c r="S2" s="39">
        <f t="shared" ref="S2:S7" si="8">IF(Suggested="Yes",AA2,AG2)</f>
        <v>0.05</v>
      </c>
      <c r="T2" s="37" t="s">
        <v>48</v>
      </c>
      <c r="U2" s="5" t="str">
        <f>+Instructions!$B$3</f>
        <v>G</v>
      </c>
      <c r="V2" s="52"/>
      <c r="W2" s="56">
        <f>+Instructions!$C$22</f>
        <v>0</v>
      </c>
      <c r="X2" s="39">
        <f t="shared" si="0"/>
        <v>0.05</v>
      </c>
      <c r="Y2" s="52"/>
      <c r="Z2" s="6" t="s">
        <v>859</v>
      </c>
      <c r="AA2" s="39">
        <v>0.05</v>
      </c>
      <c r="AB2" s="60">
        <f t="shared" si="1"/>
        <v>0</v>
      </c>
      <c r="AC2" s="39">
        <f t="shared" si="1"/>
        <v>0.05</v>
      </c>
      <c r="AD2" s="60">
        <f t="shared" si="2"/>
        <v>0</v>
      </c>
      <c r="AE2" s="120"/>
      <c r="AF2" s="129">
        <v>2</v>
      </c>
      <c r="AG2" s="44">
        <f t="shared" si="3"/>
        <v>0.05</v>
      </c>
      <c r="AH2" s="52"/>
      <c r="AJ2" s="17">
        <f t="shared" si="4"/>
        <v>0.05</v>
      </c>
      <c r="AK2" s="17">
        <f t="shared" si="5"/>
        <v>0</v>
      </c>
      <c r="AL2" s="17">
        <f t="shared" si="6"/>
        <v>0</v>
      </c>
      <c r="AM2" s="17" t="str">
        <f t="shared" si="7"/>
        <v/>
      </c>
      <c r="AO2" s="98" t="s">
        <v>61</v>
      </c>
    </row>
    <row r="3" spans="2:41" s="3" customFormat="1" ht="9.9499999999999993" hidden="1" customHeight="1" x14ac:dyDescent="0.2">
      <c r="B3" s="111" t="s">
        <v>8</v>
      </c>
      <c r="D3" s="40"/>
      <c r="E3" s="74" t="s">
        <v>25</v>
      </c>
      <c r="F3" s="74"/>
      <c r="G3" s="30" t="s">
        <v>27</v>
      </c>
      <c r="H3" s="30"/>
      <c r="I3" s="30" t="s">
        <v>28</v>
      </c>
      <c r="J3" s="30"/>
      <c r="K3" s="30"/>
      <c r="L3" s="30"/>
      <c r="M3" s="30"/>
      <c r="N3" s="30"/>
      <c r="P3" s="191" t="s">
        <v>371</v>
      </c>
      <c r="Q3" s="87"/>
      <c r="R3" s="29"/>
      <c r="S3" s="39">
        <f t="shared" si="8"/>
        <v>0.05</v>
      </c>
      <c r="T3" s="172" t="s">
        <v>48</v>
      </c>
      <c r="U3" s="5" t="str">
        <f>+Instructions!$B$3</f>
        <v>G</v>
      </c>
      <c r="V3" s="52"/>
      <c r="W3" s="56">
        <f>+Instructions!$C$22</f>
        <v>0</v>
      </c>
      <c r="X3" s="17">
        <f t="shared" si="0"/>
        <v>0.05</v>
      </c>
      <c r="Y3" s="52"/>
      <c r="Z3" s="6" t="s">
        <v>859</v>
      </c>
      <c r="AA3" s="39">
        <v>0.05</v>
      </c>
      <c r="AB3" s="60">
        <f t="shared" si="1"/>
        <v>0</v>
      </c>
      <c r="AC3" s="17">
        <f t="shared" si="1"/>
        <v>0.05</v>
      </c>
      <c r="AD3" s="12">
        <f t="shared" si="2"/>
        <v>0</v>
      </c>
      <c r="AE3" s="120"/>
      <c r="AF3" s="128">
        <v>3</v>
      </c>
      <c r="AG3" s="53">
        <f t="shared" si="3"/>
        <v>0.05</v>
      </c>
      <c r="AH3" s="52"/>
      <c r="AJ3" s="17">
        <f t="shared" si="4"/>
        <v>0.05</v>
      </c>
      <c r="AK3" s="17">
        <f t="shared" si="5"/>
        <v>0</v>
      </c>
      <c r="AL3" s="17">
        <f t="shared" si="6"/>
        <v>0</v>
      </c>
      <c r="AM3" s="17" t="str">
        <f t="shared" si="7"/>
        <v/>
      </c>
      <c r="AO3" s="98" t="s">
        <v>61</v>
      </c>
    </row>
    <row r="4" spans="2:41" s="3" customFormat="1" ht="9.9499999999999993" hidden="1" customHeight="1" x14ac:dyDescent="0.2">
      <c r="B4" s="114">
        <v>0</v>
      </c>
      <c r="D4" s="40"/>
      <c r="E4" s="74" t="s">
        <v>25</v>
      </c>
      <c r="F4" s="74"/>
      <c r="G4" s="30" t="s">
        <v>27</v>
      </c>
      <c r="H4" s="30"/>
      <c r="I4" s="30" t="s">
        <v>28</v>
      </c>
      <c r="J4" s="30"/>
      <c r="K4" s="30"/>
      <c r="L4" s="30"/>
      <c r="M4" s="30"/>
      <c r="N4" s="30"/>
      <c r="P4" s="74"/>
      <c r="Q4" s="87"/>
      <c r="R4" s="29"/>
      <c r="S4" s="39">
        <f t="shared" si="8"/>
        <v>0</v>
      </c>
      <c r="T4" s="37" t="s">
        <v>48</v>
      </c>
      <c r="U4" s="5" t="str">
        <f>+Instructions!$B$3</f>
        <v>G</v>
      </c>
      <c r="V4" s="52"/>
      <c r="W4" s="56">
        <f>+Instructions!$C$22</f>
        <v>0</v>
      </c>
      <c r="X4" s="17">
        <f t="shared" si="0"/>
        <v>0</v>
      </c>
      <c r="Y4" s="52"/>
      <c r="Z4" s="6" t="s">
        <v>859</v>
      </c>
      <c r="AA4" s="39">
        <v>0</v>
      </c>
      <c r="AB4" s="60">
        <f t="shared" si="1"/>
        <v>0</v>
      </c>
      <c r="AC4" s="17">
        <f t="shared" si="1"/>
        <v>0</v>
      </c>
      <c r="AD4" s="12" t="e">
        <f t="shared" si="2"/>
        <v>#DIV/0!</v>
      </c>
      <c r="AE4" s="120"/>
      <c r="AF4" s="130">
        <v>4</v>
      </c>
      <c r="AG4" s="107">
        <f t="shared" si="3"/>
        <v>0</v>
      </c>
      <c r="AH4" s="52"/>
      <c r="AJ4" s="17">
        <f t="shared" si="4"/>
        <v>0</v>
      </c>
      <c r="AK4" s="17">
        <f t="shared" si="5"/>
        <v>0</v>
      </c>
      <c r="AL4" s="17">
        <f t="shared" si="6"/>
        <v>0</v>
      </c>
      <c r="AM4" s="17" t="str">
        <f t="shared" si="7"/>
        <v/>
      </c>
      <c r="AO4" s="98" t="s">
        <v>61</v>
      </c>
    </row>
    <row r="5" spans="2:41" s="3" customFormat="1" ht="9.9499999999999993" hidden="1" customHeight="1" x14ac:dyDescent="0.2">
      <c r="B5" s="115">
        <v>0</v>
      </c>
      <c r="D5" s="40"/>
      <c r="E5" s="74" t="s">
        <v>25</v>
      </c>
      <c r="F5" s="74"/>
      <c r="G5" s="30" t="s">
        <v>27</v>
      </c>
      <c r="H5" s="30"/>
      <c r="I5" s="30" t="s">
        <v>28</v>
      </c>
      <c r="J5" s="30"/>
      <c r="K5" s="30"/>
      <c r="L5" s="30"/>
      <c r="M5" s="30"/>
      <c r="N5" s="30"/>
      <c r="P5" s="74"/>
      <c r="Q5" s="87"/>
      <c r="R5" s="29"/>
      <c r="S5" s="39">
        <f t="shared" si="8"/>
        <v>0</v>
      </c>
      <c r="T5" s="37" t="s">
        <v>48</v>
      </c>
      <c r="U5" s="5" t="str">
        <f>+Instructions!$B$3</f>
        <v>G</v>
      </c>
      <c r="V5" s="52"/>
      <c r="W5" s="56">
        <f>+Instructions!$C$22</f>
        <v>0</v>
      </c>
      <c r="X5" s="17">
        <f t="shared" si="0"/>
        <v>0</v>
      </c>
      <c r="Y5" s="52"/>
      <c r="Z5" s="6" t="s">
        <v>859</v>
      </c>
      <c r="AA5" s="39">
        <v>0</v>
      </c>
      <c r="AB5" s="60">
        <f t="shared" si="1"/>
        <v>0</v>
      </c>
      <c r="AC5" s="17">
        <f t="shared" si="1"/>
        <v>0</v>
      </c>
      <c r="AD5" s="12" t="e">
        <f t="shared" si="2"/>
        <v>#DIV/0!</v>
      </c>
      <c r="AE5" s="120"/>
      <c r="AF5" s="131">
        <v>5</v>
      </c>
      <c r="AG5" s="108">
        <f t="shared" si="3"/>
        <v>0</v>
      </c>
      <c r="AH5" s="52"/>
      <c r="AJ5" s="17">
        <f t="shared" si="4"/>
        <v>0</v>
      </c>
      <c r="AK5" s="17">
        <f t="shared" si="5"/>
        <v>0</v>
      </c>
      <c r="AL5" s="17">
        <f t="shared" si="6"/>
        <v>0</v>
      </c>
      <c r="AM5" s="17" t="str">
        <f t="shared" si="7"/>
        <v/>
      </c>
      <c r="AO5" s="98" t="s">
        <v>61</v>
      </c>
    </row>
    <row r="6" spans="2:41" s="3" customFormat="1" ht="9.9499999999999993" hidden="1" customHeight="1" x14ac:dyDescent="0.2">
      <c r="B6" s="116">
        <v>0</v>
      </c>
      <c r="D6" s="40"/>
      <c r="E6" s="74" t="s">
        <v>25</v>
      </c>
      <c r="F6" s="74"/>
      <c r="G6" s="30" t="s">
        <v>27</v>
      </c>
      <c r="H6" s="30"/>
      <c r="I6" s="30" t="s">
        <v>28</v>
      </c>
      <c r="J6" s="30"/>
      <c r="K6" s="30"/>
      <c r="L6" s="30"/>
      <c r="M6" s="30"/>
      <c r="N6" s="30"/>
      <c r="P6" s="74"/>
      <c r="Q6" s="87"/>
      <c r="R6" s="29"/>
      <c r="S6" s="39">
        <f t="shared" si="8"/>
        <v>0</v>
      </c>
      <c r="T6" s="37" t="s">
        <v>48</v>
      </c>
      <c r="U6" s="5" t="str">
        <f>+Instructions!$B$3</f>
        <v>G</v>
      </c>
      <c r="V6" s="52"/>
      <c r="W6" s="56">
        <f>+Instructions!$C$22</f>
        <v>0</v>
      </c>
      <c r="X6" s="17">
        <f t="shared" si="0"/>
        <v>0</v>
      </c>
      <c r="Y6" s="52"/>
      <c r="Z6" s="6" t="s">
        <v>859</v>
      </c>
      <c r="AA6" s="39">
        <v>0</v>
      </c>
      <c r="AB6" s="60">
        <f t="shared" si="1"/>
        <v>0</v>
      </c>
      <c r="AC6" s="17">
        <f t="shared" si="1"/>
        <v>0</v>
      </c>
      <c r="AD6" s="12" t="e">
        <f t="shared" si="2"/>
        <v>#DIV/0!</v>
      </c>
      <c r="AE6" s="120"/>
      <c r="AF6" s="132">
        <v>6</v>
      </c>
      <c r="AG6" s="109">
        <f t="shared" si="3"/>
        <v>0</v>
      </c>
      <c r="AH6" s="52"/>
      <c r="AJ6" s="17">
        <f t="shared" si="4"/>
        <v>0</v>
      </c>
      <c r="AK6" s="17">
        <f t="shared" si="5"/>
        <v>0</v>
      </c>
      <c r="AL6" s="17">
        <f t="shared" si="6"/>
        <v>0</v>
      </c>
      <c r="AM6" s="17" t="str">
        <f t="shared" si="7"/>
        <v/>
      </c>
      <c r="AO6" s="98" t="s">
        <v>61</v>
      </c>
    </row>
    <row r="7" spans="2:41" s="3" customFormat="1" ht="9.9499999999999993" hidden="1" customHeight="1" x14ac:dyDescent="0.2">
      <c r="B7" s="117">
        <v>0</v>
      </c>
      <c r="D7" s="40"/>
      <c r="E7" s="74" t="s">
        <v>25</v>
      </c>
      <c r="F7" s="74"/>
      <c r="G7" s="30" t="s">
        <v>27</v>
      </c>
      <c r="H7" s="30"/>
      <c r="I7" s="30" t="s">
        <v>28</v>
      </c>
      <c r="J7" s="30"/>
      <c r="K7" s="30"/>
      <c r="L7" s="30"/>
      <c r="M7" s="30"/>
      <c r="N7" s="30"/>
      <c r="P7" s="74"/>
      <c r="Q7" s="87"/>
      <c r="R7" s="29"/>
      <c r="S7" s="39">
        <f t="shared" si="8"/>
        <v>0</v>
      </c>
      <c r="T7" s="37" t="s">
        <v>48</v>
      </c>
      <c r="U7" s="5" t="str">
        <f>+Instructions!$B$3</f>
        <v>G</v>
      </c>
      <c r="V7" s="52"/>
      <c r="W7" s="56">
        <f>+Instructions!$C$22</f>
        <v>0</v>
      </c>
      <c r="X7" s="17">
        <f t="shared" si="0"/>
        <v>0</v>
      </c>
      <c r="Y7" s="52"/>
      <c r="Z7" s="6" t="s">
        <v>859</v>
      </c>
      <c r="AA7" s="39">
        <v>0</v>
      </c>
      <c r="AB7" s="60">
        <f t="shared" si="1"/>
        <v>0</v>
      </c>
      <c r="AC7" s="17">
        <f t="shared" si="1"/>
        <v>0</v>
      </c>
      <c r="AD7" s="12" t="e">
        <f t="shared" si="2"/>
        <v>#DIV/0!</v>
      </c>
      <c r="AE7" s="120"/>
      <c r="AF7" s="133">
        <v>7</v>
      </c>
      <c r="AG7" s="110">
        <f t="shared" si="3"/>
        <v>0</v>
      </c>
      <c r="AH7" s="52"/>
      <c r="AJ7" s="17">
        <f t="shared" si="4"/>
        <v>0</v>
      </c>
      <c r="AK7" s="17">
        <f t="shared" si="5"/>
        <v>0</v>
      </c>
      <c r="AL7" s="17">
        <f t="shared" si="6"/>
        <v>0</v>
      </c>
      <c r="AM7" s="17" t="str">
        <f t="shared" si="7"/>
        <v/>
      </c>
      <c r="AO7" s="98" t="s">
        <v>61</v>
      </c>
    </row>
    <row r="8" spans="2:41" s="3" customFormat="1" ht="9.9499999999999993" hidden="1" customHeight="1" x14ac:dyDescent="0.2">
      <c r="B8" s="118" t="s">
        <v>59</v>
      </c>
      <c r="D8" s="40"/>
      <c r="E8" s="74"/>
      <c r="F8" s="74"/>
      <c r="G8" s="30"/>
      <c r="H8" s="30"/>
      <c r="I8" s="30"/>
      <c r="J8" s="30"/>
      <c r="K8" s="30"/>
      <c r="L8" s="30"/>
      <c r="M8" s="30"/>
      <c r="N8" s="30"/>
      <c r="P8" s="74"/>
      <c r="Q8" s="87" t="s">
        <v>14</v>
      </c>
      <c r="R8" s="29" t="s">
        <v>54</v>
      </c>
      <c r="S8" s="39">
        <v>1000</v>
      </c>
      <c r="T8" s="37" t="s">
        <v>60</v>
      </c>
      <c r="U8" s="37"/>
      <c r="V8" s="52"/>
      <c r="W8" s="56">
        <v>0.1</v>
      </c>
      <c r="X8" s="39">
        <v>1000</v>
      </c>
      <c r="Y8" s="52"/>
      <c r="Z8" s="39" t="s">
        <v>60</v>
      </c>
      <c r="AA8" s="39">
        <v>1000</v>
      </c>
      <c r="AB8" s="60">
        <v>0.1</v>
      </c>
      <c r="AC8" s="39">
        <v>1000</v>
      </c>
      <c r="AD8" s="60">
        <v>0.1</v>
      </c>
      <c r="AE8" s="75">
        <v>10</v>
      </c>
      <c r="AF8" s="75"/>
      <c r="AG8" s="39">
        <v>1000</v>
      </c>
      <c r="AH8" s="52"/>
      <c r="AI8" s="124"/>
      <c r="AJ8" s="39"/>
      <c r="AK8" s="39"/>
      <c r="AL8" s="39"/>
      <c r="AM8" s="39"/>
      <c r="AO8" s="98" t="s">
        <v>61</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89"/>
      <c r="X9" s="46"/>
      <c r="Y9" s="52"/>
      <c r="Z9" s="44"/>
      <c r="AA9" s="44"/>
      <c r="AB9" s="45"/>
      <c r="AC9" s="44"/>
      <c r="AD9" s="46"/>
      <c r="AE9" s="62"/>
      <c r="AF9" s="62"/>
      <c r="AG9" s="44"/>
      <c r="AH9" s="52"/>
      <c r="AI9" s="125"/>
      <c r="AJ9" s="44"/>
      <c r="AK9" s="44"/>
      <c r="AL9" s="44"/>
      <c r="AM9" s="44"/>
      <c r="AN9" s="32"/>
      <c r="AO9" s="98" t="s">
        <v>61</v>
      </c>
    </row>
    <row r="10" spans="2:41" s="3" customFormat="1" ht="9.9499999999999993" hidden="1" customHeight="1" x14ac:dyDescent="0.2">
      <c r="I10" s="6"/>
      <c r="J10" s="6"/>
      <c r="K10" s="6"/>
      <c r="L10" s="6"/>
      <c r="M10" s="6"/>
      <c r="N10" s="6"/>
      <c r="O10" s="245" t="s">
        <v>24</v>
      </c>
      <c r="P10" s="246"/>
      <c r="Q10" s="246"/>
      <c r="R10" s="246"/>
      <c r="S10" s="246"/>
      <c r="T10" s="247"/>
      <c r="U10" s="19"/>
      <c r="V10" s="52"/>
      <c r="W10" s="249" t="s">
        <v>45</v>
      </c>
      <c r="X10" s="249"/>
      <c r="Y10" s="52"/>
      <c r="Z10" s="241" t="s">
        <v>46</v>
      </c>
      <c r="AA10" s="241"/>
      <c r="AB10" s="241"/>
      <c r="AC10" s="241"/>
      <c r="AD10" s="241"/>
      <c r="AE10" s="241"/>
      <c r="AF10" s="241"/>
      <c r="AG10" s="241"/>
      <c r="AH10" s="52"/>
      <c r="AI10" s="91"/>
      <c r="AO10" s="98" t="s">
        <v>61</v>
      </c>
    </row>
    <row r="11" spans="2:41" s="30" customFormat="1" ht="9.9499999999999993" hidden="1" customHeight="1" x14ac:dyDescent="0.2">
      <c r="D11" s="23" t="s">
        <v>11</v>
      </c>
      <c r="E11" s="24"/>
      <c r="F11" s="24"/>
      <c r="G11" s="24"/>
      <c r="H11" s="24"/>
      <c r="I11" s="25"/>
      <c r="J11" s="25"/>
      <c r="K11" s="25"/>
      <c r="L11" s="25"/>
      <c r="M11" s="25"/>
      <c r="N11" s="25"/>
      <c r="O11" s="242" t="s">
        <v>53</v>
      </c>
      <c r="P11" s="243"/>
      <c r="Q11" s="26" t="s">
        <v>14</v>
      </c>
      <c r="R11" s="26" t="s">
        <v>18</v>
      </c>
      <c r="S11" s="27" t="str">
        <f>IF(Suggested="Yes",AA11,AG11)</f>
        <v>List Price</v>
      </c>
      <c r="T11" s="26" t="s">
        <v>17</v>
      </c>
      <c r="U11" s="28" t="s">
        <v>16</v>
      </c>
      <c r="V11" s="52"/>
      <c r="W11" s="54" t="s">
        <v>19</v>
      </c>
      <c r="X11" s="14" t="s">
        <v>15</v>
      </c>
      <c r="Y11" s="52"/>
      <c r="Z11" s="68" t="s">
        <v>63</v>
      </c>
      <c r="AA11" s="68" t="s">
        <v>13</v>
      </c>
      <c r="AB11" s="41" t="s">
        <v>20</v>
      </c>
      <c r="AC11" s="28" t="s">
        <v>21</v>
      </c>
      <c r="AD11" s="28" t="s">
        <v>31</v>
      </c>
      <c r="AE11" s="64" t="s">
        <v>64</v>
      </c>
      <c r="AF11" s="92" t="s">
        <v>55</v>
      </c>
      <c r="AG11" s="64" t="s">
        <v>4</v>
      </c>
      <c r="AH11" s="52"/>
      <c r="AJ11" s="28" t="s">
        <v>76</v>
      </c>
      <c r="AK11" s="134" t="s">
        <v>77</v>
      </c>
      <c r="AL11" s="28" t="s">
        <v>78</v>
      </c>
      <c r="AM11" s="28" t="s">
        <v>79</v>
      </c>
      <c r="AN11" s="3"/>
      <c r="AO11" s="98" t="s">
        <v>61</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89"/>
      <c r="X12" s="46"/>
      <c r="Y12" s="52"/>
      <c r="Z12" s="44"/>
      <c r="AA12" s="44"/>
      <c r="AB12" s="45"/>
      <c r="AC12" s="44"/>
      <c r="AD12" s="46"/>
      <c r="AE12" s="62"/>
      <c r="AF12" s="62"/>
      <c r="AG12" s="44"/>
      <c r="AH12" s="52"/>
      <c r="AI12" s="125"/>
      <c r="AJ12" s="44"/>
      <c r="AK12" s="44"/>
      <c r="AL12" s="44"/>
      <c r="AM12" s="44"/>
      <c r="AN12" s="32"/>
      <c r="AO12" s="98" t="s">
        <v>61</v>
      </c>
    </row>
    <row r="13" spans="2:41" s="11" customFormat="1" ht="15.95" customHeight="1" x14ac:dyDescent="0.2">
      <c r="O13" s="240" t="str">
        <f>"File '"&amp;Instructions!B2&amp;"' - "&amp;Instructions!B1</f>
        <v>File 'M' - Mercado</v>
      </c>
      <c r="P13" s="240"/>
      <c r="Q13" s="240"/>
      <c r="R13" s="240"/>
      <c r="S13" s="240"/>
      <c r="T13" s="240"/>
      <c r="U13" s="71"/>
      <c r="V13" s="52"/>
      <c r="W13" s="248" t="s">
        <v>12</v>
      </c>
      <c r="X13" s="248"/>
      <c r="Y13" s="52"/>
      <c r="Z13" s="20"/>
      <c r="AA13" s="20"/>
      <c r="AB13" s="59"/>
      <c r="AD13" s="20"/>
      <c r="AE13" s="66"/>
      <c r="AF13" s="66"/>
      <c r="AG13" s="20" t="s">
        <v>23</v>
      </c>
      <c r="AH13" s="52"/>
      <c r="AI13" s="93"/>
      <c r="AN13" s="3"/>
      <c r="AO13" s="31" t="s">
        <v>61</v>
      </c>
    </row>
    <row r="14" spans="2:41" s="11" customFormat="1" ht="15.95" customHeight="1" x14ac:dyDescent="0.2">
      <c r="G14" s="35"/>
      <c r="M14" s="11" t="s">
        <v>122</v>
      </c>
      <c r="O14" s="72"/>
      <c r="P14" s="72"/>
      <c r="Q14" s="72"/>
      <c r="R14" s="72"/>
      <c r="S14" s="21"/>
      <c r="T14" s="159" t="str">
        <f>+Instructions!B4</f>
        <v>7/1/26</v>
      </c>
      <c r="U14" s="71"/>
      <c r="V14" s="52"/>
      <c r="W14" s="70"/>
      <c r="X14" s="70"/>
      <c r="Y14" s="52"/>
      <c r="Z14" s="58"/>
      <c r="AA14" s="58"/>
      <c r="AB14" s="59"/>
      <c r="AD14" s="20"/>
      <c r="AE14" s="244">
        <f ca="1">TODAY()</f>
        <v>46183</v>
      </c>
      <c r="AF14" s="244"/>
      <c r="AG14" s="244"/>
      <c r="AH14" s="52"/>
      <c r="AI14" s="93"/>
      <c r="AN14" s="3"/>
      <c r="AO14" s="31" t="s">
        <v>61</v>
      </c>
    </row>
    <row r="15" spans="2:41" s="11" customFormat="1" ht="9.9499999999999993" customHeight="1" x14ac:dyDescent="0.2">
      <c r="N15" s="239" t="str">
        <f>IF(Instructions!C8="","",+Instructions!C8)</f>
        <v/>
      </c>
      <c r="O15" s="239"/>
      <c r="P15" s="239"/>
      <c r="Q15" s="239"/>
      <c r="R15" s="239"/>
      <c r="S15" s="239"/>
      <c r="T15" s="239"/>
      <c r="U15" s="71"/>
      <c r="V15" s="52"/>
      <c r="W15" s="70"/>
      <c r="X15" s="70"/>
      <c r="Y15" s="52"/>
      <c r="Z15" s="58"/>
      <c r="AA15" s="58"/>
      <c r="AB15" s="59"/>
      <c r="AD15" s="20"/>
      <c r="AE15" s="66"/>
      <c r="AF15" s="66"/>
      <c r="AH15" s="52"/>
      <c r="AI15" s="93"/>
      <c r="AN15" s="3"/>
      <c r="AO15" s="31" t="s">
        <v>61</v>
      </c>
    </row>
    <row r="16" spans="2:41" s="3" customFormat="1" ht="12" customHeight="1" x14ac:dyDescent="0.2">
      <c r="C16" s="35" t="str">
        <f>"Product Code '"&amp;Instructions!B3&amp;"'"</f>
        <v>Product Code 'G'</v>
      </c>
      <c r="N16" s="239"/>
      <c r="O16" s="239"/>
      <c r="P16" s="239"/>
      <c r="Q16" s="239"/>
      <c r="R16" s="239"/>
      <c r="S16" s="239"/>
      <c r="T16" s="239"/>
      <c r="U16" s="5"/>
      <c r="V16" s="52"/>
      <c r="W16" s="69"/>
      <c r="X16" s="69"/>
      <c r="Y16" s="52"/>
      <c r="Z16" s="39"/>
      <c r="AA16" s="39"/>
      <c r="AB16" s="55"/>
      <c r="AC16" s="17"/>
      <c r="AD16" s="15"/>
      <c r="AE16" s="65"/>
      <c r="AF16" s="65"/>
      <c r="AG16" s="85" t="str">
        <f>IF(Instructions!$C$8="","",Instructions!$C$8)</f>
        <v/>
      </c>
      <c r="AH16" s="52"/>
      <c r="AI16" s="123"/>
      <c r="AJ16" s="17"/>
      <c r="AK16" s="17"/>
      <c r="AL16" s="17"/>
      <c r="AM16" s="17"/>
      <c r="AO16" s="31" t="s">
        <v>61</v>
      </c>
    </row>
    <row r="17" spans="1:41" s="3" customFormat="1" ht="3.95" customHeight="1" x14ac:dyDescent="0.2">
      <c r="C17" s="164"/>
      <c r="D17" s="204"/>
      <c r="E17" s="204"/>
      <c r="F17" s="204"/>
      <c r="G17" s="204"/>
      <c r="H17" s="204"/>
      <c r="I17" s="204"/>
      <c r="J17" s="204"/>
      <c r="K17" s="204"/>
      <c r="L17" s="204"/>
      <c r="M17" s="204"/>
      <c r="N17" s="204"/>
      <c r="O17" s="204"/>
      <c r="P17" s="204"/>
      <c r="Q17" s="204"/>
      <c r="R17" s="204"/>
      <c r="S17" s="204"/>
      <c r="T17" s="204"/>
      <c r="U17" s="5"/>
      <c r="V17" s="52"/>
      <c r="W17" s="69"/>
      <c r="X17" s="69"/>
      <c r="Y17" s="52"/>
      <c r="Z17" s="39"/>
      <c r="AA17" s="39"/>
      <c r="AB17" s="55"/>
      <c r="AC17" s="17"/>
      <c r="AD17" s="15"/>
      <c r="AE17" s="65"/>
      <c r="AF17" s="65"/>
      <c r="AG17" s="17"/>
      <c r="AH17" s="52"/>
      <c r="AI17" s="123"/>
      <c r="AJ17" s="17"/>
      <c r="AK17" s="17"/>
      <c r="AL17" s="17"/>
      <c r="AM17" s="17"/>
      <c r="AO17" s="31" t="s">
        <v>61</v>
      </c>
    </row>
    <row r="18" spans="1:41" s="30" customFormat="1" ht="9.9499999999999993" customHeight="1" x14ac:dyDescent="0.2">
      <c r="C18" s="77" t="s">
        <v>11</v>
      </c>
      <c r="D18" s="78"/>
      <c r="E18" s="78"/>
      <c r="F18" s="78"/>
      <c r="G18" s="25"/>
      <c r="H18" s="25"/>
      <c r="I18" s="25"/>
      <c r="J18" s="25"/>
      <c r="K18" s="25"/>
      <c r="L18" s="25"/>
      <c r="M18" s="25"/>
      <c r="N18" s="25"/>
      <c r="O18" s="235" t="s">
        <v>53</v>
      </c>
      <c r="P18" s="236"/>
      <c r="Q18" s="26" t="s">
        <v>14</v>
      </c>
      <c r="R18" s="26" t="s">
        <v>18</v>
      </c>
      <c r="S18" s="27" t="str">
        <f>+S$11</f>
        <v>List Price</v>
      </c>
      <c r="T18" s="26" t="s">
        <v>17</v>
      </c>
      <c r="U18" s="26" t="str">
        <f>+U$11</f>
        <v>Code</v>
      </c>
      <c r="V18" s="52"/>
      <c r="W18" s="76" t="s">
        <v>19</v>
      </c>
      <c r="X18" s="27" t="s">
        <v>15</v>
      </c>
      <c r="Y18" s="52"/>
      <c r="Z18" s="41" t="s">
        <v>63</v>
      </c>
      <c r="AA18" s="41" t="s">
        <v>13</v>
      </c>
      <c r="AB18" s="41" t="str">
        <f t="shared" ref="AB18:AM18" si="9">+AB$11</f>
        <v>Disc</v>
      </c>
      <c r="AC18" s="28" t="str">
        <f t="shared" si="9"/>
        <v>Act. Cost</v>
      </c>
      <c r="AD18" s="28" t="str">
        <f t="shared" si="9"/>
        <v>GP%</v>
      </c>
      <c r="AE18" s="64" t="str">
        <f t="shared" si="9"/>
        <v>Adj.</v>
      </c>
      <c r="AF18" s="92" t="str">
        <f>+AF$11</f>
        <v>Group</v>
      </c>
      <c r="AG18" s="28" t="str">
        <f t="shared" si="9"/>
        <v>Price</v>
      </c>
      <c r="AH18" s="52"/>
      <c r="AJ18" s="28" t="str">
        <f t="shared" si="9"/>
        <v>Calc Price</v>
      </c>
      <c r="AK18" s="28" t="str">
        <f t="shared" si="9"/>
        <v>.05 Round</v>
      </c>
      <c r="AL18" s="28" t="str">
        <f t="shared" si="9"/>
        <v>Cents</v>
      </c>
      <c r="AM18" s="28" t="str">
        <f t="shared" si="9"/>
        <v>Round to</v>
      </c>
      <c r="AN18" s="3"/>
      <c r="AO18" s="31" t="s">
        <v>61</v>
      </c>
    </row>
    <row r="19" spans="1:41" s="149" customFormat="1" ht="9.9499999999999993" customHeight="1" x14ac:dyDescent="0.2">
      <c r="C19" s="234" t="s">
        <v>65</v>
      </c>
      <c r="D19" s="234"/>
      <c r="E19" s="234"/>
      <c r="F19" s="234"/>
      <c r="G19" s="234"/>
      <c r="H19" s="234"/>
      <c r="I19" s="234"/>
      <c r="J19" s="234"/>
      <c r="K19" s="234"/>
      <c r="L19" s="234"/>
      <c r="M19" s="234"/>
      <c r="N19" s="234"/>
      <c r="O19" s="234"/>
      <c r="P19" s="234"/>
      <c r="Q19" s="234"/>
      <c r="R19" s="234"/>
      <c r="S19" s="234"/>
      <c r="T19" s="234"/>
      <c r="U19" s="150"/>
      <c r="V19" s="52"/>
      <c r="W19" s="154"/>
      <c r="X19" s="154"/>
      <c r="Y19" s="52"/>
      <c r="Z19" s="152"/>
      <c r="AA19" s="152"/>
      <c r="AB19" s="155"/>
      <c r="AC19" s="151"/>
      <c r="AD19" s="153"/>
      <c r="AE19" s="156"/>
      <c r="AF19" s="157"/>
      <c r="AG19" s="151"/>
      <c r="AH19" s="52"/>
      <c r="AJ19" s="151"/>
      <c r="AK19" s="151"/>
      <c r="AL19" s="151"/>
      <c r="AM19" s="151"/>
      <c r="AN19" s="3"/>
      <c r="AO19" s="31" t="s">
        <v>61</v>
      </c>
    </row>
    <row r="20" spans="1:41" s="3" customFormat="1" ht="3.95" customHeight="1" x14ac:dyDescent="0.2">
      <c r="M20" s="3" t="s">
        <v>122</v>
      </c>
      <c r="P20" s="74"/>
      <c r="Q20" s="87"/>
      <c r="R20" s="6"/>
      <c r="S20" s="39"/>
      <c r="T20" s="6"/>
      <c r="U20" s="5"/>
      <c r="V20" s="52"/>
      <c r="W20" s="56"/>
      <c r="X20" s="15"/>
      <c r="Y20" s="52"/>
      <c r="Z20" s="39"/>
      <c r="AA20" s="39"/>
      <c r="AB20" s="55"/>
      <c r="AC20" s="17"/>
      <c r="AD20" s="15"/>
      <c r="AE20" s="65"/>
      <c r="AF20" s="123"/>
      <c r="AG20" s="39"/>
      <c r="AH20" s="52"/>
      <c r="AJ20" s="17"/>
      <c r="AK20" s="17"/>
      <c r="AL20" s="17"/>
      <c r="AM20" s="17"/>
      <c r="AO20" s="31" t="s">
        <v>61</v>
      </c>
    </row>
    <row r="21" spans="1:41" s="3" customFormat="1" ht="9.9499999999999993" customHeight="1" x14ac:dyDescent="0.2">
      <c r="A21" s="3" t="s">
        <v>120</v>
      </c>
      <c r="C21" s="73" t="s">
        <v>130</v>
      </c>
      <c r="O21" s="3" t="s">
        <v>122</v>
      </c>
      <c r="P21" s="74"/>
      <c r="Q21" s="87"/>
      <c r="R21" s="161" t="s">
        <v>126</v>
      </c>
      <c r="S21" s="162" t="s">
        <v>131</v>
      </c>
      <c r="T21" s="163"/>
      <c r="U21" s="5"/>
      <c r="V21" s="52"/>
      <c r="W21" s="56"/>
      <c r="X21" s="15"/>
      <c r="Y21" s="52"/>
      <c r="Z21" s="39"/>
      <c r="AA21" s="39"/>
      <c r="AB21" s="55"/>
      <c r="AC21" s="17"/>
      <c r="AD21" s="15"/>
      <c r="AE21" s="65"/>
      <c r="AF21" s="65"/>
      <c r="AG21" s="39"/>
      <c r="AH21" s="52"/>
      <c r="AO21" s="140"/>
    </row>
    <row r="22" spans="1:41" s="3" customFormat="1" ht="2.85" customHeight="1" x14ac:dyDescent="0.2">
      <c r="C22" s="73"/>
      <c r="P22" s="74"/>
      <c r="Q22" s="87"/>
      <c r="R22" s="6"/>
      <c r="S22" s="39"/>
      <c r="T22" s="6"/>
      <c r="U22" s="5"/>
      <c r="V22" s="52"/>
      <c r="W22" s="56"/>
      <c r="X22" s="15"/>
      <c r="Y22" s="52"/>
      <c r="Z22" s="39"/>
      <c r="AA22" s="39"/>
      <c r="AB22" s="55"/>
      <c r="AC22" s="17"/>
      <c r="AD22" s="15"/>
      <c r="AE22" s="65"/>
      <c r="AF22" s="65"/>
      <c r="AG22" s="39"/>
      <c r="AH22" s="52"/>
      <c r="AO22" s="140"/>
    </row>
    <row r="23" spans="1:41" s="3" customFormat="1" ht="9.9499999999999993" customHeight="1" x14ac:dyDescent="0.2">
      <c r="D23" s="40" t="s">
        <v>10</v>
      </c>
      <c r="E23" s="141" t="s">
        <v>132</v>
      </c>
      <c r="G23" s="141"/>
      <c r="H23" s="141"/>
      <c r="J23" s="141"/>
      <c r="K23" s="141"/>
      <c r="L23" s="141"/>
      <c r="M23" s="3" t="s">
        <v>122</v>
      </c>
      <c r="N23" s="141"/>
      <c r="P23" s="74"/>
      <c r="Q23" s="87"/>
      <c r="R23" s="6"/>
      <c r="S23" s="39"/>
      <c r="T23" s="6"/>
      <c r="U23" s="5"/>
      <c r="V23" s="52"/>
      <c r="W23" s="56"/>
      <c r="X23" s="15"/>
      <c r="Y23" s="52"/>
      <c r="Z23" s="39"/>
      <c r="AA23" s="39"/>
      <c r="AB23" s="55"/>
      <c r="AC23" s="17"/>
      <c r="AD23" s="15"/>
      <c r="AE23" s="65"/>
      <c r="AF23" s="65"/>
      <c r="AG23" s="39"/>
      <c r="AH23" s="52"/>
      <c r="AO23" s="140"/>
    </row>
    <row r="24" spans="1:41" s="3" customFormat="1" ht="1.5" customHeight="1" x14ac:dyDescent="0.2">
      <c r="A24" s="3" t="s">
        <v>120</v>
      </c>
      <c r="P24" s="74"/>
      <c r="Q24" s="87"/>
      <c r="R24" s="6"/>
      <c r="S24" s="39"/>
      <c r="T24" s="6"/>
      <c r="U24" s="5"/>
      <c r="V24" s="52"/>
      <c r="W24" s="56"/>
      <c r="X24" s="15"/>
      <c r="Y24" s="52"/>
      <c r="Z24" s="39"/>
      <c r="AA24" s="39"/>
      <c r="AB24" s="55"/>
      <c r="AC24" s="17"/>
      <c r="AD24" s="15"/>
      <c r="AE24" s="65"/>
      <c r="AF24" s="65"/>
      <c r="AG24" s="39"/>
      <c r="AH24" s="52"/>
      <c r="AO24" s="140"/>
    </row>
    <row r="25" spans="1:41" s="3" customFormat="1" ht="9.9499999999999993" customHeight="1" x14ac:dyDescent="0.2">
      <c r="B25" s="112" t="s">
        <v>57</v>
      </c>
      <c r="D25" s="40"/>
      <c r="E25" s="74" t="s">
        <v>279</v>
      </c>
      <c r="F25" s="74"/>
      <c r="G25" s="30" t="s">
        <v>50</v>
      </c>
      <c r="H25" s="30"/>
      <c r="I25" s="195" t="s">
        <v>133</v>
      </c>
      <c r="J25" s="195"/>
      <c r="K25" s="30"/>
      <c r="L25" s="30"/>
      <c r="M25" s="30"/>
      <c r="N25" s="30"/>
      <c r="P25" s="74" t="s">
        <v>388</v>
      </c>
      <c r="Q25" s="87" t="s">
        <v>14</v>
      </c>
      <c r="R25" s="29"/>
      <c r="S25" s="39">
        <f>IF(Suggested="Yes",AA25,AG25)</f>
        <v>3.7</v>
      </c>
      <c r="T25" s="37" t="s">
        <v>49</v>
      </c>
      <c r="U25" s="5" t="str">
        <f>+Instructions!$B$3</f>
        <v>G</v>
      </c>
      <c r="V25" s="52"/>
      <c r="W25" s="56">
        <f>+Instructions!$C$22</f>
        <v>0</v>
      </c>
      <c r="X25" s="17">
        <f>ROUND($AA25*(1-W25)+0.004999,2)</f>
        <v>3.7</v>
      </c>
      <c r="Y25" s="52"/>
      <c r="Z25" s="6" t="s">
        <v>860</v>
      </c>
      <c r="AA25" s="39">
        <v>3.7</v>
      </c>
      <c r="AB25" s="60">
        <f>+W25</f>
        <v>0</v>
      </c>
      <c r="AC25" s="17">
        <f>+X25</f>
        <v>3.7</v>
      </c>
      <c r="AD25" s="12">
        <f>(AG25-AC25)/AG25</f>
        <v>0</v>
      </c>
      <c r="AE25" s="120"/>
      <c r="AF25" s="127">
        <v>1</v>
      </c>
      <c r="AG25" s="38">
        <f>SUM(AJ25:AL25)+AE25</f>
        <v>3.7</v>
      </c>
      <c r="AH25" s="52"/>
      <c r="AJ25" s="17">
        <f>ROUND(AC25/(1-VLOOKUP(AF25,Group,2,FALSE)),2)</f>
        <v>3.7</v>
      </c>
      <c r="AK25" s="17">
        <f>IF(VLOOKUP(AF25,Group,5,FALSE)="YES",VLOOKUP(ROUND(ROUND(AJ25,1)-AJ25,2),Round,2,FALSE)+VLOOKUP(AF25,Group,6,FALSE),0)</f>
        <v>0</v>
      </c>
      <c r="AL25" s="17">
        <f>IF(VLOOKUP(AF25,Group,7,FALSE)="",0,ROUND(AJ25-0.04999,1)-AJ25+AM25)</f>
        <v>0</v>
      </c>
      <c r="AM25" s="17" t="str">
        <f>IF(VLOOKUP(AF25,Group,7,FALSE)="","",VLOOKUP(AF25,Group,7,FALSE))</f>
        <v/>
      </c>
      <c r="AO25" s="31" t="s">
        <v>61</v>
      </c>
    </row>
    <row r="26" spans="1:41" s="3" customFormat="1" ht="9.9499999999999993" customHeight="1" x14ac:dyDescent="0.2">
      <c r="B26" s="112" t="s">
        <v>57</v>
      </c>
      <c r="D26" s="40"/>
      <c r="E26" s="74" t="s">
        <v>308</v>
      </c>
      <c r="F26" s="74"/>
      <c r="G26" s="30" t="s">
        <v>50</v>
      </c>
      <c r="H26" s="30"/>
      <c r="I26" s="30" t="s">
        <v>228</v>
      </c>
      <c r="J26" s="30"/>
      <c r="K26" s="30"/>
      <c r="L26" s="30"/>
      <c r="M26" s="30"/>
      <c r="N26" s="30"/>
      <c r="P26" s="74" t="s">
        <v>376</v>
      </c>
      <c r="Q26" s="87"/>
      <c r="R26" s="29" t="s">
        <v>54</v>
      </c>
      <c r="S26" s="39">
        <f>IF(Suggested="Yes",AA26,AG26)</f>
        <v>8.9</v>
      </c>
      <c r="T26" s="37" t="s">
        <v>49</v>
      </c>
      <c r="U26" s="5" t="str">
        <f>+Instructions!$B$3</f>
        <v>G</v>
      </c>
      <c r="V26" s="52"/>
      <c r="W26" s="56">
        <f>+Instructions!$C$22</f>
        <v>0</v>
      </c>
      <c r="X26" s="17">
        <f t="shared" ref="X26" si="10">ROUND($AA26*(1-W26)+0.004999,2)</f>
        <v>8.9</v>
      </c>
      <c r="Y26" s="52"/>
      <c r="Z26" s="6" t="s">
        <v>860</v>
      </c>
      <c r="AA26" s="39">
        <v>8.9</v>
      </c>
      <c r="AB26" s="60">
        <f t="shared" ref="AB26" si="11">+W26</f>
        <v>0</v>
      </c>
      <c r="AC26" s="17">
        <f t="shared" ref="AC26" si="12">+X26</f>
        <v>8.9</v>
      </c>
      <c r="AD26" s="12">
        <f t="shared" ref="AD26" si="13">(AG26-AC26)/AG26</f>
        <v>0</v>
      </c>
      <c r="AE26" s="120"/>
      <c r="AF26" s="127">
        <v>1</v>
      </c>
      <c r="AG26" s="38">
        <f t="shared" ref="AG26" si="14">SUM(AJ26:AL26)+AE26</f>
        <v>8.9</v>
      </c>
      <c r="AH26" s="52"/>
      <c r="AJ26" s="17">
        <f t="shared" ref="AJ26" si="15">ROUND(AC26/(1-VLOOKUP(AF26,Group,2,FALSE)),2)</f>
        <v>8.9</v>
      </c>
      <c r="AK26" s="17">
        <f t="shared" ref="AK26" si="16">IF(VLOOKUP(AF26,Group,5,FALSE)="YES",VLOOKUP(ROUND(ROUND(AJ26,1)-AJ26,2),Round,2,FALSE)+VLOOKUP(AF26,Group,6,FALSE),0)</f>
        <v>0</v>
      </c>
      <c r="AL26" s="17">
        <f t="shared" ref="AL26" si="17">IF(VLOOKUP(AF26,Group,7,FALSE)="",0,ROUND(AJ26-0.04999,1)-AJ26+AM26)</f>
        <v>0</v>
      </c>
      <c r="AM26" s="17" t="str">
        <f t="shared" ref="AM26" si="18">IF(VLOOKUP(AF26,Group,7,FALSE)="","",VLOOKUP(AF26,Group,7,FALSE))</f>
        <v/>
      </c>
      <c r="AO26" s="31" t="s">
        <v>61</v>
      </c>
    </row>
    <row r="27" spans="1:41" s="3" customFormat="1" ht="1.5" customHeight="1" x14ac:dyDescent="0.2">
      <c r="A27" s="3" t="s">
        <v>120</v>
      </c>
      <c r="I27" s="196"/>
      <c r="J27" s="196"/>
      <c r="P27" s="74"/>
      <c r="Q27" s="87"/>
      <c r="R27" s="6"/>
      <c r="S27" s="39"/>
      <c r="T27" s="6"/>
      <c r="U27" s="5"/>
      <c r="V27" s="52"/>
      <c r="W27" s="56"/>
      <c r="X27" s="15"/>
      <c r="Y27" s="52"/>
      <c r="Z27" s="39"/>
      <c r="AA27" s="39"/>
      <c r="AB27" s="55"/>
      <c r="AC27" s="17"/>
      <c r="AD27" s="15"/>
      <c r="AE27" s="65"/>
      <c r="AF27" s="65"/>
      <c r="AG27" s="39"/>
      <c r="AH27" s="52"/>
      <c r="AO27" s="140"/>
    </row>
    <row r="28" spans="1:41" s="3" customFormat="1" ht="9.9499999999999993" customHeight="1" x14ac:dyDescent="0.2">
      <c r="B28" s="111" t="s">
        <v>8</v>
      </c>
      <c r="D28" s="40"/>
      <c r="E28" s="74" t="s">
        <v>280</v>
      </c>
      <c r="F28" s="74"/>
      <c r="G28" s="30" t="s">
        <v>123</v>
      </c>
      <c r="H28" s="30"/>
      <c r="I28" s="195" t="s">
        <v>133</v>
      </c>
      <c r="J28" s="195"/>
      <c r="K28" s="30" t="s">
        <v>127</v>
      </c>
      <c r="L28" s="30"/>
      <c r="M28" s="168"/>
      <c r="N28" s="168" t="s">
        <v>161</v>
      </c>
      <c r="P28" s="74" t="s">
        <v>136</v>
      </c>
      <c r="Q28" s="87"/>
      <c r="R28" s="29" t="s">
        <v>152</v>
      </c>
      <c r="S28" s="39">
        <f>IF(Suggested="Yes",AA28,AG28)</f>
        <v>18.95</v>
      </c>
      <c r="T28" s="37" t="s">
        <v>48</v>
      </c>
      <c r="U28" s="5" t="str">
        <f>+Instructions!$B$3</f>
        <v>G</v>
      </c>
      <c r="V28" s="52"/>
      <c r="W28" s="56">
        <f>+Instructions!$C$22</f>
        <v>0</v>
      </c>
      <c r="X28" s="17">
        <f>ROUND($AA28*(1-W28)+0.004999,2)</f>
        <v>18.95</v>
      </c>
      <c r="Y28" s="52"/>
      <c r="Z28" s="6" t="s">
        <v>860</v>
      </c>
      <c r="AA28" s="39">
        <v>18.95</v>
      </c>
      <c r="AB28" s="60">
        <f>+W28</f>
        <v>0</v>
      </c>
      <c r="AC28" s="17">
        <f>+X28</f>
        <v>18.95</v>
      </c>
      <c r="AD28" s="12">
        <f>(AG28-AC28)/AG28</f>
        <v>0</v>
      </c>
      <c r="AE28" s="120"/>
      <c r="AF28" s="128">
        <v>3</v>
      </c>
      <c r="AG28" s="53">
        <f>SUM(AJ28:AL28)+AE28</f>
        <v>18.95</v>
      </c>
      <c r="AH28" s="52"/>
      <c r="AJ28" s="17">
        <f>ROUND(AC28/(1-VLOOKUP(AF28,Group,2,FALSE)),2)</f>
        <v>18.95</v>
      </c>
      <c r="AK28" s="17">
        <f>IF(VLOOKUP(AF28,Group,5,FALSE)="YES",VLOOKUP(ROUND(ROUND(AJ28,1)-AJ28,2),Round,2,FALSE)+VLOOKUP(AF28,Group,6,FALSE),0)</f>
        <v>0</v>
      </c>
      <c r="AL28" s="17">
        <f>IF(VLOOKUP(AF28,Group,7,FALSE)="",0,ROUND(AJ28-0.04999,1)-AJ28+AM28)</f>
        <v>0</v>
      </c>
      <c r="AM28" s="17" t="str">
        <f>IF(VLOOKUP(AF28,Group,7,FALSE)="","",VLOOKUP(AF28,Group,7,FALSE))</f>
        <v/>
      </c>
      <c r="AO28" s="31" t="s">
        <v>61</v>
      </c>
    </row>
    <row r="29" spans="1:41" s="3" customFormat="1" ht="9.9499999999999993" customHeight="1" x14ac:dyDescent="0.2">
      <c r="B29" s="111" t="s">
        <v>8</v>
      </c>
      <c r="D29" s="40"/>
      <c r="E29" s="74" t="s">
        <v>280</v>
      </c>
      <c r="F29" s="74"/>
      <c r="G29" s="30" t="s">
        <v>92</v>
      </c>
      <c r="H29" s="30"/>
      <c r="I29" s="195" t="s">
        <v>133</v>
      </c>
      <c r="J29" s="195"/>
      <c r="K29" s="30" t="s">
        <v>134</v>
      </c>
      <c r="L29" s="30"/>
      <c r="M29" s="168"/>
      <c r="N29" s="168" t="s">
        <v>150</v>
      </c>
      <c r="P29" s="74" t="s">
        <v>136</v>
      </c>
      <c r="Q29" s="87"/>
      <c r="R29" s="29" t="s">
        <v>725</v>
      </c>
      <c r="S29" s="39">
        <f>IF(Suggested="Yes",AA29,AG29)</f>
        <v>18.25</v>
      </c>
      <c r="T29" s="37" t="s">
        <v>48</v>
      </c>
      <c r="U29" s="5" t="str">
        <f>+Instructions!$B$3</f>
        <v>G</v>
      </c>
      <c r="V29" s="52"/>
      <c r="W29" s="56">
        <f>+Instructions!$C$22</f>
        <v>0</v>
      </c>
      <c r="X29" s="17">
        <f>ROUND($AA29*(1-W29)+0.004999,2)</f>
        <v>18.25</v>
      </c>
      <c r="Y29" s="52"/>
      <c r="Z29" s="6" t="s">
        <v>860</v>
      </c>
      <c r="AA29" s="39">
        <v>18.25</v>
      </c>
      <c r="AB29" s="60">
        <f>+W29</f>
        <v>0</v>
      </c>
      <c r="AC29" s="17">
        <f>+X29</f>
        <v>18.25</v>
      </c>
      <c r="AD29" s="12">
        <f>(AG29-AC29)/AG29</f>
        <v>0</v>
      </c>
      <c r="AE29" s="120"/>
      <c r="AF29" s="128">
        <v>3</v>
      </c>
      <c r="AG29" s="53">
        <f>SUM(AJ29:AL29)+AE29</f>
        <v>18.25</v>
      </c>
      <c r="AH29" s="52"/>
      <c r="AJ29" s="17">
        <f>ROUND(AC29/(1-VLOOKUP(AF29,Group,2,FALSE)),2)</f>
        <v>18.25</v>
      </c>
      <c r="AK29" s="17">
        <f>IF(VLOOKUP(AF29,Group,5,FALSE)="YES",VLOOKUP(ROUND(ROUND(AJ29,1)-AJ29,2),Round,2,FALSE)+VLOOKUP(AF29,Group,6,FALSE),0)</f>
        <v>0</v>
      </c>
      <c r="AL29" s="17">
        <f>IF(VLOOKUP(AF29,Group,7,FALSE)="",0,ROUND(AJ29-0.04999,1)-AJ29+AM29)</f>
        <v>0</v>
      </c>
      <c r="AM29" s="17" t="str">
        <f>IF(VLOOKUP(AF29,Group,7,FALSE)="","",VLOOKUP(AF29,Group,7,FALSE))</f>
        <v/>
      </c>
      <c r="AO29" s="31" t="s">
        <v>61</v>
      </c>
    </row>
    <row r="30" spans="1:41" s="3" customFormat="1" ht="1.5" customHeight="1" x14ac:dyDescent="0.2">
      <c r="A30" s="3" t="s">
        <v>120</v>
      </c>
      <c r="I30" s="196"/>
      <c r="J30" s="196"/>
      <c r="P30" s="74"/>
      <c r="Q30" s="87"/>
      <c r="R30" s="6"/>
      <c r="S30" s="39"/>
      <c r="T30" s="6"/>
      <c r="U30" s="5"/>
      <c r="V30" s="52"/>
      <c r="W30" s="56"/>
      <c r="X30" s="15"/>
      <c r="Y30" s="52"/>
      <c r="Z30" s="39"/>
      <c r="AA30" s="39"/>
      <c r="AB30" s="55"/>
      <c r="AC30" s="17"/>
      <c r="AD30" s="15"/>
      <c r="AE30" s="65"/>
      <c r="AF30" s="65"/>
      <c r="AG30" s="39"/>
      <c r="AH30" s="52"/>
      <c r="AO30" s="140"/>
    </row>
    <row r="31" spans="1:41" s="3" customFormat="1" ht="9.9499999999999993" customHeight="1" x14ac:dyDescent="0.2">
      <c r="B31" s="113" t="s">
        <v>47</v>
      </c>
      <c r="D31" s="40"/>
      <c r="E31" s="74" t="s">
        <v>281</v>
      </c>
      <c r="F31" s="74"/>
      <c r="G31" s="30" t="s">
        <v>104</v>
      </c>
      <c r="H31" s="30"/>
      <c r="I31" s="195" t="s">
        <v>133</v>
      </c>
      <c r="J31" s="195"/>
      <c r="K31" s="30"/>
      <c r="L31" s="30" t="s">
        <v>122</v>
      </c>
      <c r="M31" s="30"/>
      <c r="N31" s="30"/>
      <c r="P31" s="74" t="s">
        <v>137</v>
      </c>
      <c r="Q31" s="87"/>
      <c r="R31" s="29"/>
      <c r="S31" s="39">
        <f>IF(Suggested="Yes",AA31,AG31)</f>
        <v>8.75</v>
      </c>
      <c r="T31" s="37" t="s">
        <v>48</v>
      </c>
      <c r="U31" s="5" t="str">
        <f>+Instructions!$B$3</f>
        <v>G</v>
      </c>
      <c r="V31" s="52"/>
      <c r="W31" s="56">
        <f>+Instructions!$C$22</f>
        <v>0</v>
      </c>
      <c r="X31" s="39">
        <f>ROUND($AA31*(1-W31)+0.004999,2)</f>
        <v>8.75</v>
      </c>
      <c r="Y31" s="52"/>
      <c r="Z31" s="6" t="s">
        <v>860</v>
      </c>
      <c r="AA31" s="39">
        <v>8.75</v>
      </c>
      <c r="AB31" s="60">
        <f>+W31</f>
        <v>0</v>
      </c>
      <c r="AC31" s="39">
        <f>+X31</f>
        <v>8.75</v>
      </c>
      <c r="AD31" s="60">
        <f>(AG31-AC31)/AG31</f>
        <v>0</v>
      </c>
      <c r="AE31" s="120"/>
      <c r="AF31" s="129">
        <v>2</v>
      </c>
      <c r="AG31" s="44">
        <f>SUM(AJ31:AL31)+AE31</f>
        <v>8.75</v>
      </c>
      <c r="AH31" s="52"/>
      <c r="AJ31" s="17">
        <f>ROUND(AC31/(1-VLOOKUP(AF31,Group,2,FALSE)),2)</f>
        <v>8.75</v>
      </c>
      <c r="AK31" s="17">
        <f>IF(VLOOKUP(AF31,Group,5,FALSE)="YES",VLOOKUP(ROUND(ROUND(AJ31,1)-AJ31,2),Round,2,FALSE)+VLOOKUP(AF31,Group,6,FALSE),0)</f>
        <v>0</v>
      </c>
      <c r="AL31" s="17">
        <f>IF(VLOOKUP(AF31,Group,7,FALSE)="",0,ROUND(AJ31-0.04999,1)-AJ31+AM31)</f>
        <v>0</v>
      </c>
      <c r="AM31" s="17" t="str">
        <f>IF(VLOOKUP(AF31,Group,7,FALSE)="","",VLOOKUP(AF31,Group,7,FALSE))</f>
        <v/>
      </c>
      <c r="AO31" s="31" t="s">
        <v>61</v>
      </c>
    </row>
    <row r="32" spans="1:41" s="3" customFormat="1" ht="1.5" customHeight="1" x14ac:dyDescent="0.2">
      <c r="B32" s="118"/>
      <c r="D32" s="40"/>
      <c r="E32" s="74"/>
      <c r="F32" s="74"/>
      <c r="G32" s="30"/>
      <c r="H32" s="30"/>
      <c r="I32" s="30"/>
      <c r="J32" s="30"/>
      <c r="K32" s="30"/>
      <c r="L32" s="30"/>
      <c r="M32" s="30"/>
      <c r="N32" s="30"/>
      <c r="P32" s="74"/>
      <c r="Q32" s="87"/>
      <c r="R32" s="29"/>
      <c r="S32" s="39"/>
      <c r="T32" s="37"/>
      <c r="U32" s="5"/>
      <c r="V32" s="52"/>
      <c r="W32" s="56"/>
      <c r="X32" s="39"/>
      <c r="Y32" s="52"/>
      <c r="Z32" s="6"/>
      <c r="AA32" s="39"/>
      <c r="AB32" s="60"/>
      <c r="AC32" s="39"/>
      <c r="AD32" s="60"/>
      <c r="AE32" s="75"/>
      <c r="AF32" s="148"/>
      <c r="AG32" s="39"/>
      <c r="AH32" s="52"/>
      <c r="AJ32" s="17"/>
      <c r="AK32" s="17"/>
      <c r="AL32" s="17"/>
      <c r="AM32" s="17"/>
      <c r="AO32" s="31"/>
    </row>
    <row r="33" spans="1:41" s="3" customFormat="1" ht="9.75" customHeight="1" x14ac:dyDescent="0.2">
      <c r="B33" s="118"/>
      <c r="D33" s="40" t="s">
        <v>125</v>
      </c>
      <c r="E33" s="158" t="s">
        <v>557</v>
      </c>
      <c r="F33" s="74"/>
      <c r="G33" s="30"/>
      <c r="H33" s="30"/>
      <c r="I33" s="30"/>
      <c r="J33" s="168"/>
      <c r="K33" s="158"/>
      <c r="L33" s="30"/>
      <c r="M33" s="30"/>
      <c r="N33" s="30"/>
      <c r="O33" s="168"/>
      <c r="P33" s="74"/>
      <c r="Q33" s="87"/>
      <c r="R33" s="29"/>
      <c r="S33" s="39"/>
      <c r="T33" s="37"/>
      <c r="U33" s="5"/>
      <c r="V33" s="52"/>
      <c r="W33" s="56"/>
      <c r="X33" s="39"/>
      <c r="Y33" s="52"/>
      <c r="Z33" s="6"/>
      <c r="AA33" s="39"/>
      <c r="AB33" s="60"/>
      <c r="AC33" s="39"/>
      <c r="AD33" s="60"/>
      <c r="AE33" s="75"/>
      <c r="AF33" s="148"/>
      <c r="AG33" s="39"/>
      <c r="AH33" s="52"/>
      <c r="AJ33" s="17"/>
      <c r="AK33" s="17"/>
      <c r="AL33" s="17"/>
      <c r="AM33" s="17"/>
      <c r="AO33" s="31"/>
    </row>
    <row r="34" spans="1:41" s="3" customFormat="1" ht="9.75" customHeight="1" x14ac:dyDescent="0.2">
      <c r="B34" s="118"/>
      <c r="E34" s="158" t="s">
        <v>404</v>
      </c>
      <c r="F34" s="74"/>
      <c r="G34" s="30"/>
      <c r="H34" s="30"/>
      <c r="I34" s="30"/>
      <c r="J34" s="168"/>
      <c r="K34" s="158" t="s">
        <v>151</v>
      </c>
      <c r="L34" s="30"/>
      <c r="M34" s="30"/>
      <c r="N34" s="30"/>
      <c r="O34" s="168"/>
      <c r="P34" s="74"/>
      <c r="Q34" s="87"/>
      <c r="R34" s="29"/>
      <c r="S34" s="39"/>
      <c r="T34" s="37"/>
      <c r="U34" s="5"/>
      <c r="V34" s="52"/>
      <c r="W34" s="56"/>
      <c r="X34" s="39"/>
      <c r="Y34" s="52"/>
      <c r="Z34" s="6"/>
      <c r="AA34" s="39"/>
      <c r="AB34" s="60"/>
      <c r="AC34" s="39"/>
      <c r="AD34" s="60"/>
      <c r="AE34" s="75"/>
      <c r="AF34" s="148"/>
      <c r="AG34" s="39"/>
      <c r="AH34" s="52"/>
      <c r="AJ34" s="17"/>
      <c r="AK34" s="17"/>
      <c r="AL34" s="17"/>
      <c r="AM34" s="17"/>
      <c r="AO34" s="31"/>
    </row>
    <row r="35" spans="1:41" s="3" customFormat="1" ht="9.75" customHeight="1" x14ac:dyDescent="0.2">
      <c r="B35" s="118"/>
      <c r="E35" s="158" t="s">
        <v>726</v>
      </c>
      <c r="F35" s="74"/>
      <c r="G35" s="30"/>
      <c r="H35" s="30"/>
      <c r="I35" s="30"/>
      <c r="J35" s="168"/>
      <c r="K35" s="158"/>
      <c r="L35" s="30"/>
      <c r="M35" s="30"/>
      <c r="N35" s="30"/>
      <c r="O35" s="168"/>
      <c r="P35" s="74"/>
      <c r="Q35" s="87"/>
      <c r="R35" s="29"/>
      <c r="S35" s="39"/>
      <c r="T35" s="37"/>
      <c r="U35" s="5"/>
      <c r="V35" s="52"/>
      <c r="W35" s="56"/>
      <c r="X35" s="39"/>
      <c r="Y35" s="52"/>
      <c r="Z35" s="6"/>
      <c r="AA35" s="39"/>
      <c r="AB35" s="60"/>
      <c r="AC35" s="39"/>
      <c r="AD35" s="60"/>
      <c r="AE35" s="75"/>
      <c r="AF35" s="148"/>
      <c r="AG35" s="39"/>
      <c r="AH35" s="52"/>
      <c r="AJ35" s="17"/>
      <c r="AK35" s="17"/>
      <c r="AL35" s="17"/>
      <c r="AM35" s="17"/>
      <c r="AO35" s="31"/>
    </row>
    <row r="36" spans="1:41" s="3" customFormat="1" ht="3.95" customHeight="1" x14ac:dyDescent="0.2">
      <c r="A36" s="3" t="s">
        <v>120</v>
      </c>
      <c r="P36" s="74"/>
      <c r="Q36" s="87"/>
      <c r="R36" s="6"/>
      <c r="S36" s="39"/>
      <c r="T36" s="6"/>
      <c r="U36" s="5"/>
      <c r="V36" s="52"/>
      <c r="W36" s="56"/>
      <c r="X36" s="15"/>
      <c r="Y36" s="52"/>
      <c r="Z36" s="39"/>
      <c r="AA36" s="39"/>
      <c r="AB36" s="55"/>
      <c r="AC36" s="17"/>
      <c r="AD36" s="15"/>
      <c r="AE36" s="65"/>
      <c r="AF36" s="65"/>
      <c r="AG36" s="39"/>
      <c r="AH36" s="52"/>
      <c r="AO36" s="140"/>
    </row>
    <row r="37" spans="1:41" s="3" customFormat="1" ht="9.9499999999999993" customHeight="1" x14ac:dyDescent="0.2">
      <c r="A37" s="3" t="s">
        <v>120</v>
      </c>
      <c r="C37" s="73" t="s">
        <v>512</v>
      </c>
      <c r="P37" s="74"/>
      <c r="Q37" s="87"/>
      <c r="R37" s="161" t="s">
        <v>126</v>
      </c>
      <c r="S37" s="162" t="s">
        <v>513</v>
      </c>
      <c r="T37" s="163"/>
      <c r="U37" s="5"/>
      <c r="V37" s="52"/>
      <c r="W37" s="56"/>
      <c r="X37" s="15"/>
      <c r="Y37" s="52"/>
      <c r="Z37" s="39"/>
      <c r="AA37" s="39"/>
      <c r="AB37" s="55"/>
      <c r="AC37" s="17"/>
      <c r="AD37" s="15"/>
      <c r="AE37" s="65"/>
      <c r="AF37" s="65"/>
      <c r="AG37" s="39"/>
      <c r="AH37" s="52"/>
      <c r="AO37" s="140"/>
    </row>
    <row r="38" spans="1:41" s="3" customFormat="1" ht="2.85" customHeight="1" x14ac:dyDescent="0.2">
      <c r="C38" s="73"/>
      <c r="P38" s="74"/>
      <c r="Q38" s="87"/>
      <c r="R38" s="6"/>
      <c r="S38" s="39"/>
      <c r="T38" s="6"/>
      <c r="U38" s="5"/>
      <c r="V38" s="52"/>
      <c r="W38" s="56"/>
      <c r="X38" s="15"/>
      <c r="Y38" s="52"/>
      <c r="Z38" s="39"/>
      <c r="AA38" s="39"/>
      <c r="AB38" s="55"/>
      <c r="AC38" s="17"/>
      <c r="AD38" s="15"/>
      <c r="AE38" s="65"/>
      <c r="AF38" s="65"/>
      <c r="AG38" s="39"/>
      <c r="AH38" s="52"/>
      <c r="AO38" s="140"/>
    </row>
    <row r="39" spans="1:41" s="3" customFormat="1" ht="9.9499999999999993" customHeight="1" x14ac:dyDescent="0.2">
      <c r="D39" s="40" t="s">
        <v>10</v>
      </c>
      <c r="E39" s="141" t="s">
        <v>514</v>
      </c>
      <c r="G39" s="141"/>
      <c r="H39" s="141"/>
      <c r="J39" s="141"/>
      <c r="K39" s="141"/>
      <c r="L39" s="141"/>
      <c r="M39" s="3" t="s">
        <v>122</v>
      </c>
      <c r="N39" s="141"/>
      <c r="P39" s="74"/>
      <c r="Q39" s="87"/>
      <c r="R39" s="6"/>
      <c r="S39" s="39"/>
      <c r="T39" s="6"/>
      <c r="U39" s="5"/>
      <c r="V39" s="52"/>
      <c r="W39" s="56"/>
      <c r="X39" s="15"/>
      <c r="Y39" s="52"/>
      <c r="Z39" s="39"/>
      <c r="AA39" s="39"/>
      <c r="AB39" s="55"/>
      <c r="AC39" s="17"/>
      <c r="AD39" s="15"/>
      <c r="AE39" s="65"/>
      <c r="AF39" s="65"/>
      <c r="AG39" s="39"/>
      <c r="AH39" s="52"/>
      <c r="AO39" s="140"/>
    </row>
    <row r="40" spans="1:41" s="3" customFormat="1" ht="1.5" customHeight="1" x14ac:dyDescent="0.2">
      <c r="A40" s="3" t="s">
        <v>120</v>
      </c>
      <c r="P40" s="74"/>
      <c r="Q40" s="87"/>
      <c r="R40" s="6"/>
      <c r="S40" s="39"/>
      <c r="T40" s="6"/>
      <c r="U40" s="5"/>
      <c r="V40" s="52"/>
      <c r="W40" s="56"/>
      <c r="X40" s="15"/>
      <c r="Y40" s="52"/>
      <c r="Z40" s="39"/>
      <c r="AA40" s="39"/>
      <c r="AB40" s="55"/>
      <c r="AC40" s="17"/>
      <c r="AD40" s="15"/>
      <c r="AE40" s="65"/>
      <c r="AF40" s="65"/>
      <c r="AG40" s="39"/>
      <c r="AH40" s="52"/>
      <c r="AO40" s="140"/>
    </row>
    <row r="41" spans="1:41" s="3" customFormat="1" ht="9.9499999999999993" customHeight="1" x14ac:dyDescent="0.2">
      <c r="B41" s="112" t="s">
        <v>57</v>
      </c>
      <c r="C41" s="173" t="s">
        <v>186</v>
      </c>
      <c r="D41" s="40"/>
      <c r="E41" s="74" t="s">
        <v>279</v>
      </c>
      <c r="F41" s="74"/>
      <c r="G41" s="30" t="s">
        <v>50</v>
      </c>
      <c r="H41" s="30"/>
      <c r="I41" s="30" t="s">
        <v>228</v>
      </c>
      <c r="J41" s="30"/>
      <c r="K41" s="30"/>
      <c r="L41" s="30"/>
      <c r="M41" s="30"/>
      <c r="N41" s="30"/>
      <c r="P41" s="74" t="s">
        <v>375</v>
      </c>
      <c r="Q41" s="87"/>
      <c r="R41" s="29"/>
      <c r="S41" s="39">
        <f>IF(Suggested="Yes",AA41,AG41)</f>
        <v>7.15</v>
      </c>
      <c r="T41" s="37" t="s">
        <v>49</v>
      </c>
      <c r="U41" s="5" t="str">
        <f>+Instructions!$B$3</f>
        <v>G</v>
      </c>
      <c r="V41" s="52"/>
      <c r="W41" s="56">
        <f>+Instructions!$C$22</f>
        <v>0</v>
      </c>
      <c r="X41" s="17">
        <f t="shared" ref="X41" si="19">ROUND($AA41*(1-W41)+0.004999,2)</f>
        <v>7.15</v>
      </c>
      <c r="Y41" s="52"/>
      <c r="Z41" s="6" t="s">
        <v>860</v>
      </c>
      <c r="AA41" s="39">
        <v>7.15</v>
      </c>
      <c r="AB41" s="60">
        <f t="shared" ref="AB41" si="20">+W41</f>
        <v>0</v>
      </c>
      <c r="AC41" s="17">
        <f t="shared" ref="AC41" si="21">+X41</f>
        <v>7.15</v>
      </c>
      <c r="AD41" s="12">
        <f t="shared" ref="AD41" si="22">(AG41-AC41)/AG41</f>
        <v>0</v>
      </c>
      <c r="AE41" s="120"/>
      <c r="AF41" s="127">
        <v>1</v>
      </c>
      <c r="AG41" s="38">
        <f t="shared" ref="AG41" si="23">SUM(AJ41:AL41)+AE41</f>
        <v>7.15</v>
      </c>
      <c r="AH41" s="52"/>
      <c r="AJ41" s="17">
        <f t="shared" ref="AJ41" si="24">ROUND(AC41/(1-VLOOKUP(AF41,Group,2,FALSE)),2)</f>
        <v>7.15</v>
      </c>
      <c r="AK41" s="17">
        <f t="shared" ref="AK41" si="25">IF(VLOOKUP(AF41,Group,5,FALSE)="YES",VLOOKUP(ROUND(ROUND(AJ41,1)-AJ41,2),Round,2,FALSE)+VLOOKUP(AF41,Group,6,FALSE),0)</f>
        <v>0</v>
      </c>
      <c r="AL41" s="17">
        <f t="shared" ref="AL41" si="26">IF(VLOOKUP(AF41,Group,7,FALSE)="",0,ROUND(AJ41-0.04999,1)-AJ41+AM41)</f>
        <v>0</v>
      </c>
      <c r="AM41" s="17" t="str">
        <f t="shared" ref="AM41" si="27">IF(VLOOKUP(AF41,Group,7,FALSE)="","",VLOOKUP(AF41,Group,7,FALSE))</f>
        <v/>
      </c>
      <c r="AO41" s="31" t="s">
        <v>61</v>
      </c>
    </row>
    <row r="42" spans="1:41" s="3" customFormat="1" ht="9.9499999999999993" customHeight="1" x14ac:dyDescent="0.2">
      <c r="B42" s="112" t="s">
        <v>57</v>
      </c>
      <c r="D42" s="40"/>
      <c r="E42" s="74" t="s">
        <v>308</v>
      </c>
      <c r="F42" s="74"/>
      <c r="G42" s="30" t="s">
        <v>50</v>
      </c>
      <c r="H42" s="30"/>
      <c r="I42" s="30" t="s">
        <v>228</v>
      </c>
      <c r="J42" s="30"/>
      <c r="K42" s="30"/>
      <c r="L42" s="30"/>
      <c r="M42" s="30"/>
      <c r="N42" s="30"/>
      <c r="P42" s="74" t="s">
        <v>376</v>
      </c>
      <c r="Q42" s="87"/>
      <c r="R42" s="29"/>
      <c r="S42" s="39">
        <f>IF(Suggested="Yes",AA42,AG42)</f>
        <v>10.6</v>
      </c>
      <c r="T42" s="37" t="s">
        <v>49</v>
      </c>
      <c r="U42" s="5" t="str">
        <f>+Instructions!$B$3</f>
        <v>G</v>
      </c>
      <c r="V42" s="52"/>
      <c r="W42" s="56">
        <f>+Instructions!$C$22</f>
        <v>0</v>
      </c>
      <c r="X42" s="17">
        <f t="shared" ref="X42" si="28">ROUND($AA42*(1-W42)+0.004999,2)</f>
        <v>10.6</v>
      </c>
      <c r="Y42" s="52"/>
      <c r="Z42" s="6" t="s">
        <v>860</v>
      </c>
      <c r="AA42" s="39">
        <v>10.6</v>
      </c>
      <c r="AB42" s="60">
        <f t="shared" ref="AB42" si="29">+W42</f>
        <v>0</v>
      </c>
      <c r="AC42" s="17">
        <f t="shared" ref="AC42" si="30">+X42</f>
        <v>10.6</v>
      </c>
      <c r="AD42" s="12">
        <f t="shared" ref="AD42" si="31">(AG42-AC42)/AG42</f>
        <v>0</v>
      </c>
      <c r="AE42" s="120"/>
      <c r="AF42" s="127">
        <v>1</v>
      </c>
      <c r="AG42" s="38">
        <f t="shared" ref="AG42" si="32">SUM(AJ42:AL42)+AE42</f>
        <v>10.6</v>
      </c>
      <c r="AH42" s="52"/>
      <c r="AJ42" s="17">
        <f t="shared" ref="AJ42" si="33">ROUND(AC42/(1-VLOOKUP(AF42,Group,2,FALSE)),2)</f>
        <v>10.6</v>
      </c>
      <c r="AK42" s="17">
        <f t="shared" ref="AK42" si="34">IF(VLOOKUP(AF42,Group,5,FALSE)="YES",VLOOKUP(ROUND(ROUND(AJ42,1)-AJ42,2),Round,2,FALSE)+VLOOKUP(AF42,Group,6,FALSE),0)</f>
        <v>0</v>
      </c>
      <c r="AL42" s="17">
        <f t="shared" ref="AL42" si="35">IF(VLOOKUP(AF42,Group,7,FALSE)="",0,ROUND(AJ42-0.04999,1)-AJ42+AM42)</f>
        <v>0</v>
      </c>
      <c r="AM42" s="17" t="str">
        <f t="shared" ref="AM42" si="36">IF(VLOOKUP(AF42,Group,7,FALSE)="","",VLOOKUP(AF42,Group,7,FALSE))</f>
        <v/>
      </c>
      <c r="AO42" s="31" t="s">
        <v>61</v>
      </c>
    </row>
    <row r="43" spans="1:41" s="3" customFormat="1" ht="9.9499999999999993" customHeight="1" x14ac:dyDescent="0.2">
      <c r="B43" s="112" t="s">
        <v>57</v>
      </c>
      <c r="D43" s="40"/>
      <c r="E43" s="74" t="s">
        <v>309</v>
      </c>
      <c r="F43" s="74"/>
      <c r="G43" s="30" t="s">
        <v>50</v>
      </c>
      <c r="H43" s="30"/>
      <c r="I43" s="30" t="s">
        <v>228</v>
      </c>
      <c r="J43" s="30"/>
      <c r="K43" s="30"/>
      <c r="L43" s="30"/>
      <c r="M43" s="30"/>
      <c r="N43" s="30"/>
      <c r="P43" s="74" t="s">
        <v>240</v>
      </c>
      <c r="Q43" s="87"/>
      <c r="R43" s="29"/>
      <c r="S43" s="39">
        <f>IF(Suggested="Yes",AA43,AG43)</f>
        <v>18.100000000000001</v>
      </c>
      <c r="T43" s="37" t="s">
        <v>49</v>
      </c>
      <c r="U43" s="5" t="str">
        <f>+Instructions!$B$3</f>
        <v>G</v>
      </c>
      <c r="V43" s="52"/>
      <c r="W43" s="56">
        <f>+Instructions!$C$22</f>
        <v>0</v>
      </c>
      <c r="X43" s="17">
        <f t="shared" ref="X43" si="37">ROUND($AA43*(1-W43)+0.004999,2)</f>
        <v>18.100000000000001</v>
      </c>
      <c r="Y43" s="52"/>
      <c r="Z43" s="6" t="s">
        <v>860</v>
      </c>
      <c r="AA43" s="39">
        <v>18.100000000000001</v>
      </c>
      <c r="AB43" s="60">
        <f t="shared" ref="AB43" si="38">+W43</f>
        <v>0</v>
      </c>
      <c r="AC43" s="17">
        <f t="shared" ref="AC43" si="39">+X43</f>
        <v>18.100000000000001</v>
      </c>
      <c r="AD43" s="12">
        <f t="shared" ref="AD43" si="40">(AG43-AC43)/AG43</f>
        <v>0</v>
      </c>
      <c r="AE43" s="120"/>
      <c r="AF43" s="127">
        <v>1</v>
      </c>
      <c r="AG43" s="38">
        <f t="shared" ref="AG43" si="41">SUM(AJ43:AL43)+AE43</f>
        <v>18.100000000000001</v>
      </c>
      <c r="AH43" s="52"/>
      <c r="AJ43" s="17">
        <f t="shared" ref="AJ43" si="42">ROUND(AC43/(1-VLOOKUP(AF43,Group,2,FALSE)),2)</f>
        <v>18.100000000000001</v>
      </c>
      <c r="AK43" s="17">
        <f t="shared" ref="AK43" si="43">IF(VLOOKUP(AF43,Group,5,FALSE)="YES",VLOOKUP(ROUND(ROUND(AJ43,1)-AJ43,2),Round,2,FALSE)+VLOOKUP(AF43,Group,6,FALSE),0)</f>
        <v>0</v>
      </c>
      <c r="AL43" s="17">
        <f t="shared" ref="AL43" si="44">IF(VLOOKUP(AF43,Group,7,FALSE)="",0,ROUND(AJ43-0.04999,1)-AJ43+AM43)</f>
        <v>0</v>
      </c>
      <c r="AM43" s="17" t="str">
        <f t="shared" ref="AM43" si="45">IF(VLOOKUP(AF43,Group,7,FALSE)="","",VLOOKUP(AF43,Group,7,FALSE))</f>
        <v/>
      </c>
      <c r="AO43" s="31" t="s">
        <v>61</v>
      </c>
    </row>
    <row r="44" spans="1:41" s="3" customFormat="1" ht="1.5" customHeight="1" x14ac:dyDescent="0.2">
      <c r="A44" s="3" t="s">
        <v>120</v>
      </c>
      <c r="I44" s="196"/>
      <c r="J44" s="196"/>
      <c r="P44" s="74"/>
      <c r="Q44" s="87"/>
      <c r="R44" s="6"/>
      <c r="S44" s="39"/>
      <c r="T44" s="6"/>
      <c r="U44" s="5"/>
      <c r="V44" s="52"/>
      <c r="W44" s="56"/>
      <c r="X44" s="15"/>
      <c r="Y44" s="52"/>
      <c r="Z44" s="39"/>
      <c r="AA44" s="39"/>
      <c r="AB44" s="55"/>
      <c r="AC44" s="17"/>
      <c r="AD44" s="15"/>
      <c r="AE44" s="65"/>
      <c r="AF44" s="65"/>
      <c r="AG44" s="39"/>
      <c r="AH44" s="52"/>
      <c r="AO44" s="140"/>
    </row>
    <row r="45" spans="1:41" s="3" customFormat="1" ht="9" customHeight="1" x14ac:dyDescent="0.2">
      <c r="B45" s="111" t="s">
        <v>8</v>
      </c>
      <c r="D45" s="40"/>
      <c r="E45" s="74" t="s">
        <v>280</v>
      </c>
      <c r="F45" s="74"/>
      <c r="G45" s="30" t="s">
        <v>92</v>
      </c>
      <c r="H45" s="30"/>
      <c r="I45" s="30" t="s">
        <v>228</v>
      </c>
      <c r="J45" s="30"/>
      <c r="K45" s="30" t="s">
        <v>127</v>
      </c>
      <c r="L45" s="30"/>
      <c r="M45" s="30"/>
      <c r="N45" s="30" t="s">
        <v>161</v>
      </c>
      <c r="P45" s="74" t="s">
        <v>136</v>
      </c>
      <c r="Q45" s="87"/>
      <c r="R45" s="29" t="s">
        <v>833</v>
      </c>
      <c r="S45" s="39">
        <f t="shared" ref="S45" si="46">IF(Suggested="Yes",AA45,AG45)</f>
        <v>19</v>
      </c>
      <c r="T45" s="37" t="s">
        <v>48</v>
      </c>
      <c r="U45" s="5" t="str">
        <f>+Instructions!$B$3</f>
        <v>G</v>
      </c>
      <c r="V45" s="52"/>
      <c r="W45" s="56">
        <f>+Instructions!$C$22</f>
        <v>0</v>
      </c>
      <c r="X45" s="17">
        <f t="shared" ref="X45" si="47">ROUND($AA45*(1-W45)+0.004999,2)</f>
        <v>19</v>
      </c>
      <c r="Y45" s="52"/>
      <c r="Z45" s="6" t="s">
        <v>860</v>
      </c>
      <c r="AA45" s="39">
        <v>19</v>
      </c>
      <c r="AB45" s="60">
        <f t="shared" ref="AB45" si="48">+W45</f>
        <v>0</v>
      </c>
      <c r="AC45" s="17">
        <f t="shared" ref="AC45" si="49">+X45</f>
        <v>19</v>
      </c>
      <c r="AD45" s="12">
        <f t="shared" ref="AD45" si="50">(AG45-AC45)/AG45</f>
        <v>0</v>
      </c>
      <c r="AE45" s="120"/>
      <c r="AF45" s="128">
        <v>3</v>
      </c>
      <c r="AG45" s="53">
        <f t="shared" ref="AG45" si="51">SUM(AJ45:AL45)+AE45</f>
        <v>19</v>
      </c>
      <c r="AH45" s="52"/>
      <c r="AJ45" s="17">
        <f t="shared" ref="AJ45" si="52">ROUND(AC45/(1-VLOOKUP(AF45,Group,2,FALSE)),2)</f>
        <v>19</v>
      </c>
      <c r="AK45" s="17">
        <f t="shared" ref="AK45" si="53">IF(VLOOKUP(AF45,Group,5,FALSE)="YES",VLOOKUP(ROUND(ROUND(AJ45,1)-AJ45,2),Round,2,FALSE)+VLOOKUP(AF45,Group,6,FALSE),0)</f>
        <v>0</v>
      </c>
      <c r="AL45" s="17">
        <f t="shared" ref="AL45" si="54">IF(VLOOKUP(AF45,Group,7,FALSE)="",0,ROUND(AJ45-0.04999,1)-AJ45+AM45)</f>
        <v>0</v>
      </c>
      <c r="AM45" s="17" t="str">
        <f t="shared" ref="AM45" si="55">IF(VLOOKUP(AF45,Group,7,FALSE)="","",VLOOKUP(AF45,Group,7,FALSE))</f>
        <v/>
      </c>
      <c r="AO45" s="31" t="s">
        <v>61</v>
      </c>
    </row>
    <row r="46" spans="1:41" s="3" customFormat="1" ht="9" customHeight="1" x14ac:dyDescent="0.2">
      <c r="B46" s="111" t="s">
        <v>8</v>
      </c>
      <c r="D46" s="40"/>
      <c r="E46" s="74" t="s">
        <v>280</v>
      </c>
      <c r="F46" s="74"/>
      <c r="G46" s="30" t="s">
        <v>92</v>
      </c>
      <c r="H46" s="30"/>
      <c r="I46" s="30" t="s">
        <v>228</v>
      </c>
      <c r="J46" s="30"/>
      <c r="K46" s="30" t="s">
        <v>554</v>
      </c>
      <c r="L46" s="30"/>
      <c r="M46" s="30"/>
      <c r="N46" s="30" t="s">
        <v>161</v>
      </c>
      <c r="P46" s="74" t="s">
        <v>555</v>
      </c>
      <c r="Q46" s="87"/>
      <c r="R46" s="29"/>
      <c r="S46" s="39">
        <f t="shared" ref="S46" si="56">IF(Suggested="Yes",AA46,AG46)</f>
        <v>65.25</v>
      </c>
      <c r="T46" s="37" t="s">
        <v>48</v>
      </c>
      <c r="U46" s="5" t="str">
        <f>+Instructions!$B$3</f>
        <v>G</v>
      </c>
      <c r="V46" s="52"/>
      <c r="W46" s="56">
        <f>+Instructions!$C$22</f>
        <v>0</v>
      </c>
      <c r="X46" s="17">
        <f t="shared" ref="X46" si="57">ROUND($AA46*(1-W46)+0.004999,2)</f>
        <v>65.25</v>
      </c>
      <c r="Y46" s="52"/>
      <c r="Z46" s="6" t="s">
        <v>860</v>
      </c>
      <c r="AA46" s="39">
        <v>65.25</v>
      </c>
      <c r="AB46" s="60">
        <f t="shared" ref="AB46" si="58">+W46</f>
        <v>0</v>
      </c>
      <c r="AC46" s="17">
        <f t="shared" ref="AC46" si="59">+X46</f>
        <v>65.25</v>
      </c>
      <c r="AD46" s="12">
        <f t="shared" ref="AD46" si="60">(AG46-AC46)/AG46</f>
        <v>0</v>
      </c>
      <c r="AE46" s="120"/>
      <c r="AF46" s="128">
        <v>3</v>
      </c>
      <c r="AG46" s="53">
        <f t="shared" ref="AG46" si="61">SUM(AJ46:AL46)+AE46</f>
        <v>65.25</v>
      </c>
      <c r="AH46" s="52"/>
      <c r="AJ46" s="17">
        <f t="shared" ref="AJ46" si="62">ROUND(AC46/(1-VLOOKUP(AF46,Group,2,FALSE)),2)</f>
        <v>65.25</v>
      </c>
      <c r="AK46" s="17">
        <f t="shared" ref="AK46" si="63">IF(VLOOKUP(AF46,Group,5,FALSE)="YES",VLOOKUP(ROUND(ROUND(AJ46,1)-AJ46,2),Round,2,FALSE)+VLOOKUP(AF46,Group,6,FALSE),0)</f>
        <v>0</v>
      </c>
      <c r="AL46" s="17">
        <f t="shared" ref="AL46" si="64">IF(VLOOKUP(AF46,Group,7,FALSE)="",0,ROUND(AJ46-0.04999,1)-AJ46+AM46)</f>
        <v>0</v>
      </c>
      <c r="AM46" s="17" t="str">
        <f t="shared" ref="AM46" si="65">IF(VLOOKUP(AF46,Group,7,FALSE)="","",VLOOKUP(AF46,Group,7,FALSE))</f>
        <v/>
      </c>
      <c r="AO46" s="31" t="s">
        <v>61</v>
      </c>
    </row>
    <row r="47" spans="1:41" s="3" customFormat="1" ht="9" customHeight="1" x14ac:dyDescent="0.2">
      <c r="B47" s="111" t="s">
        <v>8</v>
      </c>
      <c r="D47" s="40"/>
      <c r="E47" s="74" t="s">
        <v>280</v>
      </c>
      <c r="F47" s="74"/>
      <c r="G47" s="30" t="s">
        <v>123</v>
      </c>
      <c r="H47" s="30"/>
      <c r="I47" s="30" t="s">
        <v>515</v>
      </c>
      <c r="J47" s="30"/>
      <c r="K47" s="30" t="s">
        <v>516</v>
      </c>
      <c r="L47" s="30"/>
      <c r="M47" s="30"/>
      <c r="N47" s="30" t="s">
        <v>161</v>
      </c>
      <c r="P47" s="74" t="s">
        <v>136</v>
      </c>
      <c r="Q47" s="87"/>
      <c r="R47" s="29"/>
      <c r="S47" s="39">
        <f>IF(Suggested="Yes",AA47,AG47)</f>
        <v>31.1</v>
      </c>
      <c r="T47" s="37" t="s">
        <v>48</v>
      </c>
      <c r="U47" s="5" t="str">
        <f>+Instructions!$B$3</f>
        <v>G</v>
      </c>
      <c r="V47" s="52"/>
      <c r="W47" s="56">
        <f>+Instructions!$C$22</f>
        <v>0</v>
      </c>
      <c r="X47" s="17">
        <f>ROUND($AA47*(1-W47)+0.004999,2)</f>
        <v>31.1</v>
      </c>
      <c r="Y47" s="52"/>
      <c r="Z47" s="6" t="s">
        <v>860</v>
      </c>
      <c r="AA47" s="39">
        <v>31.1</v>
      </c>
      <c r="AB47" s="60">
        <f>+W47</f>
        <v>0</v>
      </c>
      <c r="AC47" s="17">
        <f>+X47</f>
        <v>31.1</v>
      </c>
      <c r="AD47" s="12">
        <f>(AG47-AC47)/AG47</f>
        <v>0</v>
      </c>
      <c r="AE47" s="120"/>
      <c r="AF47" s="128">
        <v>3</v>
      </c>
      <c r="AG47" s="53">
        <f>SUM(AJ47:AL47)+AE47</f>
        <v>31.1</v>
      </c>
      <c r="AH47" s="52"/>
      <c r="AJ47" s="17">
        <f>ROUND(AC47/(1-VLOOKUP(AF47,Group,2,FALSE)),2)</f>
        <v>31.1</v>
      </c>
      <c r="AK47" s="17">
        <f>IF(VLOOKUP(AF47,Group,5,FALSE)="YES",VLOOKUP(ROUND(ROUND(AJ47,1)-AJ47,2),Round,2,FALSE)+VLOOKUP(AF47,Group,6,FALSE),0)</f>
        <v>0</v>
      </c>
      <c r="AL47" s="17">
        <f>IF(VLOOKUP(AF47,Group,7,FALSE)="",0,ROUND(AJ47-0.04999,1)-AJ47+AM47)</f>
        <v>0</v>
      </c>
      <c r="AM47" s="17" t="str">
        <f>IF(VLOOKUP(AF47,Group,7,FALSE)="","",VLOOKUP(AF47,Group,7,FALSE))</f>
        <v/>
      </c>
      <c r="AO47" s="31" t="s">
        <v>61</v>
      </c>
    </row>
    <row r="48" spans="1:41" s="3" customFormat="1" ht="9" customHeight="1" x14ac:dyDescent="0.2">
      <c r="B48" s="111" t="s">
        <v>8</v>
      </c>
      <c r="D48" s="40"/>
      <c r="E48" s="74" t="s">
        <v>280</v>
      </c>
      <c r="F48" s="74"/>
      <c r="G48" s="30" t="s">
        <v>92</v>
      </c>
      <c r="H48" s="30"/>
      <c r="I48" s="30" t="s">
        <v>228</v>
      </c>
      <c r="J48" s="30"/>
      <c r="K48" s="30" t="s">
        <v>517</v>
      </c>
      <c r="L48" s="30"/>
      <c r="M48" s="30"/>
      <c r="N48" s="30" t="s">
        <v>161</v>
      </c>
      <c r="P48" s="74" t="s">
        <v>136</v>
      </c>
      <c r="Q48" s="87"/>
      <c r="R48" s="29" t="s">
        <v>179</v>
      </c>
      <c r="S48" s="39">
        <f>IF(Suggested="Yes",AA48,AG48)</f>
        <v>29.5</v>
      </c>
      <c r="T48" s="37" t="s">
        <v>48</v>
      </c>
      <c r="U48" s="5" t="str">
        <f>+Instructions!$B$3</f>
        <v>G</v>
      </c>
      <c r="V48" s="52"/>
      <c r="W48" s="56">
        <f>+Instructions!$C$22</f>
        <v>0</v>
      </c>
      <c r="X48" s="17">
        <f>ROUND($AA48*(1-W48)+0.004999,2)</f>
        <v>29.5</v>
      </c>
      <c r="Y48" s="52"/>
      <c r="Z48" s="6" t="s">
        <v>860</v>
      </c>
      <c r="AA48" s="39">
        <v>29.5</v>
      </c>
      <c r="AB48" s="60">
        <f>+W48</f>
        <v>0</v>
      </c>
      <c r="AC48" s="17">
        <f>+X48</f>
        <v>29.5</v>
      </c>
      <c r="AD48" s="12">
        <f>(AG48-AC48)/AG48</f>
        <v>0</v>
      </c>
      <c r="AE48" s="120"/>
      <c r="AF48" s="128">
        <v>3</v>
      </c>
      <c r="AG48" s="53">
        <f>SUM(AJ48:AL48)+AE48</f>
        <v>29.5</v>
      </c>
      <c r="AH48" s="52"/>
      <c r="AJ48" s="17">
        <f>ROUND(AC48/(1-VLOOKUP(AF48,Group,2,FALSE)),2)</f>
        <v>29.5</v>
      </c>
      <c r="AK48" s="17">
        <f>IF(VLOOKUP(AF48,Group,5,FALSE)="YES",VLOOKUP(ROUND(ROUND(AJ48,1)-AJ48,2),Round,2,FALSE)+VLOOKUP(AF48,Group,6,FALSE),0)</f>
        <v>0</v>
      </c>
      <c r="AL48" s="17">
        <f>IF(VLOOKUP(AF48,Group,7,FALSE)="",0,ROUND(AJ48-0.04999,1)-AJ48+AM48)</f>
        <v>0</v>
      </c>
      <c r="AM48" s="17" t="str">
        <f>IF(VLOOKUP(AF48,Group,7,FALSE)="","",VLOOKUP(AF48,Group,7,FALSE))</f>
        <v/>
      </c>
      <c r="AO48" s="31" t="s">
        <v>61</v>
      </c>
    </row>
    <row r="49" spans="1:41" s="3" customFormat="1" ht="1.5" customHeight="1" x14ac:dyDescent="0.2">
      <c r="A49" s="3" t="s">
        <v>120</v>
      </c>
      <c r="I49" s="196"/>
      <c r="J49" s="196"/>
      <c r="P49" s="74"/>
      <c r="Q49" s="87"/>
      <c r="R49" s="6"/>
      <c r="S49" s="39"/>
      <c r="T49" s="6"/>
      <c r="U49" s="5"/>
      <c r="V49" s="52"/>
      <c r="W49" s="56"/>
      <c r="X49" s="15"/>
      <c r="Y49" s="52"/>
      <c r="Z49" s="39"/>
      <c r="AA49" s="39"/>
      <c r="AB49" s="55"/>
      <c r="AC49" s="17"/>
      <c r="AD49" s="15"/>
      <c r="AE49" s="65"/>
      <c r="AF49" s="65"/>
      <c r="AG49" s="39"/>
      <c r="AH49" s="52"/>
      <c r="AO49" s="140"/>
    </row>
    <row r="50" spans="1:41" s="3" customFormat="1" ht="9" customHeight="1" x14ac:dyDescent="0.2">
      <c r="B50" s="111" t="s">
        <v>8</v>
      </c>
      <c r="D50" s="40"/>
      <c r="E50" s="74" t="s">
        <v>280</v>
      </c>
      <c r="F50" s="74"/>
      <c r="G50" s="30" t="s">
        <v>123</v>
      </c>
      <c r="H50" s="30"/>
      <c r="I50" s="30" t="s">
        <v>515</v>
      </c>
      <c r="J50" s="30"/>
      <c r="K50" s="30" t="s">
        <v>519</v>
      </c>
      <c r="L50" s="30"/>
      <c r="M50" s="30"/>
      <c r="N50" s="30" t="s">
        <v>161</v>
      </c>
      <c r="P50" s="74" t="s">
        <v>136</v>
      </c>
      <c r="Q50" s="87"/>
      <c r="R50" s="29" t="s">
        <v>179</v>
      </c>
      <c r="S50" s="39">
        <f>IF(Suggested="Yes",AA50,AG50)</f>
        <v>32.799999999999997</v>
      </c>
      <c r="T50" s="37" t="s">
        <v>48</v>
      </c>
      <c r="U50" s="5" t="str">
        <f>+Instructions!$B$3</f>
        <v>G</v>
      </c>
      <c r="V50" s="52"/>
      <c r="W50" s="56">
        <f>+Instructions!$C$22</f>
        <v>0</v>
      </c>
      <c r="X50" s="17">
        <f>ROUND($AA50*(1-W50)+0.004999,2)</f>
        <v>32.799999999999997</v>
      </c>
      <c r="Y50" s="52"/>
      <c r="Z50" s="6" t="s">
        <v>860</v>
      </c>
      <c r="AA50" s="39">
        <v>32.799999999999997</v>
      </c>
      <c r="AB50" s="60">
        <f>+W50</f>
        <v>0</v>
      </c>
      <c r="AC50" s="17">
        <f>+X50</f>
        <v>32.799999999999997</v>
      </c>
      <c r="AD50" s="12">
        <f>(AG50-AC50)/AG50</f>
        <v>0</v>
      </c>
      <c r="AE50" s="120"/>
      <c r="AF50" s="128">
        <v>3</v>
      </c>
      <c r="AG50" s="53">
        <f>SUM(AJ50:AL50)+AE50</f>
        <v>32.799999999999997</v>
      </c>
      <c r="AH50" s="52"/>
      <c r="AJ50" s="17">
        <f>ROUND(AC50/(1-VLOOKUP(AF50,Group,2,FALSE)),2)</f>
        <v>32.799999999999997</v>
      </c>
      <c r="AK50" s="17">
        <f>IF(VLOOKUP(AF50,Group,5,FALSE)="YES",VLOOKUP(ROUND(ROUND(AJ50,1)-AJ50,2),Round,2,FALSE)+VLOOKUP(AF50,Group,6,FALSE),0)</f>
        <v>0</v>
      </c>
      <c r="AL50" s="17">
        <f>IF(VLOOKUP(AF50,Group,7,FALSE)="",0,ROUND(AJ50-0.04999,1)-AJ50+AM50)</f>
        <v>0</v>
      </c>
      <c r="AM50" s="17" t="str">
        <f>IF(VLOOKUP(AF50,Group,7,FALSE)="","",VLOOKUP(AF50,Group,7,FALSE))</f>
        <v/>
      </c>
      <c r="AO50" s="31" t="s">
        <v>61</v>
      </c>
    </row>
    <row r="51" spans="1:41" s="3" customFormat="1" ht="9" customHeight="1" x14ac:dyDescent="0.2">
      <c r="B51" s="111" t="s">
        <v>8</v>
      </c>
      <c r="D51" s="40"/>
      <c r="E51" s="74" t="s">
        <v>280</v>
      </c>
      <c r="F51" s="74"/>
      <c r="G51" s="30" t="s">
        <v>92</v>
      </c>
      <c r="H51" s="30"/>
      <c r="I51" s="30" t="s">
        <v>228</v>
      </c>
      <c r="J51" s="30"/>
      <c r="K51" s="30" t="s">
        <v>518</v>
      </c>
      <c r="L51" s="30"/>
      <c r="M51" s="30"/>
      <c r="N51" s="30" t="s">
        <v>161</v>
      </c>
      <c r="P51" s="74" t="s">
        <v>136</v>
      </c>
      <c r="Q51" s="87"/>
      <c r="R51" s="29" t="s">
        <v>179</v>
      </c>
      <c r="S51" s="39">
        <f>IF(Suggested="Yes",AA51,AG51)</f>
        <v>29.5</v>
      </c>
      <c r="T51" s="37" t="s">
        <v>48</v>
      </c>
      <c r="U51" s="5" t="str">
        <f>+Instructions!$B$3</f>
        <v>G</v>
      </c>
      <c r="V51" s="52"/>
      <c r="W51" s="56">
        <f>+Instructions!$C$22</f>
        <v>0</v>
      </c>
      <c r="X51" s="17">
        <f>ROUND($AA51*(1-W51)+0.004999,2)</f>
        <v>29.5</v>
      </c>
      <c r="Y51" s="52"/>
      <c r="Z51" s="6" t="s">
        <v>860</v>
      </c>
      <c r="AA51" s="39">
        <v>29.5</v>
      </c>
      <c r="AB51" s="60">
        <f>+W51</f>
        <v>0</v>
      </c>
      <c r="AC51" s="17">
        <f>+X51</f>
        <v>29.5</v>
      </c>
      <c r="AD51" s="12">
        <f>(AG51-AC51)/AG51</f>
        <v>0</v>
      </c>
      <c r="AE51" s="120"/>
      <c r="AF51" s="128">
        <v>3</v>
      </c>
      <c r="AG51" s="53">
        <f>SUM(AJ51:AL51)+AE51</f>
        <v>29.5</v>
      </c>
      <c r="AH51" s="52"/>
      <c r="AJ51" s="17">
        <f>ROUND(AC51/(1-VLOOKUP(AF51,Group,2,FALSE)),2)</f>
        <v>29.5</v>
      </c>
      <c r="AK51" s="17">
        <f>IF(VLOOKUP(AF51,Group,5,FALSE)="YES",VLOOKUP(ROUND(ROUND(AJ51,1)-AJ51,2),Round,2,FALSE)+VLOOKUP(AF51,Group,6,FALSE),0)</f>
        <v>0</v>
      </c>
      <c r="AL51" s="17">
        <f>IF(VLOOKUP(AF51,Group,7,FALSE)="",0,ROUND(AJ51-0.04999,1)-AJ51+AM51)</f>
        <v>0</v>
      </c>
      <c r="AM51" s="17" t="str">
        <f>IF(VLOOKUP(AF51,Group,7,FALSE)="","",VLOOKUP(AF51,Group,7,FALSE))</f>
        <v/>
      </c>
      <c r="AO51" s="31" t="s">
        <v>61</v>
      </c>
    </row>
    <row r="52" spans="1:41" s="3" customFormat="1" ht="1.5" customHeight="1" x14ac:dyDescent="0.2">
      <c r="A52" s="3" t="s">
        <v>120</v>
      </c>
      <c r="I52" s="196"/>
      <c r="J52" s="196"/>
      <c r="P52" s="74"/>
      <c r="Q52" s="87"/>
      <c r="R52" s="6"/>
      <c r="S52" s="39"/>
      <c r="T52" s="6"/>
      <c r="U52" s="5"/>
      <c r="V52" s="52"/>
      <c r="W52" s="56"/>
      <c r="X52" s="15"/>
      <c r="Y52" s="52"/>
      <c r="Z52" s="39"/>
      <c r="AA52" s="39"/>
      <c r="AB52" s="55"/>
      <c r="AC52" s="17"/>
      <c r="AD52" s="15"/>
      <c r="AE52" s="65"/>
      <c r="AF52" s="65"/>
      <c r="AG52" s="39"/>
      <c r="AH52" s="52"/>
      <c r="AO52" s="140"/>
    </row>
    <row r="53" spans="1:41" s="3" customFormat="1" ht="9" customHeight="1" x14ac:dyDescent="0.2">
      <c r="B53" s="113" t="s">
        <v>47</v>
      </c>
      <c r="D53" s="40"/>
      <c r="E53" s="74" t="s">
        <v>281</v>
      </c>
      <c r="F53" s="74"/>
      <c r="G53" s="30" t="s">
        <v>104</v>
      </c>
      <c r="H53" s="30"/>
      <c r="I53" s="30" t="s">
        <v>228</v>
      </c>
      <c r="J53" s="30"/>
      <c r="K53" s="30"/>
      <c r="L53" s="30" t="s">
        <v>122</v>
      </c>
      <c r="M53" s="30"/>
      <c r="N53" s="30"/>
      <c r="P53" s="74" t="s">
        <v>137</v>
      </c>
      <c r="Q53" s="87"/>
      <c r="R53" s="29"/>
      <c r="S53" s="39">
        <f t="shared" ref="S53" si="66">IF(Suggested="Yes",AA53,AG53)</f>
        <v>8.75</v>
      </c>
      <c r="T53" s="37" t="s">
        <v>48</v>
      </c>
      <c r="U53" s="5" t="str">
        <f>+Instructions!$B$3</f>
        <v>G</v>
      </c>
      <c r="V53" s="52"/>
      <c r="W53" s="56">
        <f>+Instructions!$C$22</f>
        <v>0</v>
      </c>
      <c r="X53" s="39">
        <f t="shared" ref="X53" si="67">ROUND($AA53*(1-W53)+0.004999,2)</f>
        <v>8.75</v>
      </c>
      <c r="Y53" s="52"/>
      <c r="Z53" s="6" t="s">
        <v>860</v>
      </c>
      <c r="AA53" s="39">
        <v>8.75</v>
      </c>
      <c r="AB53" s="60">
        <f t="shared" ref="AB53" si="68">+W53</f>
        <v>0</v>
      </c>
      <c r="AC53" s="39">
        <f t="shared" ref="AC53" si="69">+X53</f>
        <v>8.75</v>
      </c>
      <c r="AD53" s="60">
        <f t="shared" ref="AD53" si="70">(AG53-AC53)/AG53</f>
        <v>0</v>
      </c>
      <c r="AE53" s="120"/>
      <c r="AF53" s="129">
        <v>2</v>
      </c>
      <c r="AG53" s="44">
        <f t="shared" ref="AG53" si="71">SUM(AJ53:AL53)+AE53</f>
        <v>8.75</v>
      </c>
      <c r="AH53" s="52"/>
      <c r="AJ53" s="17">
        <f t="shared" ref="AJ53" si="72">ROUND(AC53/(1-VLOOKUP(AF53,Group,2,FALSE)),2)</f>
        <v>8.75</v>
      </c>
      <c r="AK53" s="17">
        <f t="shared" ref="AK53" si="73">IF(VLOOKUP(AF53,Group,5,FALSE)="YES",VLOOKUP(ROUND(ROUND(AJ53,1)-AJ53,2),Round,2,FALSE)+VLOOKUP(AF53,Group,6,FALSE),0)</f>
        <v>0</v>
      </c>
      <c r="AL53" s="17">
        <f t="shared" ref="AL53" si="74">IF(VLOOKUP(AF53,Group,7,FALSE)="",0,ROUND(AJ53-0.04999,1)-AJ53+AM53)</f>
        <v>0</v>
      </c>
      <c r="AM53" s="17" t="str">
        <f t="shared" ref="AM53" si="75">IF(VLOOKUP(AF53,Group,7,FALSE)="","",VLOOKUP(AF53,Group,7,FALSE))</f>
        <v/>
      </c>
      <c r="AO53" s="31" t="s">
        <v>61</v>
      </c>
    </row>
    <row r="54" spans="1:41" s="3" customFormat="1" ht="2.85" customHeight="1" x14ac:dyDescent="0.2">
      <c r="C54" s="73"/>
      <c r="P54" s="74"/>
      <c r="Q54" s="87"/>
      <c r="R54" s="6"/>
      <c r="S54" s="39"/>
      <c r="T54" s="6"/>
      <c r="U54" s="5"/>
      <c r="V54" s="52"/>
      <c r="W54" s="56"/>
      <c r="X54" s="15"/>
      <c r="Y54" s="52"/>
      <c r="Z54" s="39"/>
      <c r="AA54" s="39"/>
      <c r="AB54" s="55"/>
      <c r="AC54" s="17"/>
      <c r="AD54" s="15"/>
      <c r="AE54" s="65"/>
      <c r="AF54" s="65"/>
      <c r="AG54" s="39"/>
      <c r="AH54" s="52"/>
      <c r="AO54" s="140"/>
    </row>
    <row r="55" spans="1:41" s="3" customFormat="1" ht="9.9499999999999993" customHeight="1" x14ac:dyDescent="0.2">
      <c r="B55" s="112" t="s">
        <v>57</v>
      </c>
      <c r="C55" s="173" t="s">
        <v>186</v>
      </c>
      <c r="D55" s="40"/>
      <c r="E55" s="74" t="s">
        <v>279</v>
      </c>
      <c r="F55" s="74"/>
      <c r="G55" s="30" t="s">
        <v>50</v>
      </c>
      <c r="H55" s="30"/>
      <c r="I55" s="30" t="s">
        <v>269</v>
      </c>
      <c r="J55" s="30"/>
      <c r="K55" s="30"/>
      <c r="L55" s="30"/>
      <c r="M55" s="30" t="s">
        <v>122</v>
      </c>
      <c r="N55" s="30"/>
      <c r="P55" s="74" t="s">
        <v>375</v>
      </c>
      <c r="Q55" s="87"/>
      <c r="R55" s="29"/>
      <c r="S55" s="39">
        <f>IF(Suggested="Yes",AA55,AG55)</f>
        <v>9.35</v>
      </c>
      <c r="T55" s="37" t="s">
        <v>49</v>
      </c>
      <c r="U55" s="5" t="str">
        <f>+Instructions!$B$3</f>
        <v>G</v>
      </c>
      <c r="V55" s="52"/>
      <c r="W55" s="56">
        <f>+Instructions!$C$22</f>
        <v>0</v>
      </c>
      <c r="X55" s="17">
        <f t="shared" ref="X55:X61" si="76">ROUND($AA55*(1-W55)+0.004999,2)</f>
        <v>9.35</v>
      </c>
      <c r="Y55" s="52"/>
      <c r="Z55" s="6" t="s">
        <v>860</v>
      </c>
      <c r="AA55" s="39">
        <v>9.35</v>
      </c>
      <c r="AB55" s="60">
        <f t="shared" ref="AB55:AB61" si="77">+W55</f>
        <v>0</v>
      </c>
      <c r="AC55" s="17">
        <f t="shared" ref="AC55:AC61" si="78">+X55</f>
        <v>9.35</v>
      </c>
      <c r="AD55" s="12">
        <f t="shared" ref="AD55:AD61" si="79">(AG55-AC55)/AG55</f>
        <v>0</v>
      </c>
      <c r="AE55" s="120"/>
      <c r="AF55" s="127">
        <v>1</v>
      </c>
      <c r="AG55" s="38">
        <f t="shared" ref="AG55:AG61" si="80">SUM(AJ55:AL55)+AE55</f>
        <v>9.35</v>
      </c>
      <c r="AH55" s="52"/>
      <c r="AJ55" s="17">
        <f t="shared" ref="AJ55:AJ61" si="81">ROUND(AC55/(1-VLOOKUP(AF55,Group,2,FALSE)),2)</f>
        <v>9.35</v>
      </c>
      <c r="AK55" s="17">
        <f t="shared" ref="AK55:AK61" si="82">IF(VLOOKUP(AF55,Group,5,FALSE)="YES",VLOOKUP(ROUND(ROUND(AJ55,1)-AJ55,2),Round,2,FALSE)+VLOOKUP(AF55,Group,6,FALSE),0)</f>
        <v>0</v>
      </c>
      <c r="AL55" s="17">
        <f t="shared" ref="AL55:AL61" si="83">IF(VLOOKUP(AF55,Group,7,FALSE)="",0,ROUND(AJ55-0.04999,1)-AJ55+AM55)</f>
        <v>0</v>
      </c>
      <c r="AM55" s="17" t="str">
        <f t="shared" ref="AM55:AM61" si="84">IF(VLOOKUP(AF55,Group,7,FALSE)="","",VLOOKUP(AF55,Group,7,FALSE))</f>
        <v/>
      </c>
      <c r="AO55" s="31" t="s">
        <v>61</v>
      </c>
    </row>
    <row r="56" spans="1:41" s="3" customFormat="1" ht="9.9499999999999993" customHeight="1" x14ac:dyDescent="0.2">
      <c r="B56" s="112" t="s">
        <v>57</v>
      </c>
      <c r="D56" s="40"/>
      <c r="E56" s="74" t="s">
        <v>308</v>
      </c>
      <c r="F56" s="74"/>
      <c r="G56" s="30" t="s">
        <v>50</v>
      </c>
      <c r="H56" s="30"/>
      <c r="I56" s="30" t="s">
        <v>269</v>
      </c>
      <c r="J56" s="30"/>
      <c r="K56" s="30"/>
      <c r="L56" s="30"/>
      <c r="M56" s="30"/>
      <c r="N56" s="30"/>
      <c r="P56" s="74" t="s">
        <v>376</v>
      </c>
      <c r="Q56" s="87"/>
      <c r="R56" s="29"/>
      <c r="S56" s="39">
        <f>IF(Suggested="Yes",AA56,AG56)</f>
        <v>13.45</v>
      </c>
      <c r="T56" s="37" t="s">
        <v>49</v>
      </c>
      <c r="U56" s="5" t="str">
        <f>+Instructions!$B$3</f>
        <v>G</v>
      </c>
      <c r="V56" s="52"/>
      <c r="W56" s="56">
        <f>+Instructions!$C$22</f>
        <v>0</v>
      </c>
      <c r="X56" s="17">
        <f t="shared" si="76"/>
        <v>13.45</v>
      </c>
      <c r="Y56" s="52"/>
      <c r="Z56" s="6" t="s">
        <v>860</v>
      </c>
      <c r="AA56" s="39">
        <v>13.45</v>
      </c>
      <c r="AB56" s="60">
        <f t="shared" si="77"/>
        <v>0</v>
      </c>
      <c r="AC56" s="17">
        <f t="shared" si="78"/>
        <v>13.45</v>
      </c>
      <c r="AD56" s="12">
        <f t="shared" si="79"/>
        <v>0</v>
      </c>
      <c r="AE56" s="120"/>
      <c r="AF56" s="127">
        <v>1</v>
      </c>
      <c r="AG56" s="38">
        <f t="shared" si="80"/>
        <v>13.45</v>
      </c>
      <c r="AH56" s="52"/>
      <c r="AJ56" s="17">
        <f t="shared" si="81"/>
        <v>13.45</v>
      </c>
      <c r="AK56" s="17">
        <f t="shared" si="82"/>
        <v>0</v>
      </c>
      <c r="AL56" s="17">
        <f t="shared" si="83"/>
        <v>0</v>
      </c>
      <c r="AM56" s="17" t="str">
        <f t="shared" si="84"/>
        <v/>
      </c>
      <c r="AO56" s="31" t="s">
        <v>61</v>
      </c>
    </row>
    <row r="57" spans="1:41" s="3" customFormat="1" ht="9.9499999999999993" customHeight="1" x14ac:dyDescent="0.2">
      <c r="B57" s="112" t="s">
        <v>57</v>
      </c>
      <c r="D57" s="40"/>
      <c r="E57" s="74" t="s">
        <v>309</v>
      </c>
      <c r="F57" s="74"/>
      <c r="G57" s="30" t="s">
        <v>50</v>
      </c>
      <c r="H57" s="30"/>
      <c r="I57" s="30" t="s">
        <v>269</v>
      </c>
      <c r="J57" s="30"/>
      <c r="K57" s="30"/>
      <c r="L57" s="30"/>
      <c r="M57" s="30"/>
      <c r="N57" s="30"/>
      <c r="P57" s="74" t="s">
        <v>240</v>
      </c>
      <c r="Q57" s="87"/>
      <c r="R57" s="29" t="s">
        <v>152</v>
      </c>
      <c r="S57" s="39">
        <f>IF(Suggested="Yes",AA57,AG57)</f>
        <v>22.35</v>
      </c>
      <c r="T57" s="37" t="s">
        <v>49</v>
      </c>
      <c r="U57" s="5" t="str">
        <f>+Instructions!$B$3</f>
        <v>G</v>
      </c>
      <c r="V57" s="52"/>
      <c r="W57" s="56">
        <f>+Instructions!$C$22</f>
        <v>0</v>
      </c>
      <c r="X57" s="17">
        <f t="shared" si="76"/>
        <v>22.35</v>
      </c>
      <c r="Y57" s="52"/>
      <c r="Z57" s="6" t="s">
        <v>860</v>
      </c>
      <c r="AA57" s="39">
        <v>22.35</v>
      </c>
      <c r="AB57" s="60">
        <f t="shared" si="77"/>
        <v>0</v>
      </c>
      <c r="AC57" s="17">
        <f t="shared" si="78"/>
        <v>22.35</v>
      </c>
      <c r="AD57" s="12">
        <f t="shared" si="79"/>
        <v>0</v>
      </c>
      <c r="AE57" s="120"/>
      <c r="AF57" s="127">
        <v>1</v>
      </c>
      <c r="AG57" s="38">
        <f t="shared" si="80"/>
        <v>22.35</v>
      </c>
      <c r="AH57" s="52"/>
      <c r="AJ57" s="17">
        <f t="shared" si="81"/>
        <v>22.35</v>
      </c>
      <c r="AK57" s="17">
        <f t="shared" si="82"/>
        <v>0</v>
      </c>
      <c r="AL57" s="17">
        <f t="shared" si="83"/>
        <v>0</v>
      </c>
      <c r="AM57" s="17" t="str">
        <f t="shared" si="84"/>
        <v/>
      </c>
      <c r="AO57" s="31" t="s">
        <v>61</v>
      </c>
    </row>
    <row r="58" spans="1:41" s="3" customFormat="1" ht="2.85" customHeight="1" x14ac:dyDescent="0.2">
      <c r="C58" s="73"/>
      <c r="P58" s="74"/>
      <c r="Q58" s="87"/>
      <c r="R58" s="6"/>
      <c r="S58" s="39"/>
      <c r="T58" s="6"/>
      <c r="U58" s="5"/>
      <c r="V58" s="52"/>
      <c r="W58" s="56"/>
      <c r="X58" s="15"/>
      <c r="Y58" s="52"/>
      <c r="Z58" s="39"/>
      <c r="AA58" s="39"/>
      <c r="AB58" s="55"/>
      <c r="AC58" s="17"/>
      <c r="AD58" s="15"/>
      <c r="AE58" s="65"/>
      <c r="AF58" s="65"/>
      <c r="AG58" s="39"/>
      <c r="AH58" s="52"/>
      <c r="AO58" s="140"/>
    </row>
    <row r="59" spans="1:41" s="3" customFormat="1" ht="9.9499999999999993" customHeight="1" x14ac:dyDescent="0.2">
      <c r="B59" s="112" t="s">
        <v>57</v>
      </c>
      <c r="D59" s="40"/>
      <c r="E59" s="74" t="s">
        <v>308</v>
      </c>
      <c r="F59" s="74"/>
      <c r="G59" s="30" t="s">
        <v>50</v>
      </c>
      <c r="H59" s="30"/>
      <c r="I59" s="30" t="s">
        <v>556</v>
      </c>
      <c r="J59" s="30"/>
      <c r="K59" s="30"/>
      <c r="L59" s="30"/>
      <c r="M59" s="30"/>
      <c r="N59" s="30"/>
      <c r="P59" s="74" t="s">
        <v>376</v>
      </c>
      <c r="Q59" s="87"/>
      <c r="R59" s="29" t="s">
        <v>54</v>
      </c>
      <c r="S59" s="39">
        <f>IF(Suggested="Yes",AA59,AG59)</f>
        <v>10.35</v>
      </c>
      <c r="T59" s="37" t="s">
        <v>49</v>
      </c>
      <c r="U59" s="5" t="str">
        <f>+Instructions!$B$3</f>
        <v>G</v>
      </c>
      <c r="V59" s="52"/>
      <c r="W59" s="56">
        <f>+Instructions!$C$22</f>
        <v>0</v>
      </c>
      <c r="X59" s="17">
        <f>ROUND($AA59*(1-W59)+0.004999,2)</f>
        <v>10.35</v>
      </c>
      <c r="Y59" s="52"/>
      <c r="Z59" s="6" t="s">
        <v>860</v>
      </c>
      <c r="AA59" s="39">
        <v>10.35</v>
      </c>
      <c r="AB59" s="60">
        <f>+W59</f>
        <v>0</v>
      </c>
      <c r="AC59" s="17">
        <f>+X59</f>
        <v>10.35</v>
      </c>
      <c r="AD59" s="12">
        <f>(AG59-AC59)/AG59</f>
        <v>0</v>
      </c>
      <c r="AE59" s="120"/>
      <c r="AF59" s="127">
        <v>1</v>
      </c>
      <c r="AG59" s="38">
        <f>SUM(AJ59:AL59)+AE59</f>
        <v>10.35</v>
      </c>
      <c r="AH59" s="52"/>
      <c r="AJ59" s="17">
        <f>ROUND(AC59/(1-VLOOKUP(AF59,Group,2,FALSE)),2)</f>
        <v>10.35</v>
      </c>
      <c r="AK59" s="17">
        <f>IF(VLOOKUP(AF59,Group,5,FALSE)="YES",VLOOKUP(ROUND(ROUND(AJ59,1)-AJ59,2),Round,2,FALSE)+VLOOKUP(AF59,Group,6,FALSE),0)</f>
        <v>0</v>
      </c>
      <c r="AL59" s="17">
        <f>IF(VLOOKUP(AF59,Group,7,FALSE)="",0,ROUND(AJ59-0.04999,1)-AJ59+AM59)</f>
        <v>0</v>
      </c>
      <c r="AM59" s="17" t="str">
        <f>IF(VLOOKUP(AF59,Group,7,FALSE)="","",VLOOKUP(AF59,Group,7,FALSE))</f>
        <v/>
      </c>
      <c r="AO59" s="31" t="s">
        <v>61</v>
      </c>
    </row>
    <row r="60" spans="1:41" s="3" customFormat="1" ht="1.5" customHeight="1" x14ac:dyDescent="0.2">
      <c r="A60" s="3" t="s">
        <v>120</v>
      </c>
      <c r="I60" s="196"/>
      <c r="J60" s="196"/>
      <c r="P60" s="74"/>
      <c r="Q60" s="87"/>
      <c r="R60" s="6"/>
      <c r="S60" s="39"/>
      <c r="T60" s="6"/>
      <c r="U60" s="5"/>
      <c r="V60" s="52"/>
      <c r="W60" s="56"/>
      <c r="X60" s="15"/>
      <c r="Y60" s="52"/>
      <c r="Z60" s="39"/>
      <c r="AA60" s="39"/>
      <c r="AB60" s="55"/>
      <c r="AC60" s="17"/>
      <c r="AD60" s="15"/>
      <c r="AE60" s="65"/>
      <c r="AF60" s="65"/>
      <c r="AG60" s="39"/>
      <c r="AH60" s="52"/>
      <c r="AO60" s="140"/>
    </row>
    <row r="61" spans="1:41" s="3" customFormat="1" ht="9.9499999999999993" customHeight="1" x14ac:dyDescent="0.2">
      <c r="B61" s="111" t="s">
        <v>8</v>
      </c>
      <c r="D61" s="40"/>
      <c r="E61" s="74" t="s">
        <v>280</v>
      </c>
      <c r="F61" s="74"/>
      <c r="G61" s="30" t="s">
        <v>92</v>
      </c>
      <c r="H61" s="30"/>
      <c r="I61" s="30" t="s">
        <v>269</v>
      </c>
      <c r="J61" s="30"/>
      <c r="K61" s="30" t="s">
        <v>554</v>
      </c>
      <c r="L61" s="30"/>
      <c r="M61" s="30"/>
      <c r="N61" s="30" t="s">
        <v>161</v>
      </c>
      <c r="P61" s="74" t="s">
        <v>555</v>
      </c>
      <c r="Q61" s="87"/>
      <c r="R61" s="29"/>
      <c r="S61" s="39">
        <f t="shared" ref="S61" si="85">IF(Suggested="Yes",AA61,AG61)</f>
        <v>68.650000000000006</v>
      </c>
      <c r="T61" s="37" t="s">
        <v>48</v>
      </c>
      <c r="U61" s="5" t="str">
        <f>+Instructions!$B$3</f>
        <v>G</v>
      </c>
      <c r="V61" s="52"/>
      <c r="W61" s="56">
        <f>+Instructions!$C$22</f>
        <v>0</v>
      </c>
      <c r="X61" s="17">
        <f t="shared" si="76"/>
        <v>68.650000000000006</v>
      </c>
      <c r="Y61" s="52"/>
      <c r="Z61" s="6" t="s">
        <v>860</v>
      </c>
      <c r="AA61" s="39">
        <v>68.650000000000006</v>
      </c>
      <c r="AB61" s="60">
        <f t="shared" si="77"/>
        <v>0</v>
      </c>
      <c r="AC61" s="17">
        <f t="shared" si="78"/>
        <v>68.650000000000006</v>
      </c>
      <c r="AD61" s="12">
        <f t="shared" si="79"/>
        <v>0</v>
      </c>
      <c r="AE61" s="120"/>
      <c r="AF61" s="128">
        <v>3</v>
      </c>
      <c r="AG61" s="53">
        <f t="shared" si="80"/>
        <v>68.650000000000006</v>
      </c>
      <c r="AH61" s="52"/>
      <c r="AJ61" s="17">
        <f t="shared" si="81"/>
        <v>68.650000000000006</v>
      </c>
      <c r="AK61" s="17">
        <f t="shared" si="82"/>
        <v>0</v>
      </c>
      <c r="AL61" s="17">
        <f t="shared" si="83"/>
        <v>0</v>
      </c>
      <c r="AM61" s="17" t="str">
        <f t="shared" si="84"/>
        <v/>
      </c>
      <c r="AO61" s="31" t="s">
        <v>61</v>
      </c>
    </row>
    <row r="62" spans="1:41" s="3" customFormat="1" ht="9.9499999999999993" customHeight="1" x14ac:dyDescent="0.2">
      <c r="B62" s="111" t="s">
        <v>8</v>
      </c>
      <c r="D62" s="40"/>
      <c r="E62" s="74" t="s">
        <v>280</v>
      </c>
      <c r="F62" s="74"/>
      <c r="G62" s="30" t="s">
        <v>92</v>
      </c>
      <c r="H62" s="30"/>
      <c r="I62" s="30" t="s">
        <v>269</v>
      </c>
      <c r="J62" s="30"/>
      <c r="K62" s="30" t="s">
        <v>517</v>
      </c>
      <c r="L62" s="30"/>
      <c r="M62" s="30"/>
      <c r="N62" s="30" t="s">
        <v>161</v>
      </c>
      <c r="P62" s="74" t="s">
        <v>136</v>
      </c>
      <c r="Q62" s="87"/>
      <c r="R62" s="29"/>
      <c r="S62" s="39">
        <f>IF(Suggested="Yes",AA62,AG62)</f>
        <v>32.25</v>
      </c>
      <c r="T62" s="37" t="s">
        <v>48</v>
      </c>
      <c r="U62" s="5" t="str">
        <f>+Instructions!$B$3</f>
        <v>G</v>
      </c>
      <c r="V62" s="52"/>
      <c r="W62" s="56">
        <f>+Instructions!$C$22</f>
        <v>0</v>
      </c>
      <c r="X62" s="17">
        <f>ROUND($AA62*(1-W62)+0.004999,2)</f>
        <v>32.25</v>
      </c>
      <c r="Y62" s="52"/>
      <c r="Z62" s="6" t="s">
        <v>860</v>
      </c>
      <c r="AA62" s="39">
        <v>32.25</v>
      </c>
      <c r="AB62" s="60">
        <f>+W62</f>
        <v>0</v>
      </c>
      <c r="AC62" s="17">
        <f>+X62</f>
        <v>32.25</v>
      </c>
      <c r="AD62" s="12">
        <f>(AG62-AC62)/AG62</f>
        <v>0</v>
      </c>
      <c r="AE62" s="120"/>
      <c r="AF62" s="128">
        <v>3</v>
      </c>
      <c r="AG62" s="53">
        <f>SUM(AJ62:AL62)+AE62</f>
        <v>32.25</v>
      </c>
      <c r="AH62" s="52"/>
      <c r="AJ62" s="17">
        <f>ROUND(AC62/(1-VLOOKUP(AF62,Group,2,FALSE)),2)</f>
        <v>32.25</v>
      </c>
      <c r="AK62" s="17">
        <f>IF(VLOOKUP(AF62,Group,5,FALSE)="YES",VLOOKUP(ROUND(ROUND(AJ62,1)-AJ62,2),Round,2,FALSE)+VLOOKUP(AF62,Group,6,FALSE),0)</f>
        <v>0</v>
      </c>
      <c r="AL62" s="17">
        <f>IF(VLOOKUP(AF62,Group,7,FALSE)="",0,ROUND(AJ62-0.04999,1)-AJ62+AM62)</f>
        <v>0</v>
      </c>
      <c r="AM62" s="17" t="str">
        <f>IF(VLOOKUP(AF62,Group,7,FALSE)="","",VLOOKUP(AF62,Group,7,FALSE))</f>
        <v/>
      </c>
      <c r="AO62" s="31" t="s">
        <v>61</v>
      </c>
    </row>
    <row r="63" spans="1:41" s="3" customFormat="1" ht="1.5" customHeight="1" x14ac:dyDescent="0.2">
      <c r="A63" s="3" t="s">
        <v>120</v>
      </c>
      <c r="I63" s="196"/>
      <c r="J63" s="196"/>
      <c r="P63" s="74"/>
      <c r="Q63" s="87"/>
      <c r="R63" s="6"/>
      <c r="S63" s="39"/>
      <c r="T63" s="6"/>
      <c r="U63" s="5"/>
      <c r="V63" s="52"/>
      <c r="W63" s="56"/>
      <c r="X63" s="15"/>
      <c r="Y63" s="52"/>
      <c r="Z63" s="39"/>
      <c r="AA63" s="39"/>
      <c r="AB63" s="55"/>
      <c r="AC63" s="17"/>
      <c r="AD63" s="15"/>
      <c r="AE63" s="65"/>
      <c r="AF63" s="65"/>
      <c r="AG63" s="39"/>
      <c r="AH63" s="52"/>
      <c r="AO63" s="140"/>
    </row>
    <row r="64" spans="1:41" s="3" customFormat="1" ht="9.9499999999999993" customHeight="1" x14ac:dyDescent="0.2">
      <c r="B64" s="111" t="s">
        <v>8</v>
      </c>
      <c r="D64" s="40"/>
      <c r="E64" s="74" t="s">
        <v>280</v>
      </c>
      <c r="F64" s="74"/>
      <c r="G64" s="30" t="s">
        <v>92</v>
      </c>
      <c r="H64" s="30"/>
      <c r="I64" s="30" t="s">
        <v>269</v>
      </c>
      <c r="J64" s="30"/>
      <c r="K64" s="30" t="s">
        <v>518</v>
      </c>
      <c r="L64" s="30"/>
      <c r="M64" s="30"/>
      <c r="N64" s="30" t="s">
        <v>161</v>
      </c>
      <c r="P64" s="74" t="s">
        <v>136</v>
      </c>
      <c r="Q64" s="87"/>
      <c r="R64" s="29"/>
      <c r="S64" s="39">
        <f>IF(Suggested="Yes",AA64,AG64)</f>
        <v>32.25</v>
      </c>
      <c r="T64" s="37" t="s">
        <v>48</v>
      </c>
      <c r="U64" s="5" t="str">
        <f>+Instructions!$B$3</f>
        <v>G</v>
      </c>
      <c r="V64" s="52"/>
      <c r="W64" s="56">
        <f>+Instructions!$C$22</f>
        <v>0</v>
      </c>
      <c r="X64" s="17">
        <f>ROUND($AA64*(1-W64)+0.004999,2)</f>
        <v>32.25</v>
      </c>
      <c r="Y64" s="52"/>
      <c r="Z64" s="6" t="s">
        <v>860</v>
      </c>
      <c r="AA64" s="39">
        <v>32.25</v>
      </c>
      <c r="AB64" s="60">
        <f>+W64</f>
        <v>0</v>
      </c>
      <c r="AC64" s="17">
        <f>+X64</f>
        <v>32.25</v>
      </c>
      <c r="AD64" s="12">
        <f>(AG64-AC64)/AG64</f>
        <v>0</v>
      </c>
      <c r="AE64" s="120"/>
      <c r="AF64" s="128">
        <v>3</v>
      </c>
      <c r="AG64" s="53">
        <f>SUM(AJ64:AL64)+AE64</f>
        <v>32.25</v>
      </c>
      <c r="AH64" s="52"/>
      <c r="AJ64" s="17">
        <f>ROUND(AC64/(1-VLOOKUP(AF64,Group,2,FALSE)),2)</f>
        <v>32.25</v>
      </c>
      <c r="AK64" s="17">
        <f>IF(VLOOKUP(AF64,Group,5,FALSE)="YES",VLOOKUP(ROUND(ROUND(AJ64,1)-AJ64,2),Round,2,FALSE)+VLOOKUP(AF64,Group,6,FALSE),0)</f>
        <v>0</v>
      </c>
      <c r="AL64" s="17">
        <f>IF(VLOOKUP(AF64,Group,7,FALSE)="",0,ROUND(AJ64-0.04999,1)-AJ64+AM64)</f>
        <v>0</v>
      </c>
      <c r="AM64" s="17" t="str">
        <f>IF(VLOOKUP(AF64,Group,7,FALSE)="","",VLOOKUP(AF64,Group,7,FALSE))</f>
        <v/>
      </c>
      <c r="AO64" s="31" t="s">
        <v>61</v>
      </c>
    </row>
    <row r="65" spans="1:41" s="3" customFormat="1" ht="1.5" customHeight="1" x14ac:dyDescent="0.2">
      <c r="A65" s="3" t="s">
        <v>120</v>
      </c>
      <c r="I65" s="196"/>
      <c r="J65" s="196"/>
      <c r="P65" s="74"/>
      <c r="Q65" s="87"/>
      <c r="R65" s="6"/>
      <c r="S65" s="39"/>
      <c r="T65" s="6"/>
      <c r="U65" s="5"/>
      <c r="V65" s="52"/>
      <c r="W65" s="56"/>
      <c r="X65" s="15"/>
      <c r="Y65" s="52"/>
      <c r="Z65" s="39"/>
      <c r="AA65" s="39"/>
      <c r="AB65" s="55"/>
      <c r="AC65" s="17"/>
      <c r="AD65" s="15"/>
      <c r="AE65" s="65"/>
      <c r="AF65" s="65"/>
      <c r="AG65" s="39"/>
      <c r="AH65" s="52"/>
      <c r="AO65" s="140"/>
    </row>
    <row r="66" spans="1:41" s="3" customFormat="1" ht="9.9499999999999993" customHeight="1" x14ac:dyDescent="0.2">
      <c r="B66" s="113" t="s">
        <v>47</v>
      </c>
      <c r="D66" s="40"/>
      <c r="E66" s="74" t="s">
        <v>281</v>
      </c>
      <c r="F66" s="74"/>
      <c r="G66" s="30" t="s">
        <v>104</v>
      </c>
      <c r="H66" s="30"/>
      <c r="I66" s="30" t="s">
        <v>269</v>
      </c>
      <c r="J66" s="30"/>
      <c r="K66" s="30"/>
      <c r="L66" s="30" t="s">
        <v>122</v>
      </c>
      <c r="M66" s="30"/>
      <c r="N66" s="30"/>
      <c r="P66" s="74" t="s">
        <v>137</v>
      </c>
      <c r="Q66" s="87"/>
      <c r="R66" s="29"/>
      <c r="S66" s="39">
        <f t="shared" ref="S66" si="86">IF(Suggested="Yes",AA66,AG66)</f>
        <v>8.75</v>
      </c>
      <c r="T66" s="37" t="s">
        <v>48</v>
      </c>
      <c r="U66" s="5" t="str">
        <f>+Instructions!$B$3</f>
        <v>G</v>
      </c>
      <c r="V66" s="52"/>
      <c r="W66" s="56">
        <f>+Instructions!$C$22</f>
        <v>0</v>
      </c>
      <c r="X66" s="39">
        <f t="shared" ref="X66" si="87">ROUND($AA66*(1-W66)+0.004999,2)</f>
        <v>8.75</v>
      </c>
      <c r="Y66" s="52"/>
      <c r="Z66" s="6" t="s">
        <v>860</v>
      </c>
      <c r="AA66" s="39">
        <v>8.75</v>
      </c>
      <c r="AB66" s="60">
        <f t="shared" ref="AB66" si="88">+W66</f>
        <v>0</v>
      </c>
      <c r="AC66" s="39">
        <f t="shared" ref="AC66" si="89">+X66</f>
        <v>8.75</v>
      </c>
      <c r="AD66" s="60">
        <f t="shared" ref="AD66" si="90">(AG66-AC66)/AG66</f>
        <v>0</v>
      </c>
      <c r="AE66" s="120"/>
      <c r="AF66" s="129">
        <v>2</v>
      </c>
      <c r="AG66" s="44">
        <f t="shared" ref="AG66" si="91">SUM(AJ66:AL66)+AE66</f>
        <v>8.75</v>
      </c>
      <c r="AH66" s="52"/>
      <c r="AJ66" s="17">
        <f t="shared" ref="AJ66" si="92">ROUND(AC66/(1-VLOOKUP(AF66,Group,2,FALSE)),2)</f>
        <v>8.75</v>
      </c>
      <c r="AK66" s="17">
        <f t="shared" ref="AK66" si="93">IF(VLOOKUP(AF66,Group,5,FALSE)="YES",VLOOKUP(ROUND(ROUND(AJ66,1)-AJ66,2),Round,2,FALSE)+VLOOKUP(AF66,Group,6,FALSE),0)</f>
        <v>0</v>
      </c>
      <c r="AL66" s="17">
        <f t="shared" ref="AL66" si="94">IF(VLOOKUP(AF66,Group,7,FALSE)="",0,ROUND(AJ66-0.04999,1)-AJ66+AM66)</f>
        <v>0</v>
      </c>
      <c r="AM66" s="17" t="str">
        <f t="shared" ref="AM66" si="95">IF(VLOOKUP(AF66,Group,7,FALSE)="","",VLOOKUP(AF66,Group,7,FALSE))</f>
        <v/>
      </c>
      <c r="AO66" s="31" t="s">
        <v>61</v>
      </c>
    </row>
    <row r="67" spans="1:41" s="3" customFormat="1" ht="2.85" customHeight="1" x14ac:dyDescent="0.2">
      <c r="A67" s="3" t="s">
        <v>120</v>
      </c>
      <c r="I67" s="196"/>
      <c r="J67" s="196"/>
      <c r="P67" s="74"/>
      <c r="Q67" s="87"/>
      <c r="R67" s="6"/>
      <c r="S67" s="39"/>
      <c r="T67" s="6"/>
      <c r="U67" s="5"/>
      <c r="V67" s="52"/>
      <c r="W67" s="56"/>
      <c r="X67" s="15"/>
      <c r="Y67" s="52"/>
      <c r="Z67" s="39"/>
      <c r="AA67" s="39"/>
      <c r="AB67" s="55"/>
      <c r="AC67" s="17"/>
      <c r="AD67" s="15"/>
      <c r="AE67" s="65"/>
      <c r="AF67" s="65"/>
      <c r="AG67" s="39"/>
      <c r="AH67" s="52"/>
      <c r="AO67" s="140"/>
    </row>
    <row r="68" spans="1:41" s="3" customFormat="1" ht="9.9499999999999993" customHeight="1" x14ac:dyDescent="0.2">
      <c r="B68" s="112" t="s">
        <v>57</v>
      </c>
      <c r="C68" s="173" t="s">
        <v>187</v>
      </c>
      <c r="D68" s="40"/>
      <c r="E68" s="74" t="s">
        <v>333</v>
      </c>
      <c r="F68" s="74"/>
      <c r="G68" s="30" t="s">
        <v>50</v>
      </c>
      <c r="H68" s="30"/>
      <c r="I68" s="30" t="s">
        <v>200</v>
      </c>
      <c r="J68" s="30"/>
      <c r="K68" s="30"/>
      <c r="L68" s="30"/>
      <c r="M68" s="30"/>
      <c r="N68" s="30"/>
      <c r="P68" s="74" t="s">
        <v>487</v>
      </c>
      <c r="Q68" s="87"/>
      <c r="R68" s="29"/>
      <c r="S68" s="39">
        <f>IF(Suggested="Yes",AA68,AG68)</f>
        <v>8.75</v>
      </c>
      <c r="T68" s="37" t="s">
        <v>49</v>
      </c>
      <c r="U68" s="5" t="str">
        <f>+Instructions!$B$3</f>
        <v>G</v>
      </c>
      <c r="V68" s="52"/>
      <c r="W68" s="56">
        <f>+Instructions!$C$22</f>
        <v>0</v>
      </c>
      <c r="X68" s="17">
        <f t="shared" ref="X68" si="96">ROUND($AA68*(1-W68)+0.004999,2)</f>
        <v>8.75</v>
      </c>
      <c r="Y68" s="52"/>
      <c r="Z68" s="6" t="s">
        <v>860</v>
      </c>
      <c r="AA68" s="39">
        <v>8.75</v>
      </c>
      <c r="AB68" s="60">
        <f t="shared" ref="AB68" si="97">+W68</f>
        <v>0</v>
      </c>
      <c r="AC68" s="17">
        <f t="shared" ref="AC68" si="98">+X68</f>
        <v>8.75</v>
      </c>
      <c r="AD68" s="12">
        <f t="shared" ref="AD68" si="99">(AG68-AC68)/AG68</f>
        <v>0</v>
      </c>
      <c r="AE68" s="120"/>
      <c r="AF68" s="127">
        <v>1</v>
      </c>
      <c r="AG68" s="38">
        <f t="shared" ref="AG68" si="100">SUM(AJ68:AL68)+AE68</f>
        <v>8.75</v>
      </c>
      <c r="AH68" s="52"/>
      <c r="AJ68" s="17">
        <f t="shared" ref="AJ68" si="101">ROUND(AC68/(1-VLOOKUP(AF68,Group,2,FALSE)),2)</f>
        <v>8.75</v>
      </c>
      <c r="AK68" s="17">
        <f t="shared" ref="AK68" si="102">IF(VLOOKUP(AF68,Group,5,FALSE)="YES",VLOOKUP(ROUND(ROUND(AJ68,1)-AJ68,2),Round,2,FALSE)+VLOOKUP(AF68,Group,6,FALSE),0)</f>
        <v>0</v>
      </c>
      <c r="AL68" s="17">
        <f t="shared" ref="AL68" si="103">IF(VLOOKUP(AF68,Group,7,FALSE)="",0,ROUND(AJ68-0.04999,1)-AJ68+AM68)</f>
        <v>0</v>
      </c>
      <c r="AM68" s="17" t="str">
        <f t="shared" ref="AM68" si="104">IF(VLOOKUP(AF68,Group,7,FALSE)="","",VLOOKUP(AF68,Group,7,FALSE))</f>
        <v/>
      </c>
      <c r="AO68" s="31" t="s">
        <v>61</v>
      </c>
    </row>
    <row r="69" spans="1:41" s="3" customFormat="1" ht="2.85" customHeight="1" x14ac:dyDescent="0.2">
      <c r="C69" s="73"/>
      <c r="P69" s="74"/>
      <c r="Q69" s="87"/>
      <c r="R69" s="6"/>
      <c r="S69" s="39"/>
      <c r="T69" s="6"/>
      <c r="U69" s="5"/>
      <c r="V69" s="52"/>
      <c r="W69" s="56"/>
      <c r="X69" s="15"/>
      <c r="Y69" s="52"/>
      <c r="Z69" s="39"/>
      <c r="AA69" s="39"/>
      <c r="AB69" s="55"/>
      <c r="AC69" s="17"/>
      <c r="AD69" s="15"/>
      <c r="AE69" s="65"/>
      <c r="AF69" s="65"/>
      <c r="AG69" s="39"/>
      <c r="AH69" s="52"/>
      <c r="AO69" s="140"/>
    </row>
    <row r="70" spans="1:41" s="3" customFormat="1" ht="9.9499999999999993" customHeight="1" x14ac:dyDescent="0.2">
      <c r="B70" s="112" t="s">
        <v>57</v>
      </c>
      <c r="C70" s="173"/>
      <c r="D70" s="40"/>
      <c r="E70" s="74" t="s">
        <v>333</v>
      </c>
      <c r="F70" s="74"/>
      <c r="G70" s="30" t="s">
        <v>50</v>
      </c>
      <c r="H70" s="30"/>
      <c r="I70" s="30" t="s">
        <v>194</v>
      </c>
      <c r="J70" s="30"/>
      <c r="K70" s="30"/>
      <c r="L70" s="30"/>
      <c r="M70" s="30"/>
      <c r="N70" s="30"/>
      <c r="P70" s="74" t="s">
        <v>487</v>
      </c>
      <c r="Q70" s="87"/>
      <c r="R70" s="29"/>
      <c r="S70" s="39">
        <f>IF(Suggested="Yes",AA70,AG70)</f>
        <v>8.75</v>
      </c>
      <c r="T70" s="37" t="s">
        <v>49</v>
      </c>
      <c r="U70" s="5" t="str">
        <f>+Instructions!$B$3</f>
        <v>G</v>
      </c>
      <c r="V70" s="52"/>
      <c r="W70" s="56">
        <f>+Instructions!$C$22</f>
        <v>0</v>
      </c>
      <c r="X70" s="17">
        <f t="shared" ref="X70:X72" si="105">ROUND($AA70*(1-W70)+0.004999,2)</f>
        <v>8.75</v>
      </c>
      <c r="Y70" s="52"/>
      <c r="Z70" s="6" t="s">
        <v>860</v>
      </c>
      <c r="AA70" s="39">
        <v>8.75</v>
      </c>
      <c r="AB70" s="60">
        <f t="shared" ref="AB70:AB72" si="106">+W70</f>
        <v>0</v>
      </c>
      <c r="AC70" s="17">
        <f t="shared" ref="AC70:AC72" si="107">+X70</f>
        <v>8.75</v>
      </c>
      <c r="AD70" s="12">
        <f t="shared" ref="AD70:AD72" si="108">(AG70-AC70)/AG70</f>
        <v>0</v>
      </c>
      <c r="AE70" s="120"/>
      <c r="AF70" s="127">
        <v>1</v>
      </c>
      <c r="AG70" s="38">
        <f t="shared" ref="AG70:AG72" si="109">SUM(AJ70:AL70)+AE70</f>
        <v>8.75</v>
      </c>
      <c r="AH70" s="52"/>
      <c r="AJ70" s="17">
        <f t="shared" ref="AJ70:AJ72" si="110">ROUND(AC70/(1-VLOOKUP(AF70,Group,2,FALSE)),2)</f>
        <v>8.75</v>
      </c>
      <c r="AK70" s="17">
        <f t="shared" ref="AK70:AK72" si="111">IF(VLOOKUP(AF70,Group,5,FALSE)="YES",VLOOKUP(ROUND(ROUND(AJ70,1)-AJ70,2),Round,2,FALSE)+VLOOKUP(AF70,Group,6,FALSE),0)</f>
        <v>0</v>
      </c>
      <c r="AL70" s="17">
        <f t="shared" ref="AL70:AL72" si="112">IF(VLOOKUP(AF70,Group,7,FALSE)="",0,ROUND(AJ70-0.04999,1)-AJ70+AM70)</f>
        <v>0</v>
      </c>
      <c r="AM70" s="17" t="str">
        <f t="shared" ref="AM70:AM72" si="113">IF(VLOOKUP(AF70,Group,7,FALSE)="","",VLOOKUP(AF70,Group,7,FALSE))</f>
        <v/>
      </c>
      <c r="AO70" s="31" t="s">
        <v>61</v>
      </c>
    </row>
    <row r="71" spans="1:41" s="3" customFormat="1" ht="1.5" customHeight="1" x14ac:dyDescent="0.2">
      <c r="A71" s="3" t="s">
        <v>120</v>
      </c>
      <c r="I71" s="196"/>
      <c r="J71" s="196"/>
      <c r="P71" s="74"/>
      <c r="Q71" s="87"/>
      <c r="R71" s="6"/>
      <c r="S71" s="39"/>
      <c r="T71" s="6"/>
      <c r="U71" s="5"/>
      <c r="V71" s="52"/>
      <c r="W71" s="56"/>
      <c r="X71" s="15"/>
      <c r="Y71" s="52"/>
      <c r="Z71" s="39"/>
      <c r="AA71" s="39"/>
      <c r="AB71" s="55"/>
      <c r="AC71" s="17"/>
      <c r="AD71" s="15"/>
      <c r="AE71" s="65"/>
      <c r="AF71" s="65"/>
      <c r="AG71" s="39"/>
      <c r="AH71" s="52"/>
      <c r="AO71" s="140"/>
    </row>
    <row r="72" spans="1:41" s="3" customFormat="1" ht="9.9499999999999993" customHeight="1" x14ac:dyDescent="0.2">
      <c r="B72" s="111" t="s">
        <v>8</v>
      </c>
      <c r="D72" s="40"/>
      <c r="E72" s="74" t="s">
        <v>333</v>
      </c>
      <c r="F72" s="74"/>
      <c r="G72" s="30" t="s">
        <v>50</v>
      </c>
      <c r="H72" s="30"/>
      <c r="I72" s="30" t="s">
        <v>194</v>
      </c>
      <c r="J72" s="30"/>
      <c r="K72" s="30" t="s">
        <v>520</v>
      </c>
      <c r="L72" s="30"/>
      <c r="M72" s="30"/>
      <c r="N72" s="30"/>
      <c r="P72" s="74" t="s">
        <v>521</v>
      </c>
      <c r="Q72" s="87"/>
      <c r="R72" s="29"/>
      <c r="S72" s="39">
        <f t="shared" ref="S72" si="114">IF(Suggested="Yes",AA72,AG72)</f>
        <v>11.2</v>
      </c>
      <c r="T72" s="37" t="s">
        <v>49</v>
      </c>
      <c r="U72" s="5" t="str">
        <f>+Instructions!$B$3</f>
        <v>G</v>
      </c>
      <c r="V72" s="52"/>
      <c r="W72" s="56">
        <f>+Instructions!$C$22</f>
        <v>0</v>
      </c>
      <c r="X72" s="17">
        <f t="shared" si="105"/>
        <v>11.2</v>
      </c>
      <c r="Y72" s="52"/>
      <c r="Z72" s="6" t="s">
        <v>860</v>
      </c>
      <c r="AA72" s="39">
        <v>11.2</v>
      </c>
      <c r="AB72" s="60">
        <f t="shared" si="106"/>
        <v>0</v>
      </c>
      <c r="AC72" s="17">
        <f t="shared" si="107"/>
        <v>11.2</v>
      </c>
      <c r="AD72" s="12">
        <f t="shared" si="108"/>
        <v>0</v>
      </c>
      <c r="AE72" s="120"/>
      <c r="AF72" s="128">
        <v>3</v>
      </c>
      <c r="AG72" s="53">
        <f t="shared" si="109"/>
        <v>11.2</v>
      </c>
      <c r="AH72" s="52"/>
      <c r="AJ72" s="17">
        <f t="shared" si="110"/>
        <v>11.2</v>
      </c>
      <c r="AK72" s="17">
        <f t="shared" si="111"/>
        <v>0</v>
      </c>
      <c r="AL72" s="17">
        <f t="shared" si="112"/>
        <v>0</v>
      </c>
      <c r="AM72" s="17" t="str">
        <f t="shared" si="113"/>
        <v/>
      </c>
      <c r="AO72" s="31" t="s">
        <v>61</v>
      </c>
    </row>
    <row r="73" spans="1:41" s="3" customFormat="1" ht="9.9499999999999993" customHeight="1" x14ac:dyDescent="0.2">
      <c r="B73" s="111" t="s">
        <v>8</v>
      </c>
      <c r="D73" s="40"/>
      <c r="E73" s="74" t="s">
        <v>400</v>
      </c>
      <c r="F73" s="74"/>
      <c r="G73" s="30" t="s">
        <v>50</v>
      </c>
      <c r="H73" s="30"/>
      <c r="I73" s="30" t="s">
        <v>401</v>
      </c>
      <c r="J73" s="30"/>
      <c r="K73" s="30" t="s">
        <v>522</v>
      </c>
      <c r="L73" s="30"/>
      <c r="M73" s="30"/>
      <c r="N73" s="30"/>
      <c r="P73" s="74" t="s">
        <v>140</v>
      </c>
      <c r="Q73" s="87"/>
      <c r="R73" s="29"/>
      <c r="S73" s="39">
        <f t="shared" ref="S73" si="115">IF(Suggested="Yes",AA73,AG73)</f>
        <v>13.7</v>
      </c>
      <c r="T73" s="37" t="s">
        <v>49</v>
      </c>
      <c r="U73" s="5" t="str">
        <f>+Instructions!$B$3</f>
        <v>G</v>
      </c>
      <c r="V73" s="52"/>
      <c r="W73" s="56">
        <f>+Instructions!$C$22</f>
        <v>0</v>
      </c>
      <c r="X73" s="17">
        <f t="shared" ref="X73" si="116">ROUND($AA73*(1-W73)+0.004999,2)</f>
        <v>13.7</v>
      </c>
      <c r="Y73" s="52"/>
      <c r="Z73" s="6" t="s">
        <v>860</v>
      </c>
      <c r="AA73" s="39">
        <v>13.7</v>
      </c>
      <c r="AB73" s="60">
        <f t="shared" ref="AB73" si="117">+W73</f>
        <v>0</v>
      </c>
      <c r="AC73" s="17">
        <f t="shared" ref="AC73" si="118">+X73</f>
        <v>13.7</v>
      </c>
      <c r="AD73" s="12">
        <f t="shared" ref="AD73" si="119">(AG73-AC73)/AG73</f>
        <v>0</v>
      </c>
      <c r="AE73" s="120"/>
      <c r="AF73" s="128">
        <v>3</v>
      </c>
      <c r="AG73" s="53">
        <f t="shared" ref="AG73" si="120">SUM(AJ73:AL73)+AE73</f>
        <v>13.7</v>
      </c>
      <c r="AH73" s="52"/>
      <c r="AJ73" s="17">
        <f t="shared" ref="AJ73" si="121">ROUND(AC73/(1-VLOOKUP(AF73,Group,2,FALSE)),2)</f>
        <v>13.7</v>
      </c>
      <c r="AK73" s="17">
        <f t="shared" ref="AK73" si="122">IF(VLOOKUP(AF73,Group,5,FALSE)="YES",VLOOKUP(ROUND(ROUND(AJ73,1)-AJ73,2),Round,2,FALSE)+VLOOKUP(AF73,Group,6,FALSE),0)</f>
        <v>0</v>
      </c>
      <c r="AL73" s="17">
        <f t="shared" ref="AL73" si="123">IF(VLOOKUP(AF73,Group,7,FALSE)="",0,ROUND(AJ73-0.04999,1)-AJ73+AM73)</f>
        <v>0</v>
      </c>
      <c r="AM73" s="17" t="str">
        <f t="shared" ref="AM73" si="124">IF(VLOOKUP(AF73,Group,7,FALSE)="","",VLOOKUP(AF73,Group,7,FALSE))</f>
        <v/>
      </c>
      <c r="AO73" s="31" t="s">
        <v>61</v>
      </c>
    </row>
    <row r="74" spans="1:41" s="3" customFormat="1" ht="1.5" customHeight="1" x14ac:dyDescent="0.2">
      <c r="B74" s="118"/>
      <c r="D74" s="40"/>
      <c r="E74" s="74"/>
      <c r="F74" s="74"/>
      <c r="G74" s="30"/>
      <c r="H74" s="30"/>
      <c r="I74" s="30"/>
      <c r="J74" s="30"/>
      <c r="K74" s="30"/>
      <c r="L74" s="30"/>
      <c r="M74" s="30"/>
      <c r="N74" s="30"/>
      <c r="P74" s="74"/>
      <c r="Q74" s="87"/>
      <c r="R74" s="29"/>
      <c r="S74" s="39"/>
      <c r="T74" s="37"/>
      <c r="U74" s="5"/>
      <c r="V74" s="52"/>
      <c r="W74" s="56"/>
      <c r="X74" s="39"/>
      <c r="Y74" s="52"/>
      <c r="Z74" s="6"/>
      <c r="AA74" s="39"/>
      <c r="AB74" s="60"/>
      <c r="AC74" s="39"/>
      <c r="AD74" s="60"/>
      <c r="AE74" s="75"/>
      <c r="AF74" s="148"/>
      <c r="AG74" s="39"/>
      <c r="AH74" s="52"/>
      <c r="AJ74" s="17"/>
      <c r="AK74" s="17"/>
      <c r="AL74" s="17"/>
      <c r="AM74" s="17"/>
      <c r="AO74" s="31"/>
    </row>
    <row r="75" spans="1:41" s="3" customFormat="1" ht="9.75" customHeight="1" x14ac:dyDescent="0.2">
      <c r="B75" s="118"/>
      <c r="D75" s="40" t="s">
        <v>125</v>
      </c>
      <c r="E75" s="158" t="s">
        <v>856</v>
      </c>
      <c r="F75" s="74"/>
      <c r="G75" s="30"/>
      <c r="H75" s="30"/>
      <c r="I75" s="30"/>
      <c r="J75" s="158"/>
      <c r="K75" s="158" t="s">
        <v>857</v>
      </c>
      <c r="L75" s="30"/>
      <c r="M75" s="30"/>
      <c r="N75" s="158"/>
      <c r="O75" s="168"/>
      <c r="P75" s="74"/>
      <c r="Q75" s="87"/>
      <c r="R75" s="29"/>
      <c r="S75" s="39"/>
      <c r="T75" s="37"/>
      <c r="U75" s="5"/>
      <c r="V75" s="52"/>
      <c r="W75" s="56"/>
      <c r="X75" s="39"/>
      <c r="Y75" s="52"/>
      <c r="Z75" s="6"/>
      <c r="AA75" s="39"/>
      <c r="AB75" s="60"/>
      <c r="AC75" s="39"/>
      <c r="AD75" s="60"/>
      <c r="AE75" s="75"/>
      <c r="AF75" s="148"/>
      <c r="AG75" s="39"/>
      <c r="AH75" s="52"/>
      <c r="AJ75" s="17"/>
      <c r="AK75" s="17"/>
      <c r="AL75" s="17"/>
      <c r="AM75" s="17"/>
      <c r="AO75" s="31"/>
    </row>
    <row r="76" spans="1:41" s="3" customFormat="1" ht="9.75" customHeight="1" x14ac:dyDescent="0.2">
      <c r="B76" s="118"/>
      <c r="D76" s="40"/>
      <c r="E76" s="158" t="s">
        <v>726</v>
      </c>
      <c r="F76" s="74"/>
      <c r="G76" s="30"/>
      <c r="H76" s="30"/>
      <c r="I76" s="30"/>
      <c r="J76" s="30"/>
      <c r="K76" s="158"/>
      <c r="L76" s="30"/>
      <c r="M76" s="30"/>
      <c r="N76" s="30"/>
      <c r="O76" s="158"/>
      <c r="P76" s="74"/>
      <c r="Q76" s="87"/>
      <c r="R76" s="29"/>
      <c r="S76" s="39"/>
      <c r="T76" s="37"/>
      <c r="U76" s="5"/>
      <c r="V76" s="52"/>
      <c r="W76" s="56"/>
      <c r="X76" s="39"/>
      <c r="Y76" s="52"/>
      <c r="Z76" s="6"/>
      <c r="AA76" s="39"/>
      <c r="AB76" s="60"/>
      <c r="AC76" s="39"/>
      <c r="AD76" s="60"/>
      <c r="AE76" s="75"/>
      <c r="AF76" s="148"/>
      <c r="AG76" s="39"/>
      <c r="AH76" s="52"/>
      <c r="AJ76" s="17"/>
      <c r="AK76" s="17"/>
      <c r="AL76" s="17"/>
      <c r="AM76" s="17"/>
      <c r="AO76" s="31"/>
    </row>
    <row r="77" spans="1:41" s="3" customFormat="1" ht="3.95" customHeight="1" x14ac:dyDescent="0.2">
      <c r="A77" s="3" t="s">
        <v>120</v>
      </c>
      <c r="P77" s="74"/>
      <c r="Q77" s="87"/>
      <c r="R77" s="6"/>
      <c r="S77" s="39"/>
      <c r="T77" s="6"/>
      <c r="U77" s="5"/>
      <c r="V77" s="52"/>
      <c r="W77" s="56"/>
      <c r="X77" s="15"/>
      <c r="Y77" s="52"/>
      <c r="Z77" s="39"/>
      <c r="AA77" s="39"/>
      <c r="AB77" s="55"/>
      <c r="AC77" s="17"/>
      <c r="AD77" s="15"/>
      <c r="AE77" s="65"/>
      <c r="AF77" s="65"/>
      <c r="AG77" s="39"/>
      <c r="AH77" s="52"/>
      <c r="AO77" s="140"/>
    </row>
    <row r="78" spans="1:41" s="3" customFormat="1" ht="9.9499999999999993" customHeight="1" x14ac:dyDescent="0.2">
      <c r="A78" s="3" t="s">
        <v>120</v>
      </c>
      <c r="C78" s="73" t="s">
        <v>837</v>
      </c>
      <c r="P78" s="74"/>
      <c r="Q78" s="87"/>
      <c r="R78" s="161" t="s">
        <v>126</v>
      </c>
      <c r="S78" s="162" t="s">
        <v>734</v>
      </c>
      <c r="T78" s="163"/>
      <c r="U78" s="5"/>
      <c r="V78" s="52"/>
      <c r="W78" s="56"/>
      <c r="X78" s="15"/>
      <c r="Y78" s="52"/>
      <c r="Z78" s="39"/>
      <c r="AA78" s="39"/>
      <c r="AB78" s="55"/>
      <c r="AC78" s="17"/>
      <c r="AD78" s="15"/>
      <c r="AE78" s="65"/>
      <c r="AF78" s="65"/>
      <c r="AG78" s="39"/>
      <c r="AH78" s="52"/>
      <c r="AO78" s="140"/>
    </row>
    <row r="79" spans="1:41" s="3" customFormat="1" ht="2.85" customHeight="1" x14ac:dyDescent="0.2">
      <c r="C79" s="73"/>
      <c r="P79" s="74"/>
      <c r="Q79" s="87"/>
      <c r="R79" s="6"/>
      <c r="S79" s="39"/>
      <c r="T79" s="6"/>
      <c r="U79" s="5"/>
      <c r="V79" s="52"/>
      <c r="W79" s="56"/>
      <c r="X79" s="15"/>
      <c r="Y79" s="52"/>
      <c r="Z79" s="39"/>
      <c r="AA79" s="39"/>
      <c r="AB79" s="55"/>
      <c r="AC79" s="17"/>
      <c r="AD79" s="15"/>
      <c r="AE79" s="65"/>
      <c r="AF79" s="65"/>
      <c r="AG79" s="39"/>
      <c r="AH79" s="52"/>
      <c r="AO79" s="140"/>
    </row>
    <row r="80" spans="1:41" s="3" customFormat="1" ht="9.9499999999999993" customHeight="1" x14ac:dyDescent="0.2">
      <c r="D80" s="40" t="s">
        <v>10</v>
      </c>
      <c r="E80" s="141" t="s">
        <v>514</v>
      </c>
      <c r="G80" s="141"/>
      <c r="H80" s="141"/>
      <c r="J80" s="141"/>
      <c r="K80" s="141"/>
      <c r="L80" s="141"/>
      <c r="M80" s="3" t="s">
        <v>122</v>
      </c>
      <c r="N80" s="141"/>
      <c r="P80" s="74"/>
      <c r="Q80" s="87"/>
      <c r="R80" s="6"/>
      <c r="S80" s="39"/>
      <c r="T80" s="6"/>
      <c r="U80" s="5"/>
      <c r="V80" s="52"/>
      <c r="W80" s="56"/>
      <c r="X80" s="15"/>
      <c r="Y80" s="52"/>
      <c r="Z80" s="39"/>
      <c r="AA80" s="39"/>
      <c r="AB80" s="55"/>
      <c r="AC80" s="17"/>
      <c r="AD80" s="15"/>
      <c r="AE80" s="65"/>
      <c r="AF80" s="65"/>
      <c r="AG80" s="39"/>
      <c r="AH80" s="52"/>
      <c r="AO80" s="140"/>
    </row>
    <row r="81" spans="2:41" s="3" customFormat="1" ht="1.5" customHeight="1" x14ac:dyDescent="0.2">
      <c r="B81" s="118"/>
      <c r="D81" s="40"/>
      <c r="E81" s="74"/>
      <c r="F81" s="74"/>
      <c r="G81" s="30"/>
      <c r="H81" s="30"/>
      <c r="I81" s="30"/>
      <c r="J81" s="30"/>
      <c r="K81" s="30"/>
      <c r="L81" s="30"/>
      <c r="M81" s="30"/>
      <c r="N81" s="30"/>
      <c r="P81" s="74"/>
      <c r="Q81" s="87"/>
      <c r="R81" s="29"/>
      <c r="S81" s="39"/>
      <c r="T81" s="37"/>
      <c r="U81" s="5"/>
      <c r="V81" s="52"/>
      <c r="W81" s="56"/>
      <c r="X81" s="39"/>
      <c r="Y81" s="52"/>
      <c r="Z81" s="6"/>
      <c r="AA81" s="39"/>
      <c r="AB81" s="60"/>
      <c r="AC81" s="39"/>
      <c r="AD81" s="60"/>
      <c r="AE81" s="120"/>
      <c r="AF81" s="129"/>
      <c r="AG81" s="44"/>
      <c r="AH81" s="52"/>
      <c r="AJ81" s="17"/>
      <c r="AK81" s="17"/>
      <c r="AL81" s="17"/>
      <c r="AM81" s="17"/>
      <c r="AO81" s="98"/>
    </row>
    <row r="82" spans="2:41" s="3" customFormat="1" ht="9.9499999999999993" customHeight="1" x14ac:dyDescent="0.2">
      <c r="B82" s="112" t="s">
        <v>57</v>
      </c>
      <c r="C82" s="173" t="s">
        <v>186</v>
      </c>
      <c r="D82" s="40"/>
      <c r="E82" s="74" t="s">
        <v>279</v>
      </c>
      <c r="F82" s="74"/>
      <c r="G82" s="30" t="s">
        <v>50</v>
      </c>
      <c r="H82" s="30"/>
      <c r="I82" s="30" t="s">
        <v>228</v>
      </c>
      <c r="J82" s="30"/>
      <c r="K82" s="30"/>
      <c r="L82" s="30"/>
      <c r="M82" s="30"/>
      <c r="N82" s="30"/>
      <c r="P82" s="74" t="s">
        <v>375</v>
      </c>
      <c r="Q82" s="87"/>
      <c r="R82" s="29"/>
      <c r="S82" s="39">
        <f>IF(Suggested="Yes",AA82,AG82)</f>
        <v>7.1</v>
      </c>
      <c r="T82" s="37" t="s">
        <v>49</v>
      </c>
      <c r="U82" s="5" t="str">
        <f>+Instructions!$B$3</f>
        <v>G</v>
      </c>
      <c r="V82" s="52"/>
      <c r="W82" s="56">
        <f>+Instructions!$C$22</f>
        <v>0</v>
      </c>
      <c r="X82" s="17">
        <f t="shared" ref="X82:X85" si="125">ROUND($AA82*(1-W82)+0.004999,2)</f>
        <v>7.1</v>
      </c>
      <c r="Y82" s="52"/>
      <c r="Z82" s="6" t="s">
        <v>859</v>
      </c>
      <c r="AA82" s="39">
        <v>7.1</v>
      </c>
      <c r="AB82" s="60">
        <f t="shared" ref="AB82:AB85" si="126">+W82</f>
        <v>0</v>
      </c>
      <c r="AC82" s="17">
        <f t="shared" ref="AC82:AC85" si="127">+X82</f>
        <v>7.1</v>
      </c>
      <c r="AD82" s="12">
        <f t="shared" ref="AD82:AD85" si="128">(AG82-AC82)/AG82</f>
        <v>0</v>
      </c>
      <c r="AE82" s="120"/>
      <c r="AF82" s="127">
        <v>1</v>
      </c>
      <c r="AG82" s="38">
        <f t="shared" ref="AG82:AG85" si="129">SUM(AJ82:AL82)+AE82</f>
        <v>7.1</v>
      </c>
      <c r="AH82" s="52"/>
      <c r="AJ82" s="17">
        <f t="shared" ref="AJ82:AJ85" si="130">ROUND(AC82/(1-VLOOKUP(AF82,Group,2,FALSE)),2)</f>
        <v>7.1</v>
      </c>
      <c r="AK82" s="17">
        <f t="shared" ref="AK82:AK85" si="131">IF(VLOOKUP(AF82,Group,5,FALSE)="YES",VLOOKUP(ROUND(ROUND(AJ82,1)-AJ82,2),Round,2,FALSE)+VLOOKUP(AF82,Group,6,FALSE),0)</f>
        <v>0</v>
      </c>
      <c r="AL82" s="17">
        <f t="shared" ref="AL82:AL85" si="132">IF(VLOOKUP(AF82,Group,7,FALSE)="",0,ROUND(AJ82-0.04999,1)-AJ82+AM82)</f>
        <v>0</v>
      </c>
      <c r="AM82" s="17" t="str">
        <f t="shared" ref="AM82:AM85" si="133">IF(VLOOKUP(AF82,Group,7,FALSE)="","",VLOOKUP(AF82,Group,7,FALSE))</f>
        <v/>
      </c>
      <c r="AO82" s="98" t="s">
        <v>61</v>
      </c>
    </row>
    <row r="83" spans="2:41" s="3" customFormat="1" ht="9.9499999999999993" customHeight="1" x14ac:dyDescent="0.2">
      <c r="B83" s="112" t="s">
        <v>57</v>
      </c>
      <c r="D83" s="40"/>
      <c r="E83" s="74" t="s">
        <v>735</v>
      </c>
      <c r="F83" s="74"/>
      <c r="G83" s="30" t="s">
        <v>50</v>
      </c>
      <c r="H83" s="30"/>
      <c r="I83" s="30" t="s">
        <v>228</v>
      </c>
      <c r="J83" s="30"/>
      <c r="K83" s="30"/>
      <c r="L83" s="30"/>
      <c r="M83" s="30"/>
      <c r="N83" s="30"/>
      <c r="P83" s="74" t="s">
        <v>736</v>
      </c>
      <c r="Q83" s="87"/>
      <c r="R83" s="29"/>
      <c r="S83" s="39">
        <f>IF(Suggested="Yes",AA83,AG83)</f>
        <v>7.9</v>
      </c>
      <c r="T83" s="37" t="s">
        <v>49</v>
      </c>
      <c r="U83" s="5" t="str">
        <f>+Instructions!$B$3</f>
        <v>G</v>
      </c>
      <c r="V83" s="52"/>
      <c r="W83" s="56">
        <f>+Instructions!$C$22</f>
        <v>0</v>
      </c>
      <c r="X83" s="17">
        <f t="shared" si="125"/>
        <v>7.9</v>
      </c>
      <c r="Y83" s="52"/>
      <c r="Z83" s="6" t="s">
        <v>859</v>
      </c>
      <c r="AA83" s="39">
        <v>7.9</v>
      </c>
      <c r="AB83" s="60">
        <f t="shared" si="126"/>
        <v>0</v>
      </c>
      <c r="AC83" s="17">
        <f t="shared" si="127"/>
        <v>7.9</v>
      </c>
      <c r="AD83" s="12">
        <f t="shared" si="128"/>
        <v>0</v>
      </c>
      <c r="AE83" s="120"/>
      <c r="AF83" s="127">
        <v>1</v>
      </c>
      <c r="AG83" s="38">
        <f t="shared" si="129"/>
        <v>7.9</v>
      </c>
      <c r="AH83" s="52"/>
      <c r="AJ83" s="17">
        <f t="shared" si="130"/>
        <v>7.9</v>
      </c>
      <c r="AK83" s="17">
        <f t="shared" si="131"/>
        <v>0</v>
      </c>
      <c r="AL83" s="17">
        <f t="shared" si="132"/>
        <v>0</v>
      </c>
      <c r="AM83" s="17" t="str">
        <f t="shared" si="133"/>
        <v/>
      </c>
      <c r="AO83" s="98" t="s">
        <v>61</v>
      </c>
    </row>
    <row r="84" spans="2:41" s="3" customFormat="1" ht="9.9499999999999993" customHeight="1" x14ac:dyDescent="0.2">
      <c r="B84" s="112" t="s">
        <v>57</v>
      </c>
      <c r="D84" s="40"/>
      <c r="E84" s="74" t="s">
        <v>308</v>
      </c>
      <c r="F84" s="74"/>
      <c r="G84" s="30" t="s">
        <v>50</v>
      </c>
      <c r="H84" s="30"/>
      <c r="I84" s="30" t="s">
        <v>228</v>
      </c>
      <c r="J84" s="30"/>
      <c r="K84" s="30"/>
      <c r="L84" s="30"/>
      <c r="M84" s="30"/>
      <c r="N84" s="30"/>
      <c r="P84" s="74" t="s">
        <v>376</v>
      </c>
      <c r="Q84" s="87"/>
      <c r="R84" s="29"/>
      <c r="S84" s="39">
        <f>IF(Suggested="Yes",AA84,AG84)</f>
        <v>10.35</v>
      </c>
      <c r="T84" s="37" t="s">
        <v>49</v>
      </c>
      <c r="U84" s="5" t="str">
        <f>+Instructions!$B$3</f>
        <v>G</v>
      </c>
      <c r="V84" s="52"/>
      <c r="W84" s="56">
        <f>+Instructions!$C$22</f>
        <v>0</v>
      </c>
      <c r="X84" s="17">
        <f t="shared" si="125"/>
        <v>10.35</v>
      </c>
      <c r="Y84" s="52"/>
      <c r="Z84" s="6" t="s">
        <v>859</v>
      </c>
      <c r="AA84" s="39">
        <v>10.35</v>
      </c>
      <c r="AB84" s="60">
        <f t="shared" si="126"/>
        <v>0</v>
      </c>
      <c r="AC84" s="17">
        <f t="shared" si="127"/>
        <v>10.35</v>
      </c>
      <c r="AD84" s="12">
        <f t="shared" si="128"/>
        <v>0</v>
      </c>
      <c r="AE84" s="120"/>
      <c r="AF84" s="127">
        <v>1</v>
      </c>
      <c r="AG84" s="38">
        <f t="shared" si="129"/>
        <v>10.35</v>
      </c>
      <c r="AH84" s="52"/>
      <c r="AJ84" s="17">
        <f t="shared" si="130"/>
        <v>10.35</v>
      </c>
      <c r="AK84" s="17">
        <f t="shared" si="131"/>
        <v>0</v>
      </c>
      <c r="AL84" s="17">
        <f t="shared" si="132"/>
        <v>0</v>
      </c>
      <c r="AM84" s="17" t="str">
        <f t="shared" si="133"/>
        <v/>
      </c>
      <c r="AO84" s="98" t="s">
        <v>61</v>
      </c>
    </row>
    <row r="85" spans="2:41" s="3" customFormat="1" ht="9.9499999999999993" customHeight="1" x14ac:dyDescent="0.2">
      <c r="B85" s="112" t="s">
        <v>57</v>
      </c>
      <c r="D85" s="40"/>
      <c r="E85" s="74" t="s">
        <v>309</v>
      </c>
      <c r="F85" s="74"/>
      <c r="G85" s="30" t="s">
        <v>50</v>
      </c>
      <c r="H85" s="30"/>
      <c r="I85" s="30" t="s">
        <v>228</v>
      </c>
      <c r="J85" s="30"/>
      <c r="K85" s="30"/>
      <c r="L85" s="30"/>
      <c r="M85" s="30"/>
      <c r="N85" s="30"/>
      <c r="P85" s="74" t="s">
        <v>240</v>
      </c>
      <c r="Q85" s="87"/>
      <c r="R85" s="29" t="s">
        <v>54</v>
      </c>
      <c r="S85" s="39">
        <f>IF(Suggested="Yes",AA85,AG85)</f>
        <v>18.100000000000001</v>
      </c>
      <c r="T85" s="37" t="s">
        <v>49</v>
      </c>
      <c r="U85" s="5" t="str">
        <f>+Instructions!$B$3</f>
        <v>G</v>
      </c>
      <c r="V85" s="52"/>
      <c r="W85" s="56">
        <f>+Instructions!$C$22</f>
        <v>0</v>
      </c>
      <c r="X85" s="17">
        <f t="shared" si="125"/>
        <v>18.100000000000001</v>
      </c>
      <c r="Y85" s="52"/>
      <c r="Z85" s="6" t="s">
        <v>859</v>
      </c>
      <c r="AA85" s="39">
        <v>18.100000000000001</v>
      </c>
      <c r="AB85" s="60">
        <f t="shared" si="126"/>
        <v>0</v>
      </c>
      <c r="AC85" s="17">
        <f t="shared" si="127"/>
        <v>18.100000000000001</v>
      </c>
      <c r="AD85" s="12">
        <f t="shared" si="128"/>
        <v>0</v>
      </c>
      <c r="AE85" s="120"/>
      <c r="AF85" s="127">
        <v>1</v>
      </c>
      <c r="AG85" s="38">
        <f t="shared" si="129"/>
        <v>18.100000000000001</v>
      </c>
      <c r="AH85" s="52"/>
      <c r="AJ85" s="17">
        <f t="shared" si="130"/>
        <v>18.100000000000001</v>
      </c>
      <c r="AK85" s="17">
        <f t="shared" si="131"/>
        <v>0</v>
      </c>
      <c r="AL85" s="17">
        <f t="shared" si="132"/>
        <v>0</v>
      </c>
      <c r="AM85" s="17" t="str">
        <f t="shared" si="133"/>
        <v/>
      </c>
      <c r="AO85" s="98" t="s">
        <v>61</v>
      </c>
    </row>
    <row r="86" spans="2:41" s="3" customFormat="1" ht="1.5" customHeight="1" x14ac:dyDescent="0.2">
      <c r="B86" s="118"/>
      <c r="D86" s="40"/>
      <c r="E86" s="74"/>
      <c r="F86" s="74"/>
      <c r="G86" s="30"/>
      <c r="H86" s="30"/>
      <c r="I86" s="30"/>
      <c r="J86" s="30"/>
      <c r="K86" s="30"/>
      <c r="L86" s="30"/>
      <c r="M86" s="30"/>
      <c r="N86" s="30"/>
      <c r="P86" s="74"/>
      <c r="Q86" s="87"/>
      <c r="R86" s="29"/>
      <c r="S86" s="39"/>
      <c r="T86" s="37"/>
      <c r="U86" s="5"/>
      <c r="V86" s="52"/>
      <c r="W86" s="56"/>
      <c r="X86" s="39"/>
      <c r="Y86" s="52"/>
      <c r="Z86" s="6"/>
      <c r="AA86" s="39"/>
      <c r="AB86" s="60"/>
      <c r="AC86" s="39"/>
      <c r="AD86" s="60"/>
      <c r="AE86" s="120"/>
      <c r="AF86" s="129"/>
      <c r="AG86" s="44"/>
      <c r="AH86" s="52"/>
      <c r="AJ86" s="17"/>
      <c r="AK86" s="17"/>
      <c r="AL86" s="17"/>
      <c r="AM86" s="17"/>
      <c r="AO86" s="98"/>
    </row>
    <row r="87" spans="2:41" s="3" customFormat="1" ht="9.9499999999999993" customHeight="1" x14ac:dyDescent="0.2">
      <c r="B87" s="111" t="s">
        <v>8</v>
      </c>
      <c r="D87" s="40"/>
      <c r="E87" s="74" t="s">
        <v>280</v>
      </c>
      <c r="F87" s="74"/>
      <c r="G87" s="30" t="s">
        <v>92</v>
      </c>
      <c r="H87" s="30"/>
      <c r="I87" s="30" t="s">
        <v>228</v>
      </c>
      <c r="J87" s="30"/>
      <c r="K87" s="30"/>
      <c r="L87" s="30"/>
      <c r="M87" s="30"/>
      <c r="N87" s="168" t="s">
        <v>161</v>
      </c>
      <c r="P87" s="74" t="s">
        <v>136</v>
      </c>
      <c r="Q87" s="87"/>
      <c r="R87" s="29"/>
      <c r="S87" s="39">
        <f t="shared" ref="S87:S91" si="134">IF(Suggested="Yes",AA87,AG87)</f>
        <v>19</v>
      </c>
      <c r="T87" s="37" t="s">
        <v>48</v>
      </c>
      <c r="U87" s="5" t="str">
        <f>+Instructions!$B$3</f>
        <v>G</v>
      </c>
      <c r="V87" s="52"/>
      <c r="W87" s="56">
        <f>+Instructions!$C$22</f>
        <v>0</v>
      </c>
      <c r="X87" s="17">
        <f t="shared" ref="X87:X91" si="135">ROUND($AA87*(1-W87)+0.004999,2)</f>
        <v>19</v>
      </c>
      <c r="Y87" s="52"/>
      <c r="Z87" s="6" t="s">
        <v>859</v>
      </c>
      <c r="AA87" s="39">
        <v>19</v>
      </c>
      <c r="AB87" s="60">
        <f t="shared" ref="AB87:AB91" si="136">+W87</f>
        <v>0</v>
      </c>
      <c r="AC87" s="17">
        <f t="shared" ref="AC87:AC91" si="137">+X87</f>
        <v>19</v>
      </c>
      <c r="AD87" s="12">
        <f t="shared" ref="AD87:AD91" si="138">(AG87-AC87)/AG87</f>
        <v>0</v>
      </c>
      <c r="AE87" s="120"/>
      <c r="AF87" s="128">
        <v>3</v>
      </c>
      <c r="AG87" s="53">
        <f t="shared" ref="AG87:AG91" si="139">SUM(AJ87:AL87)+AE87</f>
        <v>19</v>
      </c>
      <c r="AH87" s="52"/>
      <c r="AJ87" s="17">
        <f t="shared" ref="AJ87:AJ91" si="140">ROUND(AC87/(1-VLOOKUP(AF87,Group,2,FALSE)),2)</f>
        <v>19</v>
      </c>
      <c r="AK87" s="17">
        <f t="shared" ref="AK87:AK91" si="141">IF(VLOOKUP(AF87,Group,5,FALSE)="YES",VLOOKUP(ROUND(ROUND(AJ87,1)-AJ87,2),Round,2,FALSE)+VLOOKUP(AF87,Group,6,FALSE),0)</f>
        <v>0</v>
      </c>
      <c r="AL87" s="17">
        <f t="shared" ref="AL87:AL91" si="142">IF(VLOOKUP(AF87,Group,7,FALSE)="",0,ROUND(AJ87-0.04999,1)-AJ87+AM87)</f>
        <v>0</v>
      </c>
      <c r="AM87" s="17" t="str">
        <f t="shared" ref="AM87:AM91" si="143">IF(VLOOKUP(AF87,Group,7,FALSE)="","",VLOOKUP(AF87,Group,7,FALSE))</f>
        <v/>
      </c>
      <c r="AO87" s="98" t="s">
        <v>61</v>
      </c>
    </row>
    <row r="88" spans="2:41" s="3" customFormat="1" ht="1.5" customHeight="1" x14ac:dyDescent="0.2">
      <c r="B88" s="118"/>
      <c r="D88" s="40"/>
      <c r="E88" s="74"/>
      <c r="F88" s="74"/>
      <c r="G88" s="30"/>
      <c r="H88" s="30"/>
      <c r="I88" s="30"/>
      <c r="J88" s="30"/>
      <c r="K88" s="30"/>
      <c r="L88" s="30"/>
      <c r="M88" s="30"/>
      <c r="N88" s="30"/>
      <c r="P88" s="74"/>
      <c r="Q88" s="87"/>
      <c r="R88" s="29"/>
      <c r="S88" s="39"/>
      <c r="T88" s="37"/>
      <c r="U88" s="5"/>
      <c r="V88" s="52"/>
      <c r="W88" s="56"/>
      <c r="X88" s="39"/>
      <c r="Y88" s="52"/>
      <c r="Z88" s="6"/>
      <c r="AA88" s="39"/>
      <c r="AB88" s="60"/>
      <c r="AC88" s="39"/>
      <c r="AD88" s="60"/>
      <c r="AE88" s="120"/>
      <c r="AF88" s="129"/>
      <c r="AG88" s="44"/>
      <c r="AH88" s="52"/>
      <c r="AJ88" s="17"/>
      <c r="AK88" s="17"/>
      <c r="AL88" s="17"/>
      <c r="AM88" s="17"/>
      <c r="AO88" s="98"/>
    </row>
    <row r="89" spans="2:41" s="3" customFormat="1" ht="9.9499999999999993" customHeight="1" x14ac:dyDescent="0.2">
      <c r="B89" s="111" t="s">
        <v>8</v>
      </c>
      <c r="D89" s="40"/>
      <c r="E89" s="74" t="s">
        <v>280</v>
      </c>
      <c r="F89" s="74"/>
      <c r="G89" s="30" t="s">
        <v>92</v>
      </c>
      <c r="H89" s="30"/>
      <c r="I89" s="30" t="s">
        <v>194</v>
      </c>
      <c r="J89" s="30"/>
      <c r="K89" s="30" t="s">
        <v>754</v>
      </c>
      <c r="L89" s="30"/>
      <c r="M89" s="30"/>
      <c r="N89" s="168" t="s">
        <v>755</v>
      </c>
      <c r="P89" s="74" t="s">
        <v>386</v>
      </c>
      <c r="Q89" s="87"/>
      <c r="R89" s="29" t="s">
        <v>152</v>
      </c>
      <c r="S89" s="39">
        <f t="shared" si="134"/>
        <v>31.25</v>
      </c>
      <c r="T89" s="37" t="s">
        <v>48</v>
      </c>
      <c r="U89" s="5" t="str">
        <f>+Instructions!$B$3</f>
        <v>G</v>
      </c>
      <c r="V89" s="52"/>
      <c r="W89" s="56">
        <f>+Instructions!$C$22</f>
        <v>0</v>
      </c>
      <c r="X89" s="17">
        <f t="shared" si="135"/>
        <v>31.25</v>
      </c>
      <c r="Y89" s="52"/>
      <c r="Z89" s="6" t="s">
        <v>859</v>
      </c>
      <c r="AA89" s="39">
        <v>31.25</v>
      </c>
      <c r="AB89" s="60">
        <f t="shared" si="136"/>
        <v>0</v>
      </c>
      <c r="AC89" s="17">
        <f t="shared" si="137"/>
        <v>31.25</v>
      </c>
      <c r="AD89" s="12">
        <f t="shared" si="138"/>
        <v>0</v>
      </c>
      <c r="AE89" s="120"/>
      <c r="AF89" s="128">
        <v>3</v>
      </c>
      <c r="AG89" s="53">
        <f t="shared" si="139"/>
        <v>31.25</v>
      </c>
      <c r="AH89" s="52"/>
      <c r="AJ89" s="17">
        <f t="shared" si="140"/>
        <v>31.25</v>
      </c>
      <c r="AK89" s="17">
        <f t="shared" si="141"/>
        <v>0</v>
      </c>
      <c r="AL89" s="17">
        <f t="shared" si="142"/>
        <v>0</v>
      </c>
      <c r="AM89" s="17" t="str">
        <f t="shared" si="143"/>
        <v/>
      </c>
      <c r="AO89" s="98" t="s">
        <v>61</v>
      </c>
    </row>
    <row r="90" spans="2:41" s="3" customFormat="1" ht="9.9499999999999993" customHeight="1" x14ac:dyDescent="0.2">
      <c r="B90" s="111" t="s">
        <v>8</v>
      </c>
      <c r="D90" s="40"/>
      <c r="E90" s="74" t="s">
        <v>738</v>
      </c>
      <c r="F90" s="74"/>
      <c r="G90" s="30" t="s">
        <v>92</v>
      </c>
      <c r="H90" s="30"/>
      <c r="I90" s="30" t="s">
        <v>194</v>
      </c>
      <c r="J90" s="30"/>
      <c r="K90" s="30" t="s">
        <v>740</v>
      </c>
      <c r="L90" s="30"/>
      <c r="M90" s="30"/>
      <c r="N90" s="168" t="s">
        <v>751</v>
      </c>
      <c r="P90" s="74" t="s">
        <v>386</v>
      </c>
      <c r="Q90" s="87"/>
      <c r="R90" s="29" t="s">
        <v>152</v>
      </c>
      <c r="S90" s="39">
        <f t="shared" si="134"/>
        <v>29.15</v>
      </c>
      <c r="T90" s="37" t="s">
        <v>48</v>
      </c>
      <c r="U90" s="5" t="str">
        <f>+Instructions!$B$3</f>
        <v>G</v>
      </c>
      <c r="V90" s="52"/>
      <c r="W90" s="56">
        <f>+Instructions!$C$22</f>
        <v>0</v>
      </c>
      <c r="X90" s="17">
        <f t="shared" si="135"/>
        <v>29.15</v>
      </c>
      <c r="Y90" s="52"/>
      <c r="Z90" s="6" t="s">
        <v>859</v>
      </c>
      <c r="AA90" s="39">
        <v>29.15</v>
      </c>
      <c r="AB90" s="60">
        <f t="shared" si="136"/>
        <v>0</v>
      </c>
      <c r="AC90" s="17">
        <f t="shared" si="137"/>
        <v>29.15</v>
      </c>
      <c r="AD90" s="12">
        <f t="shared" si="138"/>
        <v>0</v>
      </c>
      <c r="AE90" s="120"/>
      <c r="AF90" s="128">
        <v>3</v>
      </c>
      <c r="AG90" s="53">
        <f t="shared" si="139"/>
        <v>29.15</v>
      </c>
      <c r="AH90" s="52"/>
      <c r="AJ90" s="17">
        <f t="shared" si="140"/>
        <v>29.15</v>
      </c>
      <c r="AK90" s="17">
        <f t="shared" si="141"/>
        <v>0</v>
      </c>
      <c r="AL90" s="17">
        <f t="shared" si="142"/>
        <v>0</v>
      </c>
      <c r="AM90" s="17" t="str">
        <f t="shared" si="143"/>
        <v/>
      </c>
      <c r="AO90" s="98" t="s">
        <v>61</v>
      </c>
    </row>
    <row r="91" spans="2:41" s="3" customFormat="1" ht="9.9499999999999993" customHeight="1" x14ac:dyDescent="0.2">
      <c r="B91" s="111" t="s">
        <v>8</v>
      </c>
      <c r="D91" s="40"/>
      <c r="E91" s="74" t="s">
        <v>385</v>
      </c>
      <c r="F91" s="74"/>
      <c r="G91" s="30" t="s">
        <v>92</v>
      </c>
      <c r="H91" s="30"/>
      <c r="I91" s="30" t="s">
        <v>194</v>
      </c>
      <c r="J91" s="30"/>
      <c r="K91" s="30" t="s">
        <v>741</v>
      </c>
      <c r="L91" s="30"/>
      <c r="M91" s="30"/>
      <c r="N91" s="168" t="s">
        <v>752</v>
      </c>
      <c r="P91" s="74" t="s">
        <v>386</v>
      </c>
      <c r="Q91" s="87"/>
      <c r="R91" s="29" t="s">
        <v>152</v>
      </c>
      <c r="S91" s="39">
        <f t="shared" si="134"/>
        <v>28.3</v>
      </c>
      <c r="T91" s="37" t="s">
        <v>48</v>
      </c>
      <c r="U91" s="5" t="str">
        <f>+Instructions!$B$3</f>
        <v>G</v>
      </c>
      <c r="V91" s="52"/>
      <c r="W91" s="56">
        <f>+Instructions!$C$22</f>
        <v>0</v>
      </c>
      <c r="X91" s="17">
        <f t="shared" si="135"/>
        <v>28.3</v>
      </c>
      <c r="Y91" s="52"/>
      <c r="Z91" s="6" t="s">
        <v>859</v>
      </c>
      <c r="AA91" s="39">
        <v>28.3</v>
      </c>
      <c r="AB91" s="60">
        <f t="shared" si="136"/>
        <v>0</v>
      </c>
      <c r="AC91" s="17">
        <f t="shared" si="137"/>
        <v>28.3</v>
      </c>
      <c r="AD91" s="12">
        <f t="shared" si="138"/>
        <v>0</v>
      </c>
      <c r="AE91" s="120"/>
      <c r="AF91" s="128">
        <v>3</v>
      </c>
      <c r="AG91" s="53">
        <f t="shared" si="139"/>
        <v>28.3</v>
      </c>
      <c r="AH91" s="52"/>
      <c r="AJ91" s="17">
        <f t="shared" si="140"/>
        <v>28.3</v>
      </c>
      <c r="AK91" s="17">
        <f t="shared" si="141"/>
        <v>0</v>
      </c>
      <c r="AL91" s="17">
        <f t="shared" si="142"/>
        <v>0</v>
      </c>
      <c r="AM91" s="17" t="str">
        <f t="shared" si="143"/>
        <v/>
      </c>
      <c r="AO91" s="98" t="s">
        <v>61</v>
      </c>
    </row>
    <row r="92" spans="2:41" s="3" customFormat="1" ht="1.5" customHeight="1" x14ac:dyDescent="0.2">
      <c r="B92" s="118"/>
      <c r="D92" s="40"/>
      <c r="E92" s="74"/>
      <c r="F92" s="74"/>
      <c r="G92" s="30"/>
      <c r="H92" s="30"/>
      <c r="I92" s="30"/>
      <c r="J92" s="30"/>
      <c r="K92" s="30"/>
      <c r="L92" s="30"/>
      <c r="M92" s="30"/>
      <c r="N92" s="30"/>
      <c r="P92" s="74"/>
      <c r="Q92" s="87"/>
      <c r="R92" s="29"/>
      <c r="S92" s="39"/>
      <c r="T92" s="37"/>
      <c r="U92" s="5"/>
      <c r="V92" s="52"/>
      <c r="W92" s="56"/>
      <c r="X92" s="39"/>
      <c r="Y92" s="52"/>
      <c r="Z92" s="6"/>
      <c r="AA92" s="39"/>
      <c r="AB92" s="60"/>
      <c r="AC92" s="39"/>
      <c r="AD92" s="60"/>
      <c r="AE92" s="75"/>
      <c r="AF92" s="148"/>
      <c r="AG92" s="39"/>
      <c r="AH92" s="52"/>
      <c r="AJ92" s="17"/>
      <c r="AK92" s="17"/>
      <c r="AL92" s="17"/>
      <c r="AM92" s="17"/>
      <c r="AO92" s="31"/>
    </row>
    <row r="93" spans="2:41" s="3" customFormat="1" ht="9.9499999999999993" customHeight="1" x14ac:dyDescent="0.2">
      <c r="B93" s="113" t="s">
        <v>47</v>
      </c>
      <c r="D93" s="40"/>
      <c r="E93" s="74" t="s">
        <v>281</v>
      </c>
      <c r="F93" s="74"/>
      <c r="G93" s="30" t="s">
        <v>104</v>
      </c>
      <c r="H93" s="30"/>
      <c r="I93" s="30" t="s">
        <v>228</v>
      </c>
      <c r="J93" s="30"/>
      <c r="K93" s="30"/>
      <c r="L93" s="30" t="s">
        <v>122</v>
      </c>
      <c r="M93" s="30"/>
      <c r="N93" s="30"/>
      <c r="P93" s="74" t="s">
        <v>137</v>
      </c>
      <c r="Q93" s="87"/>
      <c r="R93" s="29"/>
      <c r="S93" s="39">
        <f t="shared" ref="S93" si="144">IF(Suggested="Yes",AA93,AG93)</f>
        <v>8.75</v>
      </c>
      <c r="T93" s="37" t="s">
        <v>48</v>
      </c>
      <c r="U93" s="5" t="str">
        <f>+Instructions!$B$3</f>
        <v>G</v>
      </c>
      <c r="V93" s="52"/>
      <c r="W93" s="56">
        <f>+Instructions!$C$22</f>
        <v>0</v>
      </c>
      <c r="X93" s="39">
        <f t="shared" ref="X93:X95" si="145">ROUND($AA93*(1-W93)+0.004999,2)</f>
        <v>8.75</v>
      </c>
      <c r="Y93" s="52"/>
      <c r="Z93" s="6" t="s">
        <v>859</v>
      </c>
      <c r="AA93" s="39">
        <v>8.75</v>
      </c>
      <c r="AB93" s="60">
        <f t="shared" ref="AB93:AB95" si="146">+W93</f>
        <v>0</v>
      </c>
      <c r="AC93" s="39">
        <f t="shared" ref="AC93:AC95" si="147">+X93</f>
        <v>8.75</v>
      </c>
      <c r="AD93" s="60">
        <f t="shared" ref="AD93:AD95" si="148">(AG93-AC93)/AG93</f>
        <v>0</v>
      </c>
      <c r="AE93" s="120"/>
      <c r="AF93" s="129">
        <v>2</v>
      </c>
      <c r="AG93" s="44">
        <f t="shared" ref="AG93:AG95" si="149">SUM(AJ93:AL93)+AE93</f>
        <v>8.75</v>
      </c>
      <c r="AH93" s="52"/>
      <c r="AJ93" s="17">
        <f t="shared" ref="AJ93:AJ95" si="150">ROUND(AC93/(1-VLOOKUP(AF93,Group,2,FALSE)),2)</f>
        <v>8.75</v>
      </c>
      <c r="AK93" s="17">
        <f t="shared" ref="AK93:AK95" si="151">IF(VLOOKUP(AF93,Group,5,FALSE)="YES",VLOOKUP(ROUND(ROUND(AJ93,1)-AJ93,2),Round,2,FALSE)+VLOOKUP(AF93,Group,6,FALSE),0)</f>
        <v>0</v>
      </c>
      <c r="AL93" s="17">
        <f t="shared" ref="AL93:AL95" si="152">IF(VLOOKUP(AF93,Group,7,FALSE)="",0,ROUND(AJ93-0.04999,1)-AJ93+AM93)</f>
        <v>0</v>
      </c>
      <c r="AM93" s="17" t="str">
        <f t="shared" ref="AM93:AM95" si="153">IF(VLOOKUP(AF93,Group,7,FALSE)="","",VLOOKUP(AF93,Group,7,FALSE))</f>
        <v/>
      </c>
      <c r="AO93" s="98" t="s">
        <v>61</v>
      </c>
    </row>
    <row r="94" spans="2:41" s="3" customFormat="1" ht="2.85" customHeight="1" x14ac:dyDescent="0.2">
      <c r="B94" s="118"/>
      <c r="D94" s="40"/>
      <c r="E94" s="74"/>
      <c r="F94" s="74"/>
      <c r="G94" s="30"/>
      <c r="H94" s="30"/>
      <c r="I94" s="30"/>
      <c r="J94" s="30"/>
      <c r="K94" s="30"/>
      <c r="L94" s="30"/>
      <c r="M94" s="30"/>
      <c r="N94" s="30"/>
      <c r="P94" s="74"/>
      <c r="Q94" s="87"/>
      <c r="R94" s="29"/>
      <c r="S94" s="39"/>
      <c r="T94" s="37"/>
      <c r="U94" s="5"/>
      <c r="V94" s="52"/>
      <c r="W94" s="56"/>
      <c r="X94" s="39"/>
      <c r="Y94" s="52"/>
      <c r="Z94" s="6"/>
      <c r="AA94" s="39"/>
      <c r="AB94" s="60"/>
      <c r="AC94" s="39"/>
      <c r="AD94" s="60"/>
      <c r="AE94" s="120"/>
      <c r="AF94" s="129"/>
      <c r="AG94" s="44"/>
      <c r="AH94" s="52"/>
      <c r="AJ94" s="17"/>
      <c r="AK94" s="17"/>
      <c r="AL94" s="17"/>
      <c r="AM94" s="17"/>
      <c r="AO94" s="98"/>
    </row>
    <row r="95" spans="2:41" s="3" customFormat="1" ht="9" customHeight="1" x14ac:dyDescent="0.2">
      <c r="B95" s="112" t="s">
        <v>57</v>
      </c>
      <c r="C95" s="173" t="s">
        <v>187</v>
      </c>
      <c r="D95" s="40"/>
      <c r="E95" s="74" t="s">
        <v>308</v>
      </c>
      <c r="F95" s="74"/>
      <c r="G95" s="30" t="s">
        <v>50</v>
      </c>
      <c r="H95" s="30"/>
      <c r="I95" s="30" t="s">
        <v>228</v>
      </c>
      <c r="J95" s="30"/>
      <c r="K95" s="30" t="s">
        <v>737</v>
      </c>
      <c r="L95" s="30"/>
      <c r="M95" s="30"/>
      <c r="N95" s="30"/>
      <c r="P95" s="74" t="s">
        <v>376</v>
      </c>
      <c r="Q95" s="87"/>
      <c r="R95" s="29"/>
      <c r="S95" s="39">
        <f>IF(Suggested="Yes",AA95,AG95)</f>
        <v>13.7</v>
      </c>
      <c r="T95" s="37" t="s">
        <v>49</v>
      </c>
      <c r="U95" s="5" t="str">
        <f>+Instructions!$B$3</f>
        <v>G</v>
      </c>
      <c r="V95" s="52"/>
      <c r="W95" s="56">
        <f>+Instructions!$C$22</f>
        <v>0</v>
      </c>
      <c r="X95" s="17">
        <f t="shared" si="145"/>
        <v>13.7</v>
      </c>
      <c r="Y95" s="52"/>
      <c r="Z95" s="6" t="s">
        <v>859</v>
      </c>
      <c r="AA95" s="39">
        <v>13.7</v>
      </c>
      <c r="AB95" s="60">
        <f t="shared" si="146"/>
        <v>0</v>
      </c>
      <c r="AC95" s="17">
        <f t="shared" si="147"/>
        <v>13.7</v>
      </c>
      <c r="AD95" s="12">
        <f t="shared" si="148"/>
        <v>0</v>
      </c>
      <c r="AE95" s="120"/>
      <c r="AF95" s="127">
        <v>1</v>
      </c>
      <c r="AG95" s="38">
        <f t="shared" si="149"/>
        <v>13.7</v>
      </c>
      <c r="AH95" s="52"/>
      <c r="AJ95" s="17">
        <f t="shared" si="150"/>
        <v>13.7</v>
      </c>
      <c r="AK95" s="17">
        <f t="shared" si="151"/>
        <v>0</v>
      </c>
      <c r="AL95" s="17">
        <f t="shared" si="152"/>
        <v>0</v>
      </c>
      <c r="AM95" s="17" t="str">
        <f t="shared" si="153"/>
        <v/>
      </c>
      <c r="AO95" s="98" t="s">
        <v>61</v>
      </c>
    </row>
    <row r="96" spans="2:41" s="3" customFormat="1" ht="1.5" customHeight="1" x14ac:dyDescent="0.2">
      <c r="B96" s="118"/>
      <c r="D96" s="40"/>
      <c r="E96" s="74"/>
      <c r="F96" s="74"/>
      <c r="G96" s="30"/>
      <c r="H96" s="30"/>
      <c r="I96" s="30"/>
      <c r="J96" s="30"/>
      <c r="K96" s="30"/>
      <c r="L96" s="30"/>
      <c r="M96" s="30"/>
      <c r="N96" s="30"/>
      <c r="P96" s="74"/>
      <c r="Q96" s="87"/>
      <c r="R96" s="29"/>
      <c r="S96" s="39"/>
      <c r="T96" s="37"/>
      <c r="U96" s="5"/>
      <c r="V96" s="52"/>
      <c r="W96" s="56"/>
      <c r="X96" s="39"/>
      <c r="Y96" s="52"/>
      <c r="Z96" s="6"/>
      <c r="AA96" s="39"/>
      <c r="AB96" s="60"/>
      <c r="AC96" s="39"/>
      <c r="AD96" s="60"/>
      <c r="AE96" s="75"/>
      <c r="AF96" s="148"/>
      <c r="AG96" s="39"/>
      <c r="AH96" s="52"/>
      <c r="AJ96" s="17"/>
      <c r="AK96" s="17"/>
      <c r="AL96" s="17"/>
      <c r="AM96" s="17"/>
      <c r="AO96" s="31"/>
    </row>
    <row r="97" spans="1:41" s="3" customFormat="1" ht="9.75" customHeight="1" x14ac:dyDescent="0.2">
      <c r="B97" s="118"/>
      <c r="D97" s="40" t="s">
        <v>125</v>
      </c>
      <c r="E97" s="158" t="s">
        <v>553</v>
      </c>
      <c r="F97" s="74"/>
      <c r="G97" s="30"/>
      <c r="H97" s="30"/>
      <c r="I97" s="30"/>
      <c r="J97" s="158" t="s">
        <v>854</v>
      </c>
      <c r="L97" s="30"/>
      <c r="M97" s="30"/>
      <c r="N97" s="158"/>
      <c r="O97" s="168"/>
      <c r="P97" s="74"/>
      <c r="Q97" s="87"/>
      <c r="R97" s="29"/>
      <c r="S97" s="39"/>
      <c r="T97" s="37"/>
      <c r="U97" s="5"/>
      <c r="V97" s="52"/>
      <c r="W97" s="56"/>
      <c r="X97" s="39"/>
      <c r="Y97" s="52"/>
      <c r="Z97" s="6"/>
      <c r="AA97" s="39"/>
      <c r="AB97" s="60"/>
      <c r="AC97" s="39"/>
      <c r="AD97" s="60"/>
      <c r="AE97" s="75"/>
      <c r="AF97" s="148"/>
      <c r="AG97" s="39"/>
      <c r="AH97" s="52"/>
      <c r="AJ97" s="17"/>
      <c r="AK97" s="17"/>
      <c r="AL97" s="17"/>
      <c r="AM97" s="17"/>
      <c r="AO97" s="31"/>
    </row>
    <row r="98" spans="1:41" s="3" customFormat="1" ht="3.95" customHeight="1" x14ac:dyDescent="0.2">
      <c r="B98" s="118"/>
      <c r="D98" s="40"/>
      <c r="E98" s="74"/>
      <c r="F98" s="74"/>
      <c r="G98" s="30"/>
      <c r="H98" s="30"/>
      <c r="I98" s="30"/>
      <c r="J98" s="30"/>
      <c r="K98" s="30"/>
      <c r="L98" s="30"/>
      <c r="M98" s="30"/>
      <c r="N98" s="30"/>
      <c r="P98" s="74"/>
      <c r="Q98" s="87"/>
      <c r="R98" s="29"/>
      <c r="S98" s="39"/>
      <c r="T98" s="37"/>
      <c r="U98" s="37"/>
      <c r="V98" s="229"/>
      <c r="W98" s="56"/>
      <c r="X98" s="39"/>
      <c r="Y98" s="229"/>
      <c r="Z98" s="6"/>
      <c r="AA98" s="39"/>
      <c r="AB98" s="60"/>
      <c r="AC98" s="39"/>
      <c r="AD98" s="60"/>
      <c r="AE98" s="75"/>
      <c r="AF98" s="148"/>
      <c r="AG98" s="39"/>
      <c r="AH98" s="229"/>
      <c r="AJ98" s="39"/>
      <c r="AK98" s="39"/>
      <c r="AL98" s="39"/>
      <c r="AM98" s="39"/>
      <c r="AO98" s="2"/>
    </row>
    <row r="99" spans="1:41" s="3" customFormat="1" ht="9.9499999999999993" customHeight="1" x14ac:dyDescent="0.2">
      <c r="A99" s="3" t="s">
        <v>120</v>
      </c>
      <c r="C99" s="73" t="s">
        <v>824</v>
      </c>
      <c r="P99" s="74"/>
      <c r="Q99" s="87"/>
      <c r="R99" s="161" t="s">
        <v>126</v>
      </c>
      <c r="S99" s="162" t="s">
        <v>182</v>
      </c>
      <c r="T99" s="163"/>
      <c r="U99" s="5"/>
      <c r="V99" s="52"/>
      <c r="W99" s="56"/>
      <c r="X99" s="15"/>
      <c r="Y99" s="52"/>
      <c r="Z99" s="39"/>
      <c r="AA99" s="39"/>
      <c r="AB99" s="55"/>
      <c r="AC99" s="17"/>
      <c r="AD99" s="15"/>
      <c r="AE99" s="65"/>
      <c r="AF99" s="65"/>
      <c r="AG99" s="39"/>
      <c r="AH99" s="52"/>
      <c r="AO99" s="140"/>
    </row>
    <row r="100" spans="1:41" s="3" customFormat="1" ht="2.85" customHeight="1" x14ac:dyDescent="0.2">
      <c r="C100" s="73"/>
      <c r="P100" s="74"/>
      <c r="Q100" s="87"/>
      <c r="R100" s="6"/>
      <c r="S100" s="39"/>
      <c r="T100" s="6"/>
      <c r="U100" s="5"/>
      <c r="V100" s="52"/>
      <c r="W100" s="56"/>
      <c r="X100" s="15"/>
      <c r="Y100" s="52"/>
      <c r="Z100" s="39"/>
      <c r="AA100" s="39"/>
      <c r="AB100" s="55"/>
      <c r="AC100" s="17"/>
      <c r="AD100" s="15"/>
      <c r="AE100" s="65"/>
      <c r="AF100" s="65"/>
      <c r="AG100" s="39"/>
      <c r="AH100" s="52"/>
      <c r="AO100" s="140"/>
    </row>
    <row r="101" spans="1:41" s="3" customFormat="1" ht="9.9499999999999993" customHeight="1" x14ac:dyDescent="0.2">
      <c r="D101" s="40" t="s">
        <v>10</v>
      </c>
      <c r="E101" s="141" t="s">
        <v>398</v>
      </c>
      <c r="G101" s="141"/>
      <c r="H101" s="141"/>
      <c r="J101" s="141"/>
      <c r="K101" s="141"/>
      <c r="L101" s="141"/>
      <c r="M101" s="3" t="s">
        <v>122</v>
      </c>
      <c r="N101" s="141"/>
      <c r="P101" s="74"/>
      <c r="Q101" s="87"/>
      <c r="R101" s="6"/>
      <c r="S101" s="39"/>
      <c r="T101" s="6"/>
      <c r="U101" s="5"/>
      <c r="V101" s="52"/>
      <c r="W101" s="56"/>
      <c r="X101" s="15"/>
      <c r="Y101" s="52"/>
      <c r="Z101" s="39"/>
      <c r="AA101" s="39"/>
      <c r="AB101" s="55"/>
      <c r="AC101" s="17"/>
      <c r="AD101" s="15"/>
      <c r="AE101" s="65"/>
      <c r="AF101" s="65"/>
      <c r="AG101" s="39"/>
      <c r="AH101" s="52"/>
      <c r="AO101" s="140"/>
    </row>
    <row r="102" spans="1:41" s="3" customFormat="1" ht="1.5" customHeight="1" x14ac:dyDescent="0.2">
      <c r="A102" s="3" t="s">
        <v>120</v>
      </c>
      <c r="P102" s="74"/>
      <c r="Q102" s="87"/>
      <c r="R102" s="6"/>
      <c r="S102" s="39"/>
      <c r="T102" s="6"/>
      <c r="U102" s="5"/>
      <c r="V102" s="52"/>
      <c r="W102" s="56"/>
      <c r="X102" s="15"/>
      <c r="Y102" s="52"/>
      <c r="Z102" s="39"/>
      <c r="AA102" s="39"/>
      <c r="AB102" s="55"/>
      <c r="AC102" s="17"/>
      <c r="AD102" s="15"/>
      <c r="AE102" s="65"/>
      <c r="AF102" s="65"/>
      <c r="AG102" s="39"/>
      <c r="AH102" s="52"/>
      <c r="AO102" s="140"/>
    </row>
    <row r="103" spans="1:41" s="3" customFormat="1" ht="9.9499999999999993" customHeight="1" x14ac:dyDescent="0.2">
      <c r="B103" s="112" t="s">
        <v>57</v>
      </c>
      <c r="C103" s="173" t="s">
        <v>186</v>
      </c>
      <c r="D103" s="40"/>
      <c r="E103" s="74" t="s">
        <v>279</v>
      </c>
      <c r="F103" s="74"/>
      <c r="G103" s="30" t="s">
        <v>50</v>
      </c>
      <c r="H103" s="30"/>
      <c r="I103" s="30" t="s">
        <v>228</v>
      </c>
      <c r="J103" s="30"/>
      <c r="K103" s="30"/>
      <c r="L103" s="30"/>
      <c r="M103" s="30"/>
      <c r="N103" s="30"/>
      <c r="P103" s="74" t="s">
        <v>375</v>
      </c>
      <c r="Q103" s="87"/>
      <c r="R103" s="29"/>
      <c r="S103" s="39">
        <f>IF(Suggested="Yes",AA103,AG103)</f>
        <v>7.1</v>
      </c>
      <c r="T103" s="37" t="s">
        <v>49</v>
      </c>
      <c r="U103" s="5" t="str">
        <f>+Instructions!$B$3</f>
        <v>G</v>
      </c>
      <c r="V103" s="52"/>
      <c r="W103" s="56">
        <f>+Instructions!$C$22</f>
        <v>0</v>
      </c>
      <c r="X103" s="17">
        <f>ROUND($AA103*(1-W103)+0.004999,2)</f>
        <v>7.1</v>
      </c>
      <c r="Y103" s="52"/>
      <c r="Z103" s="6" t="s">
        <v>860</v>
      </c>
      <c r="AA103" s="39">
        <v>7.1</v>
      </c>
      <c r="AB103" s="60">
        <f t="shared" ref="AB103:AC105" si="154">+W103</f>
        <v>0</v>
      </c>
      <c r="AC103" s="17">
        <f t="shared" si="154"/>
        <v>7.1</v>
      </c>
      <c r="AD103" s="12">
        <f>(AG103-AC103)/AG103</f>
        <v>0</v>
      </c>
      <c r="AE103" s="120"/>
      <c r="AF103" s="127">
        <v>1</v>
      </c>
      <c r="AG103" s="38">
        <f>SUM(AJ103:AL103)+AE103</f>
        <v>7.1</v>
      </c>
      <c r="AH103" s="52"/>
      <c r="AJ103" s="17">
        <f>ROUND(AC103/(1-VLOOKUP(AF103,Group,2,FALSE)),2)</f>
        <v>7.1</v>
      </c>
      <c r="AK103" s="17">
        <f>IF(VLOOKUP(AF103,Group,5,FALSE)="YES",VLOOKUP(ROUND(ROUND(AJ103,1)-AJ103,2),Round,2,FALSE)+VLOOKUP(AF103,Group,6,FALSE),0)</f>
        <v>0</v>
      </c>
      <c r="AL103" s="17">
        <f>IF(VLOOKUP(AF103,Group,7,FALSE)="",0,ROUND(AJ103-0.04999,1)-AJ103+AM103)</f>
        <v>0</v>
      </c>
      <c r="AM103" s="17" t="str">
        <f>IF(VLOOKUP(AF103,Group,7,FALSE)="","",VLOOKUP(AF103,Group,7,FALSE))</f>
        <v/>
      </c>
      <c r="AO103" s="31" t="s">
        <v>61</v>
      </c>
    </row>
    <row r="104" spans="1:41" s="3" customFormat="1" ht="9.9499999999999993" customHeight="1" x14ac:dyDescent="0.2">
      <c r="B104" s="112" t="s">
        <v>57</v>
      </c>
      <c r="D104" s="40"/>
      <c r="E104" s="74" t="s">
        <v>308</v>
      </c>
      <c r="F104" s="74"/>
      <c r="G104" s="30" t="s">
        <v>50</v>
      </c>
      <c r="H104" s="30"/>
      <c r="I104" s="30" t="s">
        <v>228</v>
      </c>
      <c r="J104" s="30"/>
      <c r="K104" s="30"/>
      <c r="L104" s="30"/>
      <c r="M104" s="30"/>
      <c r="N104" s="30"/>
      <c r="P104" s="74" t="s">
        <v>376</v>
      </c>
      <c r="Q104" s="87"/>
      <c r="R104" s="29"/>
      <c r="S104" s="39">
        <f>IF(Suggested="Yes",AA104,AG104)</f>
        <v>10.6</v>
      </c>
      <c r="T104" s="37" t="s">
        <v>49</v>
      </c>
      <c r="U104" s="5" t="str">
        <f>+Instructions!$B$3</f>
        <v>G</v>
      </c>
      <c r="V104" s="52"/>
      <c r="W104" s="56">
        <f>+Instructions!$C$22</f>
        <v>0</v>
      </c>
      <c r="X104" s="17">
        <f>ROUND($AA104*(1-W104)+0.004999,2)</f>
        <v>10.6</v>
      </c>
      <c r="Y104" s="52"/>
      <c r="Z104" s="6" t="s">
        <v>860</v>
      </c>
      <c r="AA104" s="39">
        <v>10.6</v>
      </c>
      <c r="AB104" s="60">
        <f t="shared" si="154"/>
        <v>0</v>
      </c>
      <c r="AC104" s="17">
        <f t="shared" si="154"/>
        <v>10.6</v>
      </c>
      <c r="AD104" s="12">
        <f>(AG104-AC104)/AG104</f>
        <v>0</v>
      </c>
      <c r="AE104" s="120"/>
      <c r="AF104" s="127">
        <v>1</v>
      </c>
      <c r="AG104" s="38">
        <f>SUM(AJ104:AL104)+AE104</f>
        <v>10.6</v>
      </c>
      <c r="AH104" s="52"/>
      <c r="AJ104" s="17">
        <f>ROUND(AC104/(1-VLOOKUP(AF104,Group,2,FALSE)),2)</f>
        <v>10.6</v>
      </c>
      <c r="AK104" s="17">
        <f>IF(VLOOKUP(AF104,Group,5,FALSE)="YES",VLOOKUP(ROUND(ROUND(AJ104,1)-AJ104,2),Round,2,FALSE)+VLOOKUP(AF104,Group,6,FALSE),0)</f>
        <v>0</v>
      </c>
      <c r="AL104" s="17">
        <f>IF(VLOOKUP(AF104,Group,7,FALSE)="",0,ROUND(AJ104-0.04999,1)-AJ104+AM104)</f>
        <v>0</v>
      </c>
      <c r="AM104" s="17" t="str">
        <f>IF(VLOOKUP(AF104,Group,7,FALSE)="","",VLOOKUP(AF104,Group,7,FALSE))</f>
        <v/>
      </c>
      <c r="AO104" s="31" t="s">
        <v>61</v>
      </c>
    </row>
    <row r="105" spans="1:41" s="3" customFormat="1" ht="9.9499999999999993" customHeight="1" x14ac:dyDescent="0.2">
      <c r="B105" s="112" t="s">
        <v>57</v>
      </c>
      <c r="D105" s="40"/>
      <c r="E105" s="74" t="s">
        <v>309</v>
      </c>
      <c r="F105" s="74"/>
      <c r="G105" s="30" t="s">
        <v>50</v>
      </c>
      <c r="H105" s="30"/>
      <c r="I105" s="30" t="s">
        <v>228</v>
      </c>
      <c r="J105" s="30"/>
      <c r="K105" s="30"/>
      <c r="L105" s="30"/>
      <c r="M105" s="30"/>
      <c r="N105" s="30"/>
      <c r="P105" s="74" t="s">
        <v>139</v>
      </c>
      <c r="Q105" s="87"/>
      <c r="R105" s="29" t="s">
        <v>54</v>
      </c>
      <c r="S105" s="39">
        <f>IF(Suggested="Yes",AA105,AG105)</f>
        <v>18.5</v>
      </c>
      <c r="T105" s="37" t="s">
        <v>49</v>
      </c>
      <c r="U105" s="5" t="str">
        <f>+Instructions!$B$3</f>
        <v>G</v>
      </c>
      <c r="V105" s="52"/>
      <c r="W105" s="56">
        <f>+Instructions!$C$22</f>
        <v>0</v>
      </c>
      <c r="X105" s="17">
        <f>ROUND($AA105*(1-W105)+0.004999,2)</f>
        <v>18.5</v>
      </c>
      <c r="Y105" s="52"/>
      <c r="Z105" s="6" t="s">
        <v>860</v>
      </c>
      <c r="AA105" s="39">
        <v>18.5</v>
      </c>
      <c r="AB105" s="60">
        <f t="shared" si="154"/>
        <v>0</v>
      </c>
      <c r="AC105" s="17">
        <f t="shared" si="154"/>
        <v>18.5</v>
      </c>
      <c r="AD105" s="12">
        <f>(AG105-AC105)/AG105</f>
        <v>0</v>
      </c>
      <c r="AE105" s="120"/>
      <c r="AF105" s="127">
        <v>1</v>
      </c>
      <c r="AG105" s="38">
        <f>SUM(AJ105:AL105)+AE105</f>
        <v>18.5</v>
      </c>
      <c r="AH105" s="52"/>
      <c r="AJ105" s="17">
        <f>ROUND(AC105/(1-VLOOKUP(AF105,Group,2,FALSE)),2)</f>
        <v>18.5</v>
      </c>
      <c r="AK105" s="17">
        <f>IF(VLOOKUP(AF105,Group,5,FALSE)="YES",VLOOKUP(ROUND(ROUND(AJ105,1)-AJ105,2),Round,2,FALSE)+VLOOKUP(AF105,Group,6,FALSE),0)</f>
        <v>0</v>
      </c>
      <c r="AL105" s="17">
        <f>IF(VLOOKUP(AF105,Group,7,FALSE)="",0,ROUND(AJ105-0.04999,1)-AJ105+AM105)</f>
        <v>0</v>
      </c>
      <c r="AM105" s="17" t="str">
        <f>IF(VLOOKUP(AF105,Group,7,FALSE)="","",VLOOKUP(AF105,Group,7,FALSE))</f>
        <v/>
      </c>
      <c r="AO105" s="31" t="s">
        <v>61</v>
      </c>
    </row>
    <row r="106" spans="1:41" s="3" customFormat="1" ht="1.5" customHeight="1" x14ac:dyDescent="0.2">
      <c r="A106" s="3" t="s">
        <v>120</v>
      </c>
      <c r="P106" s="74"/>
      <c r="Q106" s="87"/>
      <c r="R106" s="6"/>
      <c r="S106" s="39"/>
      <c r="T106" s="6"/>
      <c r="U106" s="5"/>
      <c r="V106" s="52"/>
      <c r="W106" s="56"/>
      <c r="X106" s="15"/>
      <c r="Y106" s="52"/>
      <c r="Z106" s="39"/>
      <c r="AA106" s="39"/>
      <c r="AB106" s="55"/>
      <c r="AC106" s="17"/>
      <c r="AD106" s="15"/>
      <c r="AE106" s="65"/>
      <c r="AF106" s="65"/>
      <c r="AG106" s="39"/>
      <c r="AH106" s="52"/>
      <c r="AO106" s="140"/>
    </row>
    <row r="107" spans="1:41" s="3" customFormat="1" ht="9.9499999999999993" customHeight="1" x14ac:dyDescent="0.2">
      <c r="B107" s="111" t="s">
        <v>8</v>
      </c>
      <c r="D107" s="40"/>
      <c r="E107" s="74" t="s">
        <v>280</v>
      </c>
      <c r="F107" s="74"/>
      <c r="G107" s="30" t="s">
        <v>92</v>
      </c>
      <c r="H107" s="30"/>
      <c r="I107" s="30" t="s">
        <v>228</v>
      </c>
      <c r="J107" s="30"/>
      <c r="K107" s="30" t="s">
        <v>127</v>
      </c>
      <c r="M107" s="30"/>
      <c r="N107" s="168" t="s">
        <v>161</v>
      </c>
      <c r="P107" s="74" t="s">
        <v>136</v>
      </c>
      <c r="Q107" s="87"/>
      <c r="R107" s="29" t="s">
        <v>152</v>
      </c>
      <c r="S107" s="39">
        <f>IF(Suggested="Yes",AA107,AG107)</f>
        <v>19</v>
      </c>
      <c r="T107" s="37" t="s">
        <v>48</v>
      </c>
      <c r="U107" s="5" t="str">
        <f>+Instructions!$B$3</f>
        <v>G</v>
      </c>
      <c r="V107" s="52"/>
      <c r="W107" s="56">
        <f>+Instructions!$C$22</f>
        <v>0</v>
      </c>
      <c r="X107" s="17">
        <f>ROUND($AA107*(1-W107)+0.004999,2)</f>
        <v>19</v>
      </c>
      <c r="Y107" s="52"/>
      <c r="Z107" s="6" t="s">
        <v>860</v>
      </c>
      <c r="AA107" s="39">
        <v>19</v>
      </c>
      <c r="AB107" s="60">
        <f t="shared" ref="AB107:AC107" si="155">+W107</f>
        <v>0</v>
      </c>
      <c r="AC107" s="17">
        <f t="shared" si="155"/>
        <v>19</v>
      </c>
      <c r="AD107" s="12">
        <f>(AG107-AC107)/AG107</f>
        <v>0</v>
      </c>
      <c r="AE107" s="120"/>
      <c r="AF107" s="128">
        <v>3</v>
      </c>
      <c r="AG107" s="53">
        <f>SUM(AJ107:AL107)+AE107</f>
        <v>19</v>
      </c>
      <c r="AH107" s="52"/>
      <c r="AJ107" s="17">
        <f>ROUND(AC107/(1-VLOOKUP(AF107,Group,2,FALSE)),2)</f>
        <v>19</v>
      </c>
      <c r="AK107" s="17">
        <f>IF(VLOOKUP(AF107,Group,5,FALSE)="YES",VLOOKUP(ROUND(ROUND(AJ107,1)-AJ107,2),Round,2,FALSE)+VLOOKUP(AF107,Group,6,FALSE),0)</f>
        <v>0</v>
      </c>
      <c r="AL107" s="17">
        <f>IF(VLOOKUP(AF107,Group,7,FALSE)="",0,ROUND(AJ107-0.04999,1)-AJ107+AM107)</f>
        <v>0</v>
      </c>
      <c r="AM107" s="17" t="str">
        <f>IF(VLOOKUP(AF107,Group,7,FALSE)="","",VLOOKUP(AF107,Group,7,FALSE))</f>
        <v/>
      </c>
      <c r="AO107" s="31" t="s">
        <v>61</v>
      </c>
    </row>
    <row r="108" spans="1:41" s="3" customFormat="1" ht="1.5" customHeight="1" x14ac:dyDescent="0.2">
      <c r="A108" s="3" t="s">
        <v>120</v>
      </c>
      <c r="P108" s="74"/>
      <c r="Q108" s="87"/>
      <c r="R108" s="6"/>
      <c r="S108" s="39"/>
      <c r="T108" s="6"/>
      <c r="U108" s="5"/>
      <c r="V108" s="52"/>
      <c r="W108" s="56"/>
      <c r="X108" s="15"/>
      <c r="Y108" s="52"/>
      <c r="Z108" s="39"/>
      <c r="AA108" s="39"/>
      <c r="AB108" s="55"/>
      <c r="AC108" s="17"/>
      <c r="AD108" s="15"/>
      <c r="AE108" s="65"/>
      <c r="AF108" s="65"/>
      <c r="AG108" s="39"/>
      <c r="AH108" s="52"/>
      <c r="AO108" s="140"/>
    </row>
    <row r="109" spans="1:41" s="3" customFormat="1" ht="9.9499999999999993" customHeight="1" x14ac:dyDescent="0.2">
      <c r="B109" s="113" t="s">
        <v>47</v>
      </c>
      <c r="D109" s="40"/>
      <c r="E109" s="74" t="s">
        <v>281</v>
      </c>
      <c r="F109" s="74"/>
      <c r="G109" s="30" t="s">
        <v>104</v>
      </c>
      <c r="H109" s="30"/>
      <c r="I109" s="30" t="s">
        <v>228</v>
      </c>
      <c r="J109" s="30"/>
      <c r="K109" s="30"/>
      <c r="L109" s="30" t="s">
        <v>122</v>
      </c>
      <c r="M109" s="30"/>
      <c r="N109" s="30"/>
      <c r="P109" s="74" t="s">
        <v>137</v>
      </c>
      <c r="Q109" s="87"/>
      <c r="R109" s="29"/>
      <c r="S109" s="39">
        <f>IF(Suggested="Yes",AA109,AG109)</f>
        <v>8.75</v>
      </c>
      <c r="T109" s="37" t="s">
        <v>48</v>
      </c>
      <c r="U109" s="5" t="str">
        <f>+Instructions!$B$3</f>
        <v>G</v>
      </c>
      <c r="V109" s="52"/>
      <c r="W109" s="56">
        <f>+Instructions!$C$22</f>
        <v>0</v>
      </c>
      <c r="X109" s="39">
        <f>ROUND($AA109*(1-W109)+0.004999,2)</f>
        <v>8.75</v>
      </c>
      <c r="Y109" s="52"/>
      <c r="Z109" s="6" t="s">
        <v>860</v>
      </c>
      <c r="AA109" s="39">
        <v>8.75</v>
      </c>
      <c r="AB109" s="60">
        <f>+W109</f>
        <v>0</v>
      </c>
      <c r="AC109" s="39">
        <f>+X109</f>
        <v>8.75</v>
      </c>
      <c r="AD109" s="60">
        <f>(AG109-AC109)/AG109</f>
        <v>0</v>
      </c>
      <c r="AE109" s="120"/>
      <c r="AF109" s="129">
        <v>2</v>
      </c>
      <c r="AG109" s="44">
        <f>SUM(AJ109:AL109)+AE109</f>
        <v>8.75</v>
      </c>
      <c r="AH109" s="52"/>
      <c r="AJ109" s="17">
        <f>ROUND(AC109/(1-VLOOKUP(AF109,Group,2,FALSE)),2)</f>
        <v>8.75</v>
      </c>
      <c r="AK109" s="17">
        <f>IF(VLOOKUP(AF109,Group,5,FALSE)="YES",VLOOKUP(ROUND(ROUND(AJ109,1)-AJ109,2),Round,2,FALSE)+VLOOKUP(AF109,Group,6,FALSE),0)</f>
        <v>0</v>
      </c>
      <c r="AL109" s="17">
        <f>IF(VLOOKUP(AF109,Group,7,FALSE)="",0,ROUND(AJ109-0.04999,1)-AJ109+AM109)</f>
        <v>0</v>
      </c>
      <c r="AM109" s="17" t="str">
        <f>IF(VLOOKUP(AF109,Group,7,FALSE)="","",VLOOKUP(AF109,Group,7,FALSE))</f>
        <v/>
      </c>
      <c r="AO109" s="31" t="s">
        <v>61</v>
      </c>
    </row>
    <row r="110" spans="1:41" s="3" customFormat="1" ht="1.5" customHeight="1" x14ac:dyDescent="0.2">
      <c r="A110" s="3" t="s">
        <v>120</v>
      </c>
      <c r="P110" s="74"/>
      <c r="Q110" s="87"/>
      <c r="R110" s="6"/>
      <c r="S110" s="39"/>
      <c r="T110" s="6"/>
      <c r="U110" s="5"/>
      <c r="V110" s="52"/>
      <c r="W110" s="56"/>
      <c r="X110" s="15"/>
      <c r="Y110" s="52"/>
      <c r="Z110" s="39"/>
      <c r="AA110" s="39"/>
      <c r="AB110" s="55"/>
      <c r="AC110" s="17"/>
      <c r="AD110" s="15"/>
      <c r="AE110" s="65"/>
      <c r="AF110" s="65"/>
      <c r="AG110" s="39"/>
      <c r="AH110" s="52"/>
      <c r="AO110" s="140"/>
    </row>
    <row r="111" spans="1:41" s="3" customFormat="1" ht="10.5" customHeight="1" x14ac:dyDescent="0.2">
      <c r="A111" s="3" t="s">
        <v>120</v>
      </c>
      <c r="C111" s="173" t="s">
        <v>245</v>
      </c>
      <c r="P111" s="74"/>
      <c r="Q111" s="87"/>
      <c r="R111" s="6"/>
      <c r="S111" s="39"/>
      <c r="T111" s="6"/>
      <c r="U111" s="5"/>
      <c r="V111" s="52"/>
      <c r="W111" s="56"/>
      <c r="X111" s="15"/>
      <c r="Y111" s="52"/>
      <c r="Z111" s="39"/>
      <c r="AA111" s="39"/>
      <c r="AB111" s="55"/>
      <c r="AC111" s="17"/>
      <c r="AD111" s="15"/>
      <c r="AE111" s="65"/>
      <c r="AF111" s="65"/>
      <c r="AG111" s="39"/>
      <c r="AH111" s="52"/>
      <c r="AO111" s="140"/>
    </row>
    <row r="112" spans="1:41" s="3" customFormat="1" ht="9.9499999999999993" customHeight="1" x14ac:dyDescent="0.2">
      <c r="A112" s="3" t="s">
        <v>120</v>
      </c>
      <c r="C112" s="73" t="s">
        <v>825</v>
      </c>
      <c r="P112" s="74"/>
      <c r="Q112" s="87"/>
      <c r="R112" s="161" t="s">
        <v>126</v>
      </c>
      <c r="S112" s="162" t="s">
        <v>182</v>
      </c>
      <c r="T112" s="163"/>
      <c r="U112" s="5"/>
      <c r="V112" s="52"/>
      <c r="W112" s="56"/>
      <c r="X112" s="15"/>
      <c r="Y112" s="52"/>
      <c r="Z112" s="39"/>
      <c r="AA112" s="39"/>
      <c r="AB112" s="55"/>
      <c r="AC112" s="17"/>
      <c r="AD112" s="15"/>
      <c r="AE112" s="65"/>
      <c r="AF112" s="65"/>
      <c r="AG112" s="39"/>
      <c r="AH112" s="52"/>
      <c r="AO112" s="140"/>
    </row>
    <row r="113" spans="1:41" s="3" customFormat="1" ht="2.85" customHeight="1" x14ac:dyDescent="0.2">
      <c r="A113" s="3" t="s">
        <v>120</v>
      </c>
      <c r="P113" s="74"/>
      <c r="Q113" s="87"/>
      <c r="R113" s="6"/>
      <c r="S113" s="39"/>
      <c r="T113" s="6"/>
      <c r="U113" s="5"/>
      <c r="V113" s="52"/>
      <c r="W113" s="56"/>
      <c r="X113" s="15"/>
      <c r="Y113" s="52"/>
      <c r="Z113" s="39"/>
      <c r="AA113" s="39"/>
      <c r="AB113" s="55"/>
      <c r="AC113" s="17"/>
      <c r="AD113" s="15"/>
      <c r="AE113" s="65"/>
      <c r="AF113" s="65"/>
      <c r="AG113" s="39"/>
      <c r="AH113" s="52"/>
      <c r="AO113" s="140"/>
    </row>
    <row r="114" spans="1:41" s="3" customFormat="1" ht="9.9499999999999993" customHeight="1" x14ac:dyDescent="0.2">
      <c r="D114" s="40" t="s">
        <v>10</v>
      </c>
      <c r="E114" s="141" t="s">
        <v>398</v>
      </c>
      <c r="G114" s="141"/>
      <c r="H114" s="141"/>
      <c r="J114" s="141"/>
      <c r="K114" s="141"/>
      <c r="L114" s="141"/>
      <c r="M114" s="3" t="s">
        <v>122</v>
      </c>
      <c r="N114" s="141"/>
      <c r="P114" s="74"/>
      <c r="Q114" s="87"/>
      <c r="R114" s="6"/>
      <c r="S114" s="39"/>
      <c r="T114" s="6"/>
      <c r="U114" s="5"/>
      <c r="V114" s="52"/>
      <c r="W114" s="56"/>
      <c r="X114" s="15"/>
      <c r="Y114" s="52"/>
      <c r="Z114" s="39"/>
      <c r="AA114" s="39"/>
      <c r="AB114" s="55"/>
      <c r="AC114" s="17"/>
      <c r="AD114" s="15"/>
      <c r="AE114" s="65"/>
      <c r="AF114" s="65"/>
      <c r="AG114" s="39"/>
      <c r="AH114" s="52"/>
      <c r="AO114" s="140"/>
    </row>
    <row r="115" spans="1:41" s="3" customFormat="1" ht="2.85" customHeight="1" x14ac:dyDescent="0.2">
      <c r="A115" s="3" t="s">
        <v>120</v>
      </c>
      <c r="P115" s="74"/>
      <c r="Q115" s="87"/>
      <c r="R115" s="6"/>
      <c r="S115" s="39"/>
      <c r="T115" s="6"/>
      <c r="U115" s="5"/>
      <c r="V115" s="52"/>
      <c r="W115" s="56"/>
      <c r="X115" s="15"/>
      <c r="Y115" s="52"/>
      <c r="Z115" s="39"/>
      <c r="AA115" s="39"/>
      <c r="AB115" s="55"/>
      <c r="AC115" s="17"/>
      <c r="AD115" s="15"/>
      <c r="AE115" s="65"/>
      <c r="AF115" s="65"/>
      <c r="AG115" s="39"/>
      <c r="AH115" s="52"/>
      <c r="AO115" s="140"/>
    </row>
    <row r="116" spans="1:41" s="3" customFormat="1" ht="9.9499999999999993" customHeight="1" x14ac:dyDescent="0.2">
      <c r="B116" s="112" t="s">
        <v>57</v>
      </c>
      <c r="D116" s="40"/>
      <c r="E116" s="74" t="s">
        <v>279</v>
      </c>
      <c r="F116" s="74"/>
      <c r="G116" s="30" t="s">
        <v>50</v>
      </c>
      <c r="H116" s="30"/>
      <c r="I116" s="30" t="s">
        <v>269</v>
      </c>
      <c r="J116" s="30"/>
      <c r="L116" s="30"/>
      <c r="M116" s="30"/>
      <c r="N116" s="30"/>
      <c r="P116" s="74" t="s">
        <v>375</v>
      </c>
      <c r="Q116" s="87"/>
      <c r="R116" s="29"/>
      <c r="S116" s="39">
        <f>IF(Suggested="Yes",AA116,AG116)</f>
        <v>9.35</v>
      </c>
      <c r="T116" s="37" t="s">
        <v>49</v>
      </c>
      <c r="U116" s="5" t="str">
        <f>+Instructions!$B$3</f>
        <v>G</v>
      </c>
      <c r="V116" s="52"/>
      <c r="W116" s="56">
        <f>+Instructions!$C$22</f>
        <v>0</v>
      </c>
      <c r="X116" s="17">
        <f>ROUND($AA116*(1-W116)+0.004999,2)</f>
        <v>9.35</v>
      </c>
      <c r="Y116" s="52"/>
      <c r="Z116" s="6" t="s">
        <v>860</v>
      </c>
      <c r="AA116" s="39">
        <v>9.35</v>
      </c>
      <c r="AB116" s="60">
        <f t="shared" ref="AB116:AC118" si="156">+W116</f>
        <v>0</v>
      </c>
      <c r="AC116" s="17">
        <f t="shared" si="156"/>
        <v>9.35</v>
      </c>
      <c r="AD116" s="12">
        <f>(AG116-AC116)/AG116</f>
        <v>0</v>
      </c>
      <c r="AE116" s="120"/>
      <c r="AF116" s="127">
        <v>1</v>
      </c>
      <c r="AG116" s="38">
        <f>SUM(AJ116:AL116)+AE116</f>
        <v>9.35</v>
      </c>
      <c r="AH116" s="52"/>
      <c r="AJ116" s="17">
        <f>ROUND(AC116/(1-VLOOKUP(AF116,Group,2,FALSE)),2)</f>
        <v>9.35</v>
      </c>
      <c r="AK116" s="17">
        <f>IF(VLOOKUP(AF116,Group,5,FALSE)="YES",VLOOKUP(ROUND(ROUND(AJ116,1)-AJ116,2),Round,2,FALSE)+VLOOKUP(AF116,Group,6,FALSE),0)</f>
        <v>0</v>
      </c>
      <c r="AL116" s="17">
        <f>IF(VLOOKUP(AF116,Group,7,FALSE)="",0,ROUND(AJ116-0.04999,1)-AJ116+AM116)</f>
        <v>0</v>
      </c>
      <c r="AM116" s="17" t="str">
        <f>IF(VLOOKUP(AF116,Group,7,FALSE)="","",VLOOKUP(AF116,Group,7,FALSE))</f>
        <v/>
      </c>
      <c r="AO116" s="31" t="s">
        <v>61</v>
      </c>
    </row>
    <row r="117" spans="1:41" s="3" customFormat="1" ht="9.9499999999999993" customHeight="1" x14ac:dyDescent="0.2">
      <c r="B117" s="112" t="s">
        <v>57</v>
      </c>
      <c r="D117" s="40"/>
      <c r="E117" s="74" t="s">
        <v>308</v>
      </c>
      <c r="F117" s="74"/>
      <c r="G117" s="30" t="s">
        <v>50</v>
      </c>
      <c r="H117" s="30"/>
      <c r="I117" s="30" t="s">
        <v>269</v>
      </c>
      <c r="J117" s="30"/>
      <c r="L117" s="30"/>
      <c r="M117" s="30"/>
      <c r="N117" s="30"/>
      <c r="P117" s="74" t="s">
        <v>376</v>
      </c>
      <c r="Q117" s="87"/>
      <c r="R117" s="29"/>
      <c r="S117" s="39">
        <f>IF(Suggested="Yes",AA117,AG117)</f>
        <v>13.4</v>
      </c>
      <c r="T117" s="37" t="s">
        <v>49</v>
      </c>
      <c r="U117" s="5" t="str">
        <f>+Instructions!$B$3</f>
        <v>G</v>
      </c>
      <c r="V117" s="52"/>
      <c r="W117" s="56">
        <f>+Instructions!$C$22</f>
        <v>0</v>
      </c>
      <c r="X117" s="17">
        <f>ROUND($AA117*(1-W117)+0.004999,2)</f>
        <v>13.4</v>
      </c>
      <c r="Y117" s="52"/>
      <c r="Z117" s="6" t="s">
        <v>860</v>
      </c>
      <c r="AA117" s="39">
        <v>13.4</v>
      </c>
      <c r="AB117" s="60">
        <f t="shared" si="156"/>
        <v>0</v>
      </c>
      <c r="AC117" s="17">
        <f t="shared" si="156"/>
        <v>13.4</v>
      </c>
      <c r="AD117" s="12">
        <f>(AG117-AC117)/AG117</f>
        <v>0</v>
      </c>
      <c r="AE117" s="120"/>
      <c r="AF117" s="127">
        <v>1</v>
      </c>
      <c r="AG117" s="38">
        <f>SUM(AJ117:AL117)+AE117</f>
        <v>13.4</v>
      </c>
      <c r="AH117" s="52"/>
      <c r="AJ117" s="17">
        <f>ROUND(AC117/(1-VLOOKUP(AF117,Group,2,FALSE)),2)</f>
        <v>13.4</v>
      </c>
      <c r="AK117" s="17">
        <f>IF(VLOOKUP(AF117,Group,5,FALSE)="YES",VLOOKUP(ROUND(ROUND(AJ117,1)-AJ117,2),Round,2,FALSE)+VLOOKUP(AF117,Group,6,FALSE),0)</f>
        <v>0</v>
      </c>
      <c r="AL117" s="17">
        <f>IF(VLOOKUP(AF117,Group,7,FALSE)="",0,ROUND(AJ117-0.04999,1)-AJ117+AM117)</f>
        <v>0</v>
      </c>
      <c r="AM117" s="17" t="str">
        <f>IF(VLOOKUP(AF117,Group,7,FALSE)="","",VLOOKUP(AF117,Group,7,FALSE))</f>
        <v/>
      </c>
      <c r="AO117" s="31" t="s">
        <v>61</v>
      </c>
    </row>
    <row r="118" spans="1:41" s="3" customFormat="1" ht="9.9499999999999993" customHeight="1" x14ac:dyDescent="0.2">
      <c r="B118" s="112" t="s">
        <v>57</v>
      </c>
      <c r="D118" s="40"/>
      <c r="E118" s="74" t="s">
        <v>309</v>
      </c>
      <c r="F118" s="74"/>
      <c r="G118" s="30" t="s">
        <v>50</v>
      </c>
      <c r="H118" s="30"/>
      <c r="I118" s="30" t="s">
        <v>269</v>
      </c>
      <c r="J118" s="30"/>
      <c r="L118" s="30"/>
      <c r="M118" s="30"/>
      <c r="N118" s="30"/>
      <c r="P118" s="74" t="s">
        <v>139</v>
      </c>
      <c r="Q118" s="87"/>
      <c r="R118" s="29" t="s">
        <v>54</v>
      </c>
      <c r="S118" s="39">
        <f>IF(Suggested="Yes",AA118,AG118)</f>
        <v>22.75</v>
      </c>
      <c r="T118" s="37" t="s">
        <v>49</v>
      </c>
      <c r="U118" s="5" t="str">
        <f>+Instructions!$B$3</f>
        <v>G</v>
      </c>
      <c r="V118" s="52"/>
      <c r="W118" s="56">
        <f>+Instructions!$C$22</f>
        <v>0</v>
      </c>
      <c r="X118" s="17">
        <f>ROUND($AA118*(1-W118)+0.004999,2)</f>
        <v>22.75</v>
      </c>
      <c r="Y118" s="52"/>
      <c r="Z118" s="6" t="s">
        <v>860</v>
      </c>
      <c r="AA118" s="39">
        <v>22.75</v>
      </c>
      <c r="AB118" s="60">
        <f t="shared" si="156"/>
        <v>0</v>
      </c>
      <c r="AC118" s="17">
        <f t="shared" si="156"/>
        <v>22.75</v>
      </c>
      <c r="AD118" s="12">
        <f>(AG118-AC118)/AG118</f>
        <v>0</v>
      </c>
      <c r="AE118" s="120"/>
      <c r="AF118" s="127">
        <v>1</v>
      </c>
      <c r="AG118" s="38">
        <f>SUM(AJ118:AL118)+AE118</f>
        <v>22.75</v>
      </c>
      <c r="AH118" s="52"/>
      <c r="AJ118" s="17">
        <f>ROUND(AC118/(1-VLOOKUP(AF118,Group,2,FALSE)),2)</f>
        <v>22.75</v>
      </c>
      <c r="AK118" s="17">
        <f>IF(VLOOKUP(AF118,Group,5,FALSE)="YES",VLOOKUP(ROUND(ROUND(AJ118,1)-AJ118,2),Round,2,FALSE)+VLOOKUP(AF118,Group,6,FALSE),0)</f>
        <v>0</v>
      </c>
      <c r="AL118" s="17">
        <f>IF(VLOOKUP(AF118,Group,7,FALSE)="",0,ROUND(AJ118-0.04999,1)-AJ118+AM118)</f>
        <v>0</v>
      </c>
      <c r="AM118" s="17" t="str">
        <f>IF(VLOOKUP(AF118,Group,7,FALSE)="","",VLOOKUP(AF118,Group,7,FALSE))</f>
        <v/>
      </c>
      <c r="AO118" s="31" t="s">
        <v>61</v>
      </c>
    </row>
    <row r="119" spans="1:41" s="3" customFormat="1" ht="1.5" customHeight="1" x14ac:dyDescent="0.2">
      <c r="A119" s="3" t="s">
        <v>120</v>
      </c>
      <c r="P119" s="74"/>
      <c r="Q119" s="87"/>
      <c r="R119" s="6"/>
      <c r="S119" s="39"/>
      <c r="T119" s="6"/>
      <c r="U119" s="5"/>
      <c r="V119" s="52"/>
      <c r="W119" s="56"/>
      <c r="X119" s="15"/>
      <c r="Y119" s="52"/>
      <c r="Z119" s="39"/>
      <c r="AA119" s="39"/>
      <c r="AB119" s="55"/>
      <c r="AC119" s="17"/>
      <c r="AD119" s="15"/>
      <c r="AE119" s="65"/>
      <c r="AF119" s="65"/>
      <c r="AG119" s="39"/>
      <c r="AH119" s="52"/>
      <c r="AO119" s="140"/>
    </row>
    <row r="120" spans="1:41" s="3" customFormat="1" ht="9.9499999999999993" customHeight="1" x14ac:dyDescent="0.2">
      <c r="B120" s="111" t="s">
        <v>8</v>
      </c>
      <c r="D120" s="40"/>
      <c r="E120" s="74" t="s">
        <v>280</v>
      </c>
      <c r="F120" s="74"/>
      <c r="G120" s="30" t="s">
        <v>92</v>
      </c>
      <c r="H120" s="30"/>
      <c r="I120" s="30" t="s">
        <v>269</v>
      </c>
      <c r="J120" s="30"/>
      <c r="K120" s="30" t="s">
        <v>127</v>
      </c>
      <c r="M120" s="30"/>
      <c r="N120" s="168" t="s">
        <v>161</v>
      </c>
      <c r="P120" s="74" t="s">
        <v>136</v>
      </c>
      <c r="Q120" s="87"/>
      <c r="R120" s="29" t="s">
        <v>152</v>
      </c>
      <c r="S120" s="39">
        <f>IF(Suggested="Yes",AA120,AG120)</f>
        <v>19</v>
      </c>
      <c r="T120" s="37" t="s">
        <v>48</v>
      </c>
      <c r="U120" s="5" t="str">
        <f>+Instructions!$B$3</f>
        <v>G</v>
      </c>
      <c r="V120" s="52"/>
      <c r="W120" s="56">
        <f>+Instructions!$C$22</f>
        <v>0</v>
      </c>
      <c r="X120" s="17">
        <f>ROUND($AA120*(1-W120)+0.004999,2)</f>
        <v>19</v>
      </c>
      <c r="Y120" s="52"/>
      <c r="Z120" s="6" t="s">
        <v>860</v>
      </c>
      <c r="AA120" s="39">
        <v>19</v>
      </c>
      <c r="AB120" s="60">
        <f>+W120</f>
        <v>0</v>
      </c>
      <c r="AC120" s="17">
        <f>+X120</f>
        <v>19</v>
      </c>
      <c r="AD120" s="12">
        <f>(AG120-AC120)/AG120</f>
        <v>0</v>
      </c>
      <c r="AE120" s="120"/>
      <c r="AF120" s="128">
        <v>3</v>
      </c>
      <c r="AG120" s="53">
        <f>SUM(AJ120:AL120)+AE120</f>
        <v>19</v>
      </c>
      <c r="AH120" s="52"/>
      <c r="AJ120" s="17">
        <f>ROUND(AC120/(1-VLOOKUP(AF120,Group,2,FALSE)),2)</f>
        <v>19</v>
      </c>
      <c r="AK120" s="17">
        <f>IF(VLOOKUP(AF120,Group,5,FALSE)="YES",VLOOKUP(ROUND(ROUND(AJ120,1)-AJ120,2),Round,2,FALSE)+VLOOKUP(AF120,Group,6,FALSE),0)</f>
        <v>0</v>
      </c>
      <c r="AL120" s="17">
        <f>IF(VLOOKUP(AF120,Group,7,FALSE)="",0,ROUND(AJ120-0.04999,1)-AJ120+AM120)</f>
        <v>0</v>
      </c>
      <c r="AM120" s="17" t="str">
        <f>IF(VLOOKUP(AF120,Group,7,FALSE)="","",VLOOKUP(AF120,Group,7,FALSE))</f>
        <v/>
      </c>
      <c r="AO120" s="31" t="s">
        <v>61</v>
      </c>
    </row>
    <row r="121" spans="1:41" s="3" customFormat="1" ht="1.5" customHeight="1" x14ac:dyDescent="0.2">
      <c r="A121" s="3" t="s">
        <v>120</v>
      </c>
      <c r="P121" s="74"/>
      <c r="Q121" s="87"/>
      <c r="R121" s="6"/>
      <c r="S121" s="39"/>
      <c r="T121" s="6"/>
      <c r="U121" s="5"/>
      <c r="V121" s="52"/>
      <c r="W121" s="56"/>
      <c r="X121" s="15"/>
      <c r="Y121" s="52"/>
      <c r="Z121" s="39"/>
      <c r="AA121" s="39"/>
      <c r="AB121" s="55"/>
      <c r="AC121" s="17"/>
      <c r="AD121" s="15"/>
      <c r="AE121" s="65"/>
      <c r="AF121" s="65"/>
      <c r="AG121" s="39"/>
      <c r="AH121" s="52"/>
      <c r="AO121" s="140"/>
    </row>
    <row r="122" spans="1:41" s="3" customFormat="1" ht="9.9499999999999993" customHeight="1" x14ac:dyDescent="0.2">
      <c r="B122" s="113" t="s">
        <v>47</v>
      </c>
      <c r="D122" s="40"/>
      <c r="E122" s="74" t="s">
        <v>281</v>
      </c>
      <c r="F122" s="74"/>
      <c r="G122" s="30" t="s">
        <v>104</v>
      </c>
      <c r="H122" s="30"/>
      <c r="I122" s="30" t="s">
        <v>269</v>
      </c>
      <c r="J122" s="30"/>
      <c r="K122" s="30"/>
      <c r="L122" s="30" t="s">
        <v>122</v>
      </c>
      <c r="M122" s="30"/>
      <c r="N122" s="30"/>
      <c r="P122" s="74" t="s">
        <v>137</v>
      </c>
      <c r="Q122" s="87"/>
      <c r="R122" s="29"/>
      <c r="S122" s="39">
        <f>IF(Suggested="Yes",AA122,AG122)</f>
        <v>8.75</v>
      </c>
      <c r="T122" s="37" t="s">
        <v>48</v>
      </c>
      <c r="U122" s="5" t="str">
        <f>+Instructions!$B$3</f>
        <v>G</v>
      </c>
      <c r="V122" s="52"/>
      <c r="W122" s="56">
        <f>+Instructions!$C$22</f>
        <v>0</v>
      </c>
      <c r="X122" s="39">
        <f>ROUND($AA122*(1-W122)+0.004999,2)</f>
        <v>8.75</v>
      </c>
      <c r="Y122" s="52"/>
      <c r="Z122" s="6" t="s">
        <v>860</v>
      </c>
      <c r="AA122" s="39">
        <v>8.75</v>
      </c>
      <c r="AB122" s="60">
        <f>+W122</f>
        <v>0</v>
      </c>
      <c r="AC122" s="39">
        <f>+X122</f>
        <v>8.75</v>
      </c>
      <c r="AD122" s="60">
        <f>(AG122-AC122)/AG122</f>
        <v>0</v>
      </c>
      <c r="AE122" s="120"/>
      <c r="AF122" s="129">
        <v>2</v>
      </c>
      <c r="AG122" s="44">
        <f>SUM(AJ122:AL122)+AE122</f>
        <v>8.75</v>
      </c>
      <c r="AH122" s="52"/>
      <c r="AJ122" s="17">
        <f>ROUND(AC122/(1-VLOOKUP(AF122,Group,2,FALSE)),2)</f>
        <v>8.75</v>
      </c>
      <c r="AK122" s="17">
        <f>IF(VLOOKUP(AF122,Group,5,FALSE)="YES",VLOOKUP(ROUND(ROUND(AJ122,1)-AJ122,2),Round,2,FALSE)+VLOOKUP(AF122,Group,6,FALSE),0)</f>
        <v>0</v>
      </c>
      <c r="AL122" s="17">
        <f>IF(VLOOKUP(AF122,Group,7,FALSE)="",0,ROUND(AJ122-0.04999,1)-AJ122+AM122)</f>
        <v>0</v>
      </c>
      <c r="AM122" s="17" t="str">
        <f>IF(VLOOKUP(AF122,Group,7,FALSE)="","",VLOOKUP(AF122,Group,7,FALSE))</f>
        <v/>
      </c>
      <c r="AO122" s="31" t="s">
        <v>61</v>
      </c>
    </row>
    <row r="123" spans="1:41" s="3" customFormat="1" ht="1.5" customHeight="1" x14ac:dyDescent="0.2">
      <c r="A123" s="3" t="s">
        <v>120</v>
      </c>
      <c r="P123" s="74"/>
      <c r="Q123" s="87"/>
      <c r="R123" s="6"/>
      <c r="S123" s="39"/>
      <c r="T123" s="6"/>
      <c r="U123" s="5"/>
      <c r="V123" s="52"/>
      <c r="W123" s="56"/>
      <c r="X123" s="15"/>
      <c r="Y123" s="52"/>
      <c r="Z123" s="39"/>
      <c r="AA123" s="39"/>
      <c r="AB123" s="55"/>
      <c r="AC123" s="17"/>
      <c r="AD123" s="15"/>
      <c r="AE123" s="65"/>
      <c r="AF123" s="65"/>
      <c r="AG123" s="39"/>
      <c r="AH123" s="52"/>
      <c r="AO123" s="140"/>
    </row>
    <row r="124" spans="1:41" s="3" customFormat="1" ht="9.9499999999999993" customHeight="1" x14ac:dyDescent="0.2">
      <c r="B124" s="112" t="s">
        <v>57</v>
      </c>
      <c r="C124" s="173" t="s">
        <v>187</v>
      </c>
      <c r="D124" s="40"/>
      <c r="E124" s="74" t="s">
        <v>333</v>
      </c>
      <c r="F124" s="74"/>
      <c r="G124" s="30" t="s">
        <v>50</v>
      </c>
      <c r="H124" s="30"/>
      <c r="I124" s="30" t="s">
        <v>200</v>
      </c>
      <c r="J124" s="30"/>
      <c r="K124" s="30"/>
      <c r="L124" s="30"/>
      <c r="M124" s="30"/>
      <c r="N124" s="30"/>
      <c r="P124" s="74" t="s">
        <v>487</v>
      </c>
      <c r="Q124" s="87"/>
      <c r="R124" s="29"/>
      <c r="S124" s="39">
        <f>IF(Suggested="Yes",AA124,AG124)</f>
        <v>8.75</v>
      </c>
      <c r="T124" s="37" t="s">
        <v>49</v>
      </c>
      <c r="U124" s="5" t="str">
        <f>+Instructions!$B$3</f>
        <v>G</v>
      </c>
      <c r="V124" s="52"/>
      <c r="W124" s="56">
        <f>+Instructions!$C$22</f>
        <v>0</v>
      </c>
      <c r="X124" s="17">
        <f t="shared" ref="X124" si="157">ROUND($AA124*(1-W124)+0.004999,2)</f>
        <v>8.75</v>
      </c>
      <c r="Y124" s="52"/>
      <c r="Z124" s="6" t="s">
        <v>860</v>
      </c>
      <c r="AA124" s="39">
        <v>8.75</v>
      </c>
      <c r="AB124" s="60">
        <f t="shared" ref="AB124" si="158">+W124</f>
        <v>0</v>
      </c>
      <c r="AC124" s="17">
        <f t="shared" ref="AC124" si="159">+X124</f>
        <v>8.75</v>
      </c>
      <c r="AD124" s="12">
        <f t="shared" ref="AD124" si="160">(AG124-AC124)/AG124</f>
        <v>0</v>
      </c>
      <c r="AE124" s="120"/>
      <c r="AF124" s="127">
        <v>1</v>
      </c>
      <c r="AG124" s="38">
        <f t="shared" ref="AG124" si="161">SUM(AJ124:AL124)+AE124</f>
        <v>8.75</v>
      </c>
      <c r="AH124" s="52"/>
      <c r="AJ124" s="17">
        <f t="shared" ref="AJ124" si="162">ROUND(AC124/(1-VLOOKUP(AF124,Group,2,FALSE)),2)</f>
        <v>8.75</v>
      </c>
      <c r="AK124" s="17">
        <f t="shared" ref="AK124" si="163">IF(VLOOKUP(AF124,Group,5,FALSE)="YES",VLOOKUP(ROUND(ROUND(AJ124,1)-AJ124,2),Round,2,FALSE)+VLOOKUP(AF124,Group,6,FALSE),0)</f>
        <v>0</v>
      </c>
      <c r="AL124" s="17">
        <f t="shared" ref="AL124" si="164">IF(VLOOKUP(AF124,Group,7,FALSE)="",0,ROUND(AJ124-0.04999,1)-AJ124+AM124)</f>
        <v>0</v>
      </c>
      <c r="AM124" s="17" t="str">
        <f t="shared" ref="AM124" si="165">IF(VLOOKUP(AF124,Group,7,FALSE)="","",VLOOKUP(AF124,Group,7,FALSE))</f>
        <v/>
      </c>
      <c r="AO124" s="31" t="s">
        <v>61</v>
      </c>
    </row>
    <row r="125" spans="1:41" s="3" customFormat="1" ht="1.5" customHeight="1" x14ac:dyDescent="0.2">
      <c r="A125" s="3" t="s">
        <v>120</v>
      </c>
      <c r="P125" s="74"/>
      <c r="Q125" s="87"/>
      <c r="R125" s="6"/>
      <c r="S125" s="39"/>
      <c r="T125" s="6"/>
      <c r="U125" s="5"/>
      <c r="V125" s="52"/>
      <c r="W125" s="56"/>
      <c r="X125" s="15"/>
      <c r="Y125" s="52"/>
      <c r="Z125" s="39"/>
      <c r="AA125" s="39"/>
      <c r="AB125" s="55"/>
      <c r="AC125" s="17"/>
      <c r="AD125" s="15"/>
      <c r="AE125" s="65"/>
      <c r="AF125" s="65"/>
      <c r="AG125" s="39"/>
      <c r="AH125" s="52"/>
      <c r="AO125" s="140"/>
    </row>
    <row r="126" spans="1:41" s="3" customFormat="1" ht="9.9499999999999993" customHeight="1" x14ac:dyDescent="0.2">
      <c r="B126" s="112" t="s">
        <v>57</v>
      </c>
      <c r="C126" s="173"/>
      <c r="D126" s="40"/>
      <c r="E126" s="74" t="s">
        <v>333</v>
      </c>
      <c r="F126" s="74"/>
      <c r="G126" s="30" t="s">
        <v>50</v>
      </c>
      <c r="H126" s="30"/>
      <c r="I126" s="30" t="s">
        <v>194</v>
      </c>
      <c r="J126" s="30"/>
      <c r="K126" s="30"/>
      <c r="L126" s="30"/>
      <c r="M126" s="30"/>
      <c r="N126" s="30"/>
      <c r="P126" s="74" t="s">
        <v>487</v>
      </c>
      <c r="Q126" s="87"/>
      <c r="R126" s="29"/>
      <c r="S126" s="39">
        <f>IF(Suggested="Yes",AA126,AG126)</f>
        <v>8.75</v>
      </c>
      <c r="T126" s="37" t="s">
        <v>49</v>
      </c>
      <c r="U126" s="5" t="str">
        <f>+Instructions!$B$3</f>
        <v>G</v>
      </c>
      <c r="V126" s="52"/>
      <c r="W126" s="56">
        <f>+Instructions!$C$22</f>
        <v>0</v>
      </c>
      <c r="X126" s="17">
        <f t="shared" ref="X126" si="166">ROUND($AA126*(1-W126)+0.004999,2)</f>
        <v>8.75</v>
      </c>
      <c r="Y126" s="52"/>
      <c r="Z126" s="6" t="s">
        <v>860</v>
      </c>
      <c r="AA126" s="39">
        <v>8.75</v>
      </c>
      <c r="AB126" s="60">
        <f t="shared" ref="AB126" si="167">+W126</f>
        <v>0</v>
      </c>
      <c r="AC126" s="17">
        <f t="shared" ref="AC126" si="168">+X126</f>
        <v>8.75</v>
      </c>
      <c r="AD126" s="12">
        <f t="shared" ref="AD126" si="169">(AG126-AC126)/AG126</f>
        <v>0</v>
      </c>
      <c r="AE126" s="120"/>
      <c r="AF126" s="127">
        <v>1</v>
      </c>
      <c r="AG126" s="38">
        <f t="shared" ref="AG126" si="170">SUM(AJ126:AL126)+AE126</f>
        <v>8.75</v>
      </c>
      <c r="AH126" s="52"/>
      <c r="AJ126" s="17">
        <f t="shared" ref="AJ126" si="171">ROUND(AC126/(1-VLOOKUP(AF126,Group,2,FALSE)),2)</f>
        <v>8.75</v>
      </c>
      <c r="AK126" s="17">
        <f t="shared" ref="AK126" si="172">IF(VLOOKUP(AF126,Group,5,FALSE)="YES",VLOOKUP(ROUND(ROUND(AJ126,1)-AJ126,2),Round,2,FALSE)+VLOOKUP(AF126,Group,6,FALSE),0)</f>
        <v>0</v>
      </c>
      <c r="AL126" s="17">
        <f t="shared" ref="AL126" si="173">IF(VLOOKUP(AF126,Group,7,FALSE)="",0,ROUND(AJ126-0.04999,1)-AJ126+AM126)</f>
        <v>0</v>
      </c>
      <c r="AM126" s="17" t="str">
        <f t="shared" ref="AM126" si="174">IF(VLOOKUP(AF126,Group,7,FALSE)="","",VLOOKUP(AF126,Group,7,FALSE))</f>
        <v/>
      </c>
      <c r="AO126" s="31" t="s">
        <v>61</v>
      </c>
    </row>
    <row r="127" spans="1:41" s="3" customFormat="1" ht="1.5" customHeight="1" x14ac:dyDescent="0.2">
      <c r="A127" s="3" t="s">
        <v>120</v>
      </c>
      <c r="P127" s="74"/>
      <c r="Q127" s="87"/>
      <c r="R127" s="6"/>
      <c r="S127" s="39"/>
      <c r="T127" s="6"/>
      <c r="U127" s="5"/>
      <c r="V127" s="52"/>
      <c r="W127" s="56"/>
      <c r="X127" s="15"/>
      <c r="Y127" s="52"/>
      <c r="Z127" s="39"/>
      <c r="AA127" s="39"/>
      <c r="AB127" s="55"/>
      <c r="AC127" s="17"/>
      <c r="AD127" s="15"/>
      <c r="AE127" s="65"/>
      <c r="AF127" s="65"/>
      <c r="AG127" s="39"/>
      <c r="AH127" s="52"/>
      <c r="AO127" s="140"/>
    </row>
    <row r="128" spans="1:41" s="3" customFormat="1" ht="9.9499999999999993" customHeight="1" x14ac:dyDescent="0.2">
      <c r="B128" s="111" t="s">
        <v>8</v>
      </c>
      <c r="D128" s="40"/>
      <c r="E128" s="74" t="s">
        <v>400</v>
      </c>
      <c r="F128" s="74"/>
      <c r="G128" s="30" t="s">
        <v>50</v>
      </c>
      <c r="H128" s="30"/>
      <c r="I128" s="30" t="s">
        <v>401</v>
      </c>
      <c r="J128" s="30"/>
      <c r="K128" s="30" t="s">
        <v>402</v>
      </c>
      <c r="L128" s="30"/>
      <c r="M128" s="168"/>
      <c r="N128" s="30"/>
      <c r="P128" s="74" t="s">
        <v>140</v>
      </c>
      <c r="Q128" s="87"/>
      <c r="R128" s="29" t="s">
        <v>179</v>
      </c>
      <c r="S128" s="39">
        <f t="shared" ref="S128" si="175">IF(Suggested="Yes",AA128,AG128)</f>
        <v>14</v>
      </c>
      <c r="T128" s="37" t="s">
        <v>49</v>
      </c>
      <c r="U128" s="5" t="str">
        <f>+Instructions!$B$3</f>
        <v>G</v>
      </c>
      <c r="V128" s="52"/>
      <c r="W128" s="56">
        <f>+Instructions!$C$22</f>
        <v>0</v>
      </c>
      <c r="X128" s="17">
        <f>ROUND($AA128*(1-W128)+0.004999,2)</f>
        <v>14</v>
      </c>
      <c r="Y128" s="52"/>
      <c r="Z128" s="6" t="s">
        <v>860</v>
      </c>
      <c r="AA128" s="39">
        <v>14</v>
      </c>
      <c r="AB128" s="60">
        <f t="shared" ref="AB128" si="176">+W128</f>
        <v>0</v>
      </c>
      <c r="AC128" s="17">
        <f t="shared" ref="AC128" si="177">+X128</f>
        <v>14</v>
      </c>
      <c r="AD128" s="12">
        <f t="shared" ref="AD128" si="178">(AG128-AC128)/AG128</f>
        <v>0</v>
      </c>
      <c r="AE128" s="120"/>
      <c r="AF128" s="128">
        <v>3</v>
      </c>
      <c r="AG128" s="53">
        <f t="shared" ref="AG128" si="179">SUM(AJ128:AL128)+AE128</f>
        <v>14</v>
      </c>
      <c r="AH128" s="52"/>
      <c r="AJ128" s="17">
        <f t="shared" ref="AJ128" si="180">ROUND(AC128/(1-VLOOKUP(AF128,Group,2,FALSE)),2)</f>
        <v>14</v>
      </c>
      <c r="AK128" s="17">
        <f t="shared" ref="AK128" si="181">IF(VLOOKUP(AF128,Group,5,FALSE)="YES",VLOOKUP(ROUND(ROUND(AJ128,1)-AJ128,2),Round,2,FALSE)+VLOOKUP(AF128,Group,6,FALSE),0)</f>
        <v>0</v>
      </c>
      <c r="AL128" s="17">
        <f t="shared" ref="AL128" si="182">IF(VLOOKUP(AF128,Group,7,FALSE)="",0,ROUND(AJ128-0.04999,1)-AJ128+AM128)</f>
        <v>0</v>
      </c>
      <c r="AM128" s="17" t="str">
        <f t="shared" ref="AM128" si="183">IF(VLOOKUP(AF128,Group,7,FALSE)="","",VLOOKUP(AF128,Group,7,FALSE))</f>
        <v/>
      </c>
      <c r="AO128" s="31" t="s">
        <v>61</v>
      </c>
    </row>
    <row r="129" spans="1:41" s="3" customFormat="1" ht="9.9499999999999993" customHeight="1" x14ac:dyDescent="0.2">
      <c r="B129" s="111" t="s">
        <v>8</v>
      </c>
      <c r="D129" s="40"/>
      <c r="E129" s="74" t="s">
        <v>400</v>
      </c>
      <c r="F129" s="74"/>
      <c r="G129" s="30" t="s">
        <v>50</v>
      </c>
      <c r="H129" s="30"/>
      <c r="I129" s="30" t="s">
        <v>401</v>
      </c>
      <c r="J129" s="30"/>
      <c r="K129" s="30" t="s">
        <v>403</v>
      </c>
      <c r="L129" s="30"/>
      <c r="M129" s="168"/>
      <c r="N129" s="30"/>
      <c r="P129" s="74" t="s">
        <v>140</v>
      </c>
      <c r="Q129" s="87"/>
      <c r="R129" s="29" t="s">
        <v>54</v>
      </c>
      <c r="S129" s="39">
        <f t="shared" ref="S129" si="184">IF(Suggested="Yes",AA129,AG129)</f>
        <v>14</v>
      </c>
      <c r="T129" s="37" t="s">
        <v>49</v>
      </c>
      <c r="U129" s="5" t="str">
        <f>+Instructions!$B$3</f>
        <v>G</v>
      </c>
      <c r="V129" s="52"/>
      <c r="W129" s="56">
        <f>+Instructions!$C$22</f>
        <v>0</v>
      </c>
      <c r="X129" s="17">
        <f>ROUND($AA129*(1-W129)+0.004999,2)</f>
        <v>14</v>
      </c>
      <c r="Y129" s="52"/>
      <c r="Z129" s="6" t="s">
        <v>860</v>
      </c>
      <c r="AA129" s="39">
        <v>14</v>
      </c>
      <c r="AB129" s="60">
        <f t="shared" ref="AB129" si="185">+W129</f>
        <v>0</v>
      </c>
      <c r="AC129" s="17">
        <f t="shared" ref="AC129" si="186">+X129</f>
        <v>14</v>
      </c>
      <c r="AD129" s="12">
        <f t="shared" ref="AD129" si="187">(AG129-AC129)/AG129</f>
        <v>0</v>
      </c>
      <c r="AE129" s="120"/>
      <c r="AF129" s="128">
        <v>3</v>
      </c>
      <c r="AG129" s="53">
        <f t="shared" ref="AG129" si="188">SUM(AJ129:AL129)+AE129</f>
        <v>14</v>
      </c>
      <c r="AH129" s="52"/>
      <c r="AJ129" s="17">
        <f t="shared" ref="AJ129" si="189">ROUND(AC129/(1-VLOOKUP(AF129,Group,2,FALSE)),2)</f>
        <v>14</v>
      </c>
      <c r="AK129" s="17">
        <f t="shared" ref="AK129" si="190">IF(VLOOKUP(AF129,Group,5,FALSE)="YES",VLOOKUP(ROUND(ROUND(AJ129,1)-AJ129,2),Round,2,FALSE)+VLOOKUP(AF129,Group,6,FALSE),0)</f>
        <v>0</v>
      </c>
      <c r="AL129" s="17">
        <f t="shared" ref="AL129" si="191">IF(VLOOKUP(AF129,Group,7,FALSE)="",0,ROUND(AJ129-0.04999,1)-AJ129+AM129)</f>
        <v>0</v>
      </c>
      <c r="AM129" s="17" t="str">
        <f t="shared" ref="AM129" si="192">IF(VLOOKUP(AF129,Group,7,FALSE)="","",VLOOKUP(AF129,Group,7,FALSE))</f>
        <v/>
      </c>
      <c r="AO129" s="31" t="s">
        <v>61</v>
      </c>
    </row>
    <row r="130" spans="1:41" s="3" customFormat="1" ht="1.5" customHeight="1" x14ac:dyDescent="0.2">
      <c r="B130" s="118"/>
      <c r="D130" s="40"/>
      <c r="E130" s="74"/>
      <c r="F130" s="74"/>
      <c r="G130" s="30"/>
      <c r="H130" s="30"/>
      <c r="I130" s="30"/>
      <c r="J130" s="30"/>
      <c r="K130" s="30"/>
      <c r="L130" s="30"/>
      <c r="M130" s="30"/>
      <c r="N130" s="30"/>
      <c r="P130" s="74"/>
      <c r="Q130" s="87"/>
      <c r="R130" s="29"/>
      <c r="S130" s="39"/>
      <c r="T130" s="37"/>
      <c r="U130" s="5"/>
      <c r="V130" s="52"/>
      <c r="W130" s="56"/>
      <c r="X130" s="39"/>
      <c r="Y130" s="52"/>
      <c r="Z130" s="6"/>
      <c r="AA130" s="39"/>
      <c r="AB130" s="60"/>
      <c r="AC130" s="39"/>
      <c r="AD130" s="60"/>
      <c r="AE130" s="75"/>
      <c r="AF130" s="148"/>
      <c r="AG130" s="39"/>
      <c r="AH130" s="52"/>
      <c r="AJ130" s="17"/>
      <c r="AK130" s="17"/>
      <c r="AL130" s="17"/>
      <c r="AM130" s="17"/>
      <c r="AO130" s="31"/>
    </row>
    <row r="131" spans="1:41" s="3" customFormat="1" ht="9.75" customHeight="1" x14ac:dyDescent="0.2">
      <c r="B131" s="118"/>
      <c r="D131" s="40" t="s">
        <v>125</v>
      </c>
      <c r="E131" s="158" t="s">
        <v>557</v>
      </c>
      <c r="F131" s="74"/>
      <c r="G131" s="30"/>
      <c r="H131" s="30"/>
      <c r="I131" s="30"/>
      <c r="J131" s="168"/>
      <c r="K131" s="158"/>
      <c r="L131" s="30"/>
      <c r="M131" s="30"/>
      <c r="N131" s="30"/>
      <c r="O131" s="168"/>
      <c r="P131" s="74"/>
      <c r="Q131" s="87"/>
      <c r="R131" s="29"/>
      <c r="S131" s="39"/>
      <c r="T131" s="37"/>
      <c r="U131" s="5"/>
      <c r="V131" s="52"/>
      <c r="W131" s="56"/>
      <c r="X131" s="39"/>
      <c r="Y131" s="52"/>
      <c r="Z131" s="6"/>
      <c r="AA131" s="39"/>
      <c r="AB131" s="60"/>
      <c r="AC131" s="39"/>
      <c r="AD131" s="60"/>
      <c r="AE131" s="75"/>
      <c r="AF131" s="148"/>
      <c r="AG131" s="39"/>
      <c r="AH131" s="52"/>
      <c r="AJ131" s="17"/>
      <c r="AK131" s="17"/>
      <c r="AL131" s="17"/>
      <c r="AM131" s="17"/>
      <c r="AO131" s="31"/>
    </row>
    <row r="132" spans="1:41" s="3" customFormat="1" ht="9.75" customHeight="1" x14ac:dyDescent="0.2">
      <c r="B132" s="118"/>
      <c r="D132" s="40"/>
      <c r="E132" s="158" t="s">
        <v>399</v>
      </c>
      <c r="F132" s="74"/>
      <c r="G132" s="30"/>
      <c r="H132" s="30"/>
      <c r="I132" s="30"/>
      <c r="J132" s="158" t="s">
        <v>151</v>
      </c>
      <c r="L132" s="30"/>
      <c r="M132" s="30"/>
      <c r="N132" s="158" t="s">
        <v>647</v>
      </c>
      <c r="O132" s="168"/>
      <c r="P132" s="74"/>
      <c r="R132" s="29"/>
      <c r="S132" s="39"/>
      <c r="T132" s="37"/>
      <c r="U132" s="5"/>
      <c r="V132" s="52"/>
      <c r="W132" s="56"/>
      <c r="X132" s="39"/>
      <c r="Y132" s="52"/>
      <c r="Z132" s="6"/>
      <c r="AA132" s="39"/>
      <c r="AB132" s="60"/>
      <c r="AC132" s="39"/>
      <c r="AD132" s="60"/>
      <c r="AE132" s="75"/>
      <c r="AF132" s="148"/>
      <c r="AG132" s="39"/>
      <c r="AH132" s="52"/>
      <c r="AJ132" s="17"/>
      <c r="AK132" s="17"/>
      <c r="AL132" s="17"/>
      <c r="AM132" s="17"/>
      <c r="AO132" s="31"/>
    </row>
    <row r="133" spans="1:41" s="3" customFormat="1" ht="3.95" customHeight="1" x14ac:dyDescent="0.2">
      <c r="B133" s="118"/>
      <c r="D133" s="40"/>
      <c r="E133" s="74"/>
      <c r="F133" s="74"/>
      <c r="G133" s="30"/>
      <c r="H133" s="30"/>
      <c r="I133" s="30"/>
      <c r="J133" s="30"/>
      <c r="K133" s="30"/>
      <c r="L133" s="30"/>
      <c r="M133" s="30"/>
      <c r="N133" s="30"/>
      <c r="P133" s="74"/>
      <c r="Q133" s="87"/>
      <c r="R133" s="29"/>
      <c r="S133" s="39"/>
      <c r="T133" s="37"/>
      <c r="U133" s="37"/>
      <c r="V133" s="229"/>
      <c r="W133" s="56"/>
      <c r="X133" s="39"/>
      <c r="Y133" s="229"/>
      <c r="Z133" s="6"/>
      <c r="AA133" s="39"/>
      <c r="AB133" s="60"/>
      <c r="AC133" s="39"/>
      <c r="AD133" s="60"/>
      <c r="AE133" s="75"/>
      <c r="AF133" s="148"/>
      <c r="AG133" s="39"/>
      <c r="AH133" s="229"/>
      <c r="AJ133" s="39"/>
      <c r="AK133" s="39"/>
      <c r="AL133" s="39"/>
      <c r="AM133" s="39"/>
      <c r="AO133" s="2"/>
    </row>
    <row r="134" spans="1:41" s="3" customFormat="1" ht="9.9499999999999993" customHeight="1" x14ac:dyDescent="0.2">
      <c r="A134" s="3" t="s">
        <v>120</v>
      </c>
      <c r="C134" s="73" t="s">
        <v>826</v>
      </c>
      <c r="P134" s="74"/>
      <c r="Q134" s="87"/>
      <c r="R134" s="161" t="s">
        <v>126</v>
      </c>
      <c r="S134" s="162" t="s">
        <v>742</v>
      </c>
      <c r="T134" s="163"/>
      <c r="U134" s="5"/>
      <c r="V134" s="52"/>
      <c r="W134" s="56"/>
      <c r="X134" s="15"/>
      <c r="Y134" s="52"/>
      <c r="Z134" s="39"/>
      <c r="AA134" s="39"/>
      <c r="AB134" s="55"/>
      <c r="AC134" s="17"/>
      <c r="AD134" s="15"/>
      <c r="AE134" s="65"/>
      <c r="AF134" s="65"/>
      <c r="AG134" s="39"/>
      <c r="AH134" s="52"/>
      <c r="AO134" s="140"/>
    </row>
    <row r="135" spans="1:41" s="3" customFormat="1" ht="3.95" customHeight="1" x14ac:dyDescent="0.2">
      <c r="A135" s="3" t="s">
        <v>120</v>
      </c>
      <c r="P135" s="74"/>
      <c r="Q135" s="87"/>
      <c r="R135" s="6"/>
      <c r="S135" s="39"/>
      <c r="T135" s="6"/>
      <c r="U135" s="5"/>
      <c r="V135" s="52"/>
      <c r="W135" s="56"/>
      <c r="X135" s="15"/>
      <c r="Y135" s="52"/>
      <c r="Z135" s="39"/>
      <c r="AA135" s="39"/>
      <c r="AB135" s="55"/>
      <c r="AC135" s="17"/>
      <c r="AD135" s="15"/>
      <c r="AE135" s="65"/>
      <c r="AF135" s="65"/>
      <c r="AG135" s="39"/>
      <c r="AH135" s="52"/>
      <c r="AO135" s="140"/>
    </row>
    <row r="136" spans="1:41" s="3" customFormat="1" ht="9.9499999999999993" customHeight="1" x14ac:dyDescent="0.2">
      <c r="D136" s="40" t="s">
        <v>10</v>
      </c>
      <c r="E136" s="141" t="s">
        <v>743</v>
      </c>
      <c r="G136" s="141"/>
      <c r="H136" s="141"/>
      <c r="J136" s="141"/>
      <c r="K136" s="141"/>
      <c r="L136" s="141"/>
      <c r="M136" s="3" t="s">
        <v>122</v>
      </c>
      <c r="N136" s="141"/>
      <c r="P136" s="74"/>
      <c r="Q136" s="87"/>
      <c r="R136" s="6"/>
      <c r="S136" s="39"/>
      <c r="T136" s="6"/>
      <c r="U136" s="5"/>
      <c r="V136" s="52"/>
      <c r="W136" s="56"/>
      <c r="X136" s="15"/>
      <c r="Y136" s="52"/>
      <c r="Z136" s="39"/>
      <c r="AA136" s="39"/>
      <c r="AB136" s="55"/>
      <c r="AC136" s="17"/>
      <c r="AD136" s="15"/>
      <c r="AE136" s="65"/>
      <c r="AF136" s="65"/>
      <c r="AG136" s="39"/>
      <c r="AH136" s="52"/>
      <c r="AO136" s="140"/>
    </row>
    <row r="137" spans="1:41" s="3" customFormat="1" ht="1.5" customHeight="1" x14ac:dyDescent="0.2">
      <c r="D137" s="40"/>
      <c r="E137" s="141"/>
      <c r="G137" s="141"/>
      <c r="H137" s="141"/>
      <c r="J137" s="141"/>
      <c r="K137" s="141"/>
      <c r="L137" s="141"/>
      <c r="N137" s="141"/>
      <c r="P137" s="74"/>
      <c r="Q137" s="87"/>
      <c r="R137" s="6"/>
      <c r="S137" s="39"/>
      <c r="T137" s="6"/>
      <c r="U137" s="5"/>
      <c r="V137" s="52"/>
      <c r="W137" s="56"/>
      <c r="X137" s="15"/>
      <c r="Y137" s="52"/>
      <c r="Z137" s="39"/>
      <c r="AA137" s="39"/>
      <c r="AB137" s="55"/>
      <c r="AC137" s="17"/>
      <c r="AD137" s="15"/>
      <c r="AE137" s="65"/>
      <c r="AF137" s="65"/>
      <c r="AG137" s="39"/>
      <c r="AH137" s="52"/>
      <c r="AO137" s="140"/>
    </row>
    <row r="138" spans="1:41" s="3" customFormat="1" ht="9.9499999999999993" customHeight="1" x14ac:dyDescent="0.2">
      <c r="B138" s="112" t="s">
        <v>57</v>
      </c>
      <c r="C138" s="3" t="s">
        <v>753</v>
      </c>
      <c r="D138" s="40"/>
      <c r="E138" s="74" t="s">
        <v>279</v>
      </c>
      <c r="F138" s="74"/>
      <c r="G138" s="30" t="s">
        <v>50</v>
      </c>
      <c r="H138" s="30"/>
      <c r="I138" s="30" t="s">
        <v>228</v>
      </c>
      <c r="J138" s="30"/>
      <c r="K138" s="30"/>
      <c r="L138" s="30"/>
      <c r="M138" s="30"/>
      <c r="N138" s="30"/>
      <c r="P138" s="74" t="s">
        <v>375</v>
      </c>
      <c r="Q138" s="87"/>
      <c r="R138" s="29"/>
      <c r="S138" s="39">
        <f>IF(Suggested="Yes",AA138,AG138)</f>
        <v>7.1</v>
      </c>
      <c r="T138" s="37" t="s">
        <v>49</v>
      </c>
      <c r="U138" s="5" t="str">
        <f>+Instructions!$B$3</f>
        <v>G</v>
      </c>
      <c r="V138" s="52"/>
      <c r="W138" s="56">
        <f>+Instructions!$C$22</f>
        <v>0</v>
      </c>
      <c r="X138" s="17">
        <f t="shared" ref="X138" si="193">ROUND($AA138*(1-W138)+0.004999,2)</f>
        <v>7.1</v>
      </c>
      <c r="Y138" s="52"/>
      <c r="Z138" s="6" t="s">
        <v>859</v>
      </c>
      <c r="AA138" s="39">
        <v>7.1</v>
      </c>
      <c r="AB138" s="60">
        <f t="shared" ref="AB138" si="194">+W138</f>
        <v>0</v>
      </c>
      <c r="AC138" s="17">
        <f t="shared" ref="AC138" si="195">+X138</f>
        <v>7.1</v>
      </c>
      <c r="AD138" s="12">
        <f t="shared" ref="AD138" si="196">(AG138-AC138)/AG138</f>
        <v>0</v>
      </c>
      <c r="AE138" s="120"/>
      <c r="AF138" s="127">
        <v>1</v>
      </c>
      <c r="AG138" s="38">
        <f t="shared" ref="AG138" si="197">SUM(AJ138:AL138)+AE138</f>
        <v>7.1</v>
      </c>
      <c r="AH138" s="52"/>
      <c r="AJ138" s="17">
        <f t="shared" ref="AJ138" si="198">ROUND(AC138/(1-VLOOKUP(AF138,Group,2,FALSE)),2)</f>
        <v>7.1</v>
      </c>
      <c r="AK138" s="17">
        <f t="shared" ref="AK138" si="199">IF(VLOOKUP(AF138,Group,5,FALSE)="YES",VLOOKUP(ROUND(ROUND(AJ138,1)-AJ138,2),Round,2,FALSE)+VLOOKUP(AF138,Group,6,FALSE),0)</f>
        <v>0</v>
      </c>
      <c r="AL138" s="17">
        <f t="shared" ref="AL138" si="200">IF(VLOOKUP(AF138,Group,7,FALSE)="",0,ROUND(AJ138-0.04999,1)-AJ138+AM138)</f>
        <v>0</v>
      </c>
      <c r="AM138" s="17" t="str">
        <f t="shared" ref="AM138" si="201">IF(VLOOKUP(AF138,Group,7,FALSE)="","",VLOOKUP(AF138,Group,7,FALSE))</f>
        <v/>
      </c>
      <c r="AO138" s="98" t="s">
        <v>61</v>
      </c>
    </row>
    <row r="139" spans="1:41" s="3" customFormat="1" ht="9.9499999999999993" customHeight="1" x14ac:dyDescent="0.2">
      <c r="B139" s="112" t="s">
        <v>57</v>
      </c>
      <c r="D139" s="40"/>
      <c r="E139" s="74" t="s">
        <v>735</v>
      </c>
      <c r="F139" s="74"/>
      <c r="G139" s="30" t="s">
        <v>50</v>
      </c>
      <c r="H139" s="30"/>
      <c r="I139" s="30" t="s">
        <v>228</v>
      </c>
      <c r="J139" s="30"/>
      <c r="K139" s="30"/>
      <c r="L139" s="30"/>
      <c r="M139" s="30"/>
      <c r="N139" s="30"/>
      <c r="P139" s="74" t="s">
        <v>736</v>
      </c>
      <c r="Q139" s="87"/>
      <c r="R139" s="29"/>
      <c r="S139" s="39">
        <f>IF(Suggested="Yes",AA139,AG139)</f>
        <v>7.9</v>
      </c>
      <c r="T139" s="37" t="s">
        <v>49</v>
      </c>
      <c r="U139" s="5" t="str">
        <f>+Instructions!$B$3</f>
        <v>G</v>
      </c>
      <c r="V139" s="52"/>
      <c r="W139" s="56">
        <f>+Instructions!$C$22</f>
        <v>0</v>
      </c>
      <c r="X139" s="17">
        <f t="shared" ref="X139:X153" si="202">ROUND($AA139*(1-W139)+0.004999,2)</f>
        <v>7.9</v>
      </c>
      <c r="Y139" s="52"/>
      <c r="Z139" s="6" t="s">
        <v>859</v>
      </c>
      <c r="AA139" s="39">
        <v>7.9</v>
      </c>
      <c r="AB139" s="60">
        <f t="shared" ref="AB139:AB153" si="203">+W139</f>
        <v>0</v>
      </c>
      <c r="AC139" s="17">
        <f t="shared" ref="AC139:AC153" si="204">+X139</f>
        <v>7.9</v>
      </c>
      <c r="AD139" s="12">
        <f t="shared" ref="AD139:AD153" si="205">(AG139-AC139)/AG139</f>
        <v>0</v>
      </c>
      <c r="AE139" s="120"/>
      <c r="AF139" s="127">
        <v>1</v>
      </c>
      <c r="AG139" s="38">
        <f t="shared" ref="AG139:AG153" si="206">SUM(AJ139:AL139)+AE139</f>
        <v>7.9</v>
      </c>
      <c r="AH139" s="52"/>
      <c r="AJ139" s="17">
        <f t="shared" ref="AJ139:AJ153" si="207">ROUND(AC139/(1-VLOOKUP(AF139,Group,2,FALSE)),2)</f>
        <v>7.9</v>
      </c>
      <c r="AK139" s="17">
        <f t="shared" ref="AK139:AK153" si="208">IF(VLOOKUP(AF139,Group,5,FALSE)="YES",VLOOKUP(ROUND(ROUND(AJ139,1)-AJ139,2),Round,2,FALSE)+VLOOKUP(AF139,Group,6,FALSE),0)</f>
        <v>0</v>
      </c>
      <c r="AL139" s="17">
        <f t="shared" ref="AL139:AL153" si="209">IF(VLOOKUP(AF139,Group,7,FALSE)="",0,ROUND(AJ139-0.04999,1)-AJ139+AM139)</f>
        <v>0</v>
      </c>
      <c r="AM139" s="17" t="str">
        <f t="shared" ref="AM139:AM153" si="210">IF(VLOOKUP(AF139,Group,7,FALSE)="","",VLOOKUP(AF139,Group,7,FALSE))</f>
        <v/>
      </c>
      <c r="AO139" s="98" t="s">
        <v>61</v>
      </c>
    </row>
    <row r="140" spans="1:41" s="3" customFormat="1" ht="9.9499999999999993" customHeight="1" x14ac:dyDescent="0.2">
      <c r="B140" s="112" t="s">
        <v>57</v>
      </c>
      <c r="D140" s="40"/>
      <c r="E140" s="74" t="s">
        <v>308</v>
      </c>
      <c r="F140" s="74"/>
      <c r="G140" s="30" t="s">
        <v>50</v>
      </c>
      <c r="H140" s="30"/>
      <c r="I140" s="30" t="s">
        <v>228</v>
      </c>
      <c r="J140" s="30"/>
      <c r="K140" s="30"/>
      <c r="L140" s="30"/>
      <c r="M140" s="30"/>
      <c r="N140" s="30"/>
      <c r="P140" s="74" t="s">
        <v>376</v>
      </c>
      <c r="Q140" s="87"/>
      <c r="R140" s="29"/>
      <c r="S140" s="39">
        <f>IF(Suggested="Yes",AA140,AG140)</f>
        <v>10.35</v>
      </c>
      <c r="T140" s="37" t="s">
        <v>49</v>
      </c>
      <c r="U140" s="5" t="str">
        <f>+Instructions!$B$3</f>
        <v>G</v>
      </c>
      <c r="V140" s="52"/>
      <c r="W140" s="56">
        <f>+Instructions!$C$22</f>
        <v>0</v>
      </c>
      <c r="X140" s="17">
        <f t="shared" si="202"/>
        <v>10.35</v>
      </c>
      <c r="Y140" s="52"/>
      <c r="Z140" s="6" t="s">
        <v>859</v>
      </c>
      <c r="AA140" s="39">
        <v>10.35</v>
      </c>
      <c r="AB140" s="60">
        <f t="shared" si="203"/>
        <v>0</v>
      </c>
      <c r="AC140" s="17">
        <f t="shared" si="204"/>
        <v>10.35</v>
      </c>
      <c r="AD140" s="12">
        <f t="shared" si="205"/>
        <v>0</v>
      </c>
      <c r="AE140" s="120"/>
      <c r="AF140" s="127">
        <v>1</v>
      </c>
      <c r="AG140" s="38">
        <f t="shared" si="206"/>
        <v>10.35</v>
      </c>
      <c r="AH140" s="52"/>
      <c r="AJ140" s="17">
        <f t="shared" si="207"/>
        <v>10.35</v>
      </c>
      <c r="AK140" s="17">
        <f t="shared" si="208"/>
        <v>0</v>
      </c>
      <c r="AL140" s="17">
        <f t="shared" si="209"/>
        <v>0</v>
      </c>
      <c r="AM140" s="17" t="str">
        <f t="shared" si="210"/>
        <v/>
      </c>
      <c r="AO140" s="98" t="s">
        <v>61</v>
      </c>
    </row>
    <row r="141" spans="1:41" s="3" customFormat="1" ht="9.9499999999999993" customHeight="1" x14ac:dyDescent="0.2">
      <c r="B141" s="112" t="s">
        <v>57</v>
      </c>
      <c r="D141" s="40"/>
      <c r="E141" s="74" t="s">
        <v>309</v>
      </c>
      <c r="F141" s="74"/>
      <c r="G141" s="30" t="s">
        <v>50</v>
      </c>
      <c r="H141" s="30"/>
      <c r="I141" s="30" t="s">
        <v>228</v>
      </c>
      <c r="J141" s="30"/>
      <c r="K141" s="30"/>
      <c r="L141" s="30"/>
      <c r="M141" s="30"/>
      <c r="N141" s="30"/>
      <c r="P141" s="74" t="s">
        <v>240</v>
      </c>
      <c r="Q141" s="87"/>
      <c r="R141" s="29"/>
      <c r="S141" s="39">
        <f>IF(Suggested="Yes",AA141,AG141)</f>
        <v>18.100000000000001</v>
      </c>
      <c r="T141" s="37" t="s">
        <v>49</v>
      </c>
      <c r="U141" s="5" t="str">
        <f>+Instructions!$B$3</f>
        <v>G</v>
      </c>
      <c r="V141" s="52"/>
      <c r="W141" s="56">
        <f>+Instructions!$C$22</f>
        <v>0</v>
      </c>
      <c r="X141" s="17">
        <f t="shared" si="202"/>
        <v>18.100000000000001</v>
      </c>
      <c r="Y141" s="52"/>
      <c r="Z141" s="6" t="s">
        <v>859</v>
      </c>
      <c r="AA141" s="39">
        <v>18.100000000000001</v>
      </c>
      <c r="AB141" s="60">
        <f t="shared" si="203"/>
        <v>0</v>
      </c>
      <c r="AC141" s="17">
        <f t="shared" si="204"/>
        <v>18.100000000000001</v>
      </c>
      <c r="AD141" s="12">
        <f t="shared" si="205"/>
        <v>0</v>
      </c>
      <c r="AE141" s="120"/>
      <c r="AF141" s="127">
        <v>1</v>
      </c>
      <c r="AG141" s="38">
        <f t="shared" si="206"/>
        <v>18.100000000000001</v>
      </c>
      <c r="AH141" s="52"/>
      <c r="AJ141" s="17">
        <f t="shared" si="207"/>
        <v>18.100000000000001</v>
      </c>
      <c r="AK141" s="17">
        <f t="shared" si="208"/>
        <v>0</v>
      </c>
      <c r="AL141" s="17">
        <f t="shared" si="209"/>
        <v>0</v>
      </c>
      <c r="AM141" s="17" t="str">
        <f t="shared" si="210"/>
        <v/>
      </c>
      <c r="AO141" s="98" t="s">
        <v>61</v>
      </c>
    </row>
    <row r="142" spans="1:41" s="3" customFormat="1" ht="1.5" customHeight="1" x14ac:dyDescent="0.2">
      <c r="B142" s="118"/>
      <c r="D142" s="40"/>
      <c r="E142" s="74"/>
      <c r="F142" s="74"/>
      <c r="G142" s="30"/>
      <c r="H142" s="30"/>
      <c r="I142" s="30"/>
      <c r="J142" s="30"/>
      <c r="K142" s="30"/>
      <c r="L142" s="30"/>
      <c r="M142" s="30"/>
      <c r="N142" s="30"/>
      <c r="P142" s="74"/>
      <c r="Q142" s="87"/>
      <c r="R142" s="29"/>
      <c r="S142" s="39"/>
      <c r="T142" s="37"/>
      <c r="U142" s="5"/>
      <c r="V142" s="52"/>
      <c r="W142" s="56"/>
      <c r="X142" s="17"/>
      <c r="Y142" s="52"/>
      <c r="Z142" s="6"/>
      <c r="AA142" s="39"/>
      <c r="AB142" s="60"/>
      <c r="AC142" s="17"/>
      <c r="AD142" s="12"/>
      <c r="AE142" s="120"/>
      <c r="AF142" s="127"/>
      <c r="AG142" s="38"/>
      <c r="AH142" s="52"/>
      <c r="AJ142" s="17"/>
      <c r="AK142" s="17"/>
      <c r="AL142" s="17"/>
      <c r="AM142" s="17"/>
      <c r="AO142" s="98"/>
    </row>
    <row r="143" spans="1:41" s="3" customFormat="1" ht="9.9499999999999993" customHeight="1" x14ac:dyDescent="0.2">
      <c r="B143" s="111" t="s">
        <v>8</v>
      </c>
      <c r="D143" s="40"/>
      <c r="E143" s="74" t="s">
        <v>280</v>
      </c>
      <c r="F143" s="74"/>
      <c r="G143" s="30" t="s">
        <v>92</v>
      </c>
      <c r="H143" s="30"/>
      <c r="I143" s="30" t="s">
        <v>228</v>
      </c>
      <c r="J143" s="30"/>
      <c r="K143" s="30"/>
      <c r="L143" s="30"/>
      <c r="M143" s="30"/>
      <c r="N143" s="168" t="s">
        <v>161</v>
      </c>
      <c r="P143" s="74" t="s">
        <v>136</v>
      </c>
      <c r="Q143" s="87"/>
      <c r="R143" s="29"/>
      <c r="S143" s="39">
        <f t="shared" ref="S143:S145" si="211">IF(Suggested="Yes",AA143,AG143)</f>
        <v>19</v>
      </c>
      <c r="T143" s="37" t="s">
        <v>48</v>
      </c>
      <c r="U143" s="5" t="str">
        <f>+Instructions!$B$3</f>
        <v>G</v>
      </c>
      <c r="V143" s="52"/>
      <c r="W143" s="56">
        <f>+Instructions!$C$22</f>
        <v>0</v>
      </c>
      <c r="X143" s="17">
        <f t="shared" ref="X143:X145" si="212">ROUND($AA143*(1-W143)+0.004999,2)</f>
        <v>19</v>
      </c>
      <c r="Y143" s="52"/>
      <c r="Z143" s="6" t="s">
        <v>859</v>
      </c>
      <c r="AA143" s="39">
        <v>19</v>
      </c>
      <c r="AB143" s="60">
        <f t="shared" ref="AB143:AB145" si="213">+W143</f>
        <v>0</v>
      </c>
      <c r="AC143" s="17">
        <f t="shared" ref="AC143:AC145" si="214">+X143</f>
        <v>19</v>
      </c>
      <c r="AD143" s="12">
        <f t="shared" ref="AD143:AD145" si="215">(AG143-AC143)/AG143</f>
        <v>0</v>
      </c>
      <c r="AE143" s="120"/>
      <c r="AF143" s="128">
        <v>3</v>
      </c>
      <c r="AG143" s="53">
        <f t="shared" ref="AG143:AG145" si="216">SUM(AJ143:AL143)+AE143</f>
        <v>19</v>
      </c>
      <c r="AH143" s="52"/>
      <c r="AJ143" s="17">
        <f t="shared" ref="AJ143:AJ145" si="217">ROUND(AC143/(1-VLOOKUP(AF143,Group,2,FALSE)),2)</f>
        <v>19</v>
      </c>
      <c r="AK143" s="17">
        <f t="shared" ref="AK143:AK145" si="218">IF(VLOOKUP(AF143,Group,5,FALSE)="YES",VLOOKUP(ROUND(ROUND(AJ143,1)-AJ143,2),Round,2,FALSE)+VLOOKUP(AF143,Group,6,FALSE),0)</f>
        <v>0</v>
      </c>
      <c r="AL143" s="17">
        <f t="shared" ref="AL143:AL145" si="219">IF(VLOOKUP(AF143,Group,7,FALSE)="",0,ROUND(AJ143-0.04999,1)-AJ143+AM143)</f>
        <v>0</v>
      </c>
      <c r="AM143" s="17" t="str">
        <f t="shared" ref="AM143:AM145" si="220">IF(VLOOKUP(AF143,Group,7,FALSE)="","",VLOOKUP(AF143,Group,7,FALSE))</f>
        <v/>
      </c>
      <c r="AO143" s="98" t="s">
        <v>61</v>
      </c>
    </row>
    <row r="144" spans="1:41" s="3" customFormat="1" ht="1.5" customHeight="1" x14ac:dyDescent="0.2">
      <c r="B144" s="118"/>
      <c r="D144" s="40"/>
      <c r="E144" s="74"/>
      <c r="F144" s="74"/>
      <c r="G144" s="30"/>
      <c r="H144" s="30"/>
      <c r="I144" s="30"/>
      <c r="J144" s="30"/>
      <c r="K144" s="30"/>
      <c r="L144" s="30"/>
      <c r="M144" s="30"/>
      <c r="N144" s="168"/>
      <c r="P144" s="74"/>
      <c r="Q144" s="87"/>
      <c r="R144" s="29"/>
      <c r="S144" s="39"/>
      <c r="T144" s="37"/>
      <c r="U144" s="5"/>
      <c r="V144" s="52"/>
      <c r="W144" s="56"/>
      <c r="X144" s="17"/>
      <c r="Y144" s="52"/>
      <c r="Z144" s="6"/>
      <c r="AA144" s="39"/>
      <c r="AB144" s="60"/>
      <c r="AC144" s="17"/>
      <c r="AD144" s="12"/>
      <c r="AE144" s="120"/>
      <c r="AF144" s="128"/>
      <c r="AG144" s="53"/>
      <c r="AH144" s="52"/>
      <c r="AJ144" s="17"/>
      <c r="AK144" s="17"/>
      <c r="AL144" s="17"/>
      <c r="AM144" s="17"/>
      <c r="AO144" s="98"/>
    </row>
    <row r="145" spans="1:41" s="3" customFormat="1" ht="9.9499999999999993" customHeight="1" x14ac:dyDescent="0.2">
      <c r="B145" s="113" t="s">
        <v>47</v>
      </c>
      <c r="D145" s="40"/>
      <c r="E145" s="74" t="s">
        <v>281</v>
      </c>
      <c r="F145" s="74"/>
      <c r="G145" s="30" t="s">
        <v>104</v>
      </c>
      <c r="H145" s="30"/>
      <c r="I145" s="30" t="s">
        <v>228</v>
      </c>
      <c r="J145" s="30"/>
      <c r="K145" s="30"/>
      <c r="L145" s="30" t="s">
        <v>122</v>
      </c>
      <c r="M145" s="30"/>
      <c r="N145" s="30"/>
      <c r="P145" s="74" t="s">
        <v>137</v>
      </c>
      <c r="Q145" s="87"/>
      <c r="R145" s="29"/>
      <c r="S145" s="39">
        <f t="shared" si="211"/>
        <v>8.75</v>
      </c>
      <c r="T145" s="37" t="s">
        <v>48</v>
      </c>
      <c r="U145" s="5" t="str">
        <f>+Instructions!$B$3</f>
        <v>G</v>
      </c>
      <c r="V145" s="52"/>
      <c r="W145" s="56">
        <f>+Instructions!$C$22</f>
        <v>0</v>
      </c>
      <c r="X145" s="39">
        <f t="shared" si="212"/>
        <v>8.75</v>
      </c>
      <c r="Y145" s="52"/>
      <c r="Z145" s="6" t="s">
        <v>859</v>
      </c>
      <c r="AA145" s="39">
        <v>8.75</v>
      </c>
      <c r="AB145" s="60">
        <f t="shared" si="213"/>
        <v>0</v>
      </c>
      <c r="AC145" s="39">
        <f t="shared" si="214"/>
        <v>8.75</v>
      </c>
      <c r="AD145" s="60">
        <f t="shared" si="215"/>
        <v>0</v>
      </c>
      <c r="AE145" s="120"/>
      <c r="AF145" s="129">
        <v>2</v>
      </c>
      <c r="AG145" s="44">
        <f t="shared" si="216"/>
        <v>8.75</v>
      </c>
      <c r="AH145" s="52"/>
      <c r="AJ145" s="17">
        <f t="shared" si="217"/>
        <v>8.75</v>
      </c>
      <c r="AK145" s="17">
        <f t="shared" si="218"/>
        <v>0</v>
      </c>
      <c r="AL145" s="17">
        <f t="shared" si="219"/>
        <v>0</v>
      </c>
      <c r="AM145" s="17" t="str">
        <f t="shared" si="220"/>
        <v/>
      </c>
      <c r="AO145" s="98" t="s">
        <v>61</v>
      </c>
    </row>
    <row r="146" spans="1:41" s="3" customFormat="1" ht="2.85" customHeight="1" x14ac:dyDescent="0.2">
      <c r="A146" s="3" t="s">
        <v>120</v>
      </c>
      <c r="P146" s="74"/>
      <c r="Q146" s="87"/>
      <c r="R146" s="6"/>
      <c r="S146" s="39"/>
      <c r="T146" s="6"/>
      <c r="U146" s="5"/>
      <c r="V146" s="52"/>
      <c r="W146" s="56"/>
      <c r="X146" s="15"/>
      <c r="Y146" s="52"/>
      <c r="Z146" s="39"/>
      <c r="AA146" s="39"/>
      <c r="AB146" s="55"/>
      <c r="AC146" s="17"/>
      <c r="AD146" s="15"/>
      <c r="AE146" s="65"/>
      <c r="AF146" s="65"/>
      <c r="AG146" s="39"/>
      <c r="AH146" s="52"/>
      <c r="AO146" s="140"/>
    </row>
    <row r="147" spans="1:41" s="3" customFormat="1" ht="9" customHeight="1" x14ac:dyDescent="0.2">
      <c r="B147" s="112" t="s">
        <v>57</v>
      </c>
      <c r="D147" s="40"/>
      <c r="E147" s="74" t="s">
        <v>279</v>
      </c>
      <c r="F147" s="74"/>
      <c r="G147" s="30" t="s">
        <v>50</v>
      </c>
      <c r="H147" s="30"/>
      <c r="I147" s="30" t="s">
        <v>556</v>
      </c>
      <c r="J147" s="30"/>
      <c r="K147" s="30"/>
      <c r="L147" s="30"/>
      <c r="M147" s="30"/>
      <c r="N147" s="30"/>
      <c r="P147" s="74" t="s">
        <v>375</v>
      </c>
      <c r="Q147" s="87"/>
      <c r="R147" s="29"/>
      <c r="S147" s="39">
        <f>IF(Suggested="Yes",AA147,AG147)</f>
        <v>7.1</v>
      </c>
      <c r="T147" s="37" t="s">
        <v>49</v>
      </c>
      <c r="U147" s="5" t="str">
        <f>+Instructions!$B$3</f>
        <v>G</v>
      </c>
      <c r="V147" s="52"/>
      <c r="W147" s="56">
        <f>+Instructions!$C$22</f>
        <v>0</v>
      </c>
      <c r="X147" s="17">
        <f t="shared" ref="X147:X150" si="221">ROUND($AA147*(1-W147)+0.004999,2)</f>
        <v>7.1</v>
      </c>
      <c r="Y147" s="52"/>
      <c r="Z147" s="6" t="s">
        <v>859</v>
      </c>
      <c r="AA147" s="39">
        <v>7.1</v>
      </c>
      <c r="AB147" s="60">
        <f t="shared" ref="AB147:AB150" si="222">+W147</f>
        <v>0</v>
      </c>
      <c r="AC147" s="17">
        <f t="shared" ref="AC147:AC150" si="223">+X147</f>
        <v>7.1</v>
      </c>
      <c r="AD147" s="12">
        <f t="shared" ref="AD147:AD150" si="224">(AG147-AC147)/AG147</f>
        <v>0</v>
      </c>
      <c r="AE147" s="120"/>
      <c r="AF147" s="127">
        <v>1</v>
      </c>
      <c r="AG147" s="38">
        <f t="shared" ref="AG147:AG150" si="225">SUM(AJ147:AL147)+AE147</f>
        <v>7.1</v>
      </c>
      <c r="AH147" s="52"/>
      <c r="AJ147" s="17">
        <f t="shared" ref="AJ147:AJ150" si="226">ROUND(AC147/(1-VLOOKUP(AF147,Group,2,FALSE)),2)</f>
        <v>7.1</v>
      </c>
      <c r="AK147" s="17">
        <f t="shared" ref="AK147:AK150" si="227">IF(VLOOKUP(AF147,Group,5,FALSE)="YES",VLOOKUP(ROUND(ROUND(AJ147,1)-AJ147,2),Round,2,FALSE)+VLOOKUP(AF147,Group,6,FALSE),0)</f>
        <v>0</v>
      </c>
      <c r="AL147" s="17">
        <f t="shared" ref="AL147:AL150" si="228">IF(VLOOKUP(AF147,Group,7,FALSE)="",0,ROUND(AJ147-0.04999,1)-AJ147+AM147)</f>
        <v>0</v>
      </c>
      <c r="AM147" s="17" t="str">
        <f t="shared" ref="AM147:AM150" si="229">IF(VLOOKUP(AF147,Group,7,FALSE)="","",VLOOKUP(AF147,Group,7,FALSE))</f>
        <v/>
      </c>
      <c r="AO147" s="98" t="s">
        <v>61</v>
      </c>
    </row>
    <row r="148" spans="1:41" s="3" customFormat="1" ht="9" customHeight="1" x14ac:dyDescent="0.2">
      <c r="B148" s="112" t="s">
        <v>57</v>
      </c>
      <c r="D148" s="40"/>
      <c r="E148" s="74" t="s">
        <v>735</v>
      </c>
      <c r="F148" s="74"/>
      <c r="G148" s="30" t="s">
        <v>50</v>
      </c>
      <c r="H148" s="30"/>
      <c r="I148" s="30" t="s">
        <v>556</v>
      </c>
      <c r="J148" s="30"/>
      <c r="K148" s="30"/>
      <c r="L148" s="30"/>
      <c r="M148" s="30"/>
      <c r="N148" s="30"/>
      <c r="P148" s="74" t="s">
        <v>736</v>
      </c>
      <c r="Q148" s="87"/>
      <c r="R148" s="29"/>
      <c r="S148" s="39">
        <f>IF(Suggested="Yes",AA148,AG148)</f>
        <v>7.9</v>
      </c>
      <c r="T148" s="37" t="s">
        <v>49</v>
      </c>
      <c r="U148" s="5" t="str">
        <f>+Instructions!$B$3</f>
        <v>G</v>
      </c>
      <c r="V148" s="52"/>
      <c r="W148" s="56">
        <f>+Instructions!$C$22</f>
        <v>0</v>
      </c>
      <c r="X148" s="17">
        <f t="shared" si="221"/>
        <v>7.9</v>
      </c>
      <c r="Y148" s="52"/>
      <c r="Z148" s="6" t="s">
        <v>859</v>
      </c>
      <c r="AA148" s="39">
        <v>7.9</v>
      </c>
      <c r="AB148" s="60">
        <f t="shared" si="222"/>
        <v>0</v>
      </c>
      <c r="AC148" s="17">
        <f t="shared" si="223"/>
        <v>7.9</v>
      </c>
      <c r="AD148" s="12">
        <f t="shared" si="224"/>
        <v>0</v>
      </c>
      <c r="AE148" s="120"/>
      <c r="AF148" s="127">
        <v>1</v>
      </c>
      <c r="AG148" s="38">
        <f t="shared" si="225"/>
        <v>7.9</v>
      </c>
      <c r="AH148" s="52"/>
      <c r="AJ148" s="17">
        <f t="shared" si="226"/>
        <v>7.9</v>
      </c>
      <c r="AK148" s="17">
        <f t="shared" si="227"/>
        <v>0</v>
      </c>
      <c r="AL148" s="17">
        <f t="shared" si="228"/>
        <v>0</v>
      </c>
      <c r="AM148" s="17" t="str">
        <f t="shared" si="229"/>
        <v/>
      </c>
      <c r="AO148" s="98" t="s">
        <v>61</v>
      </c>
    </row>
    <row r="149" spans="1:41" s="3" customFormat="1" ht="9" customHeight="1" x14ac:dyDescent="0.2">
      <c r="B149" s="112" t="s">
        <v>57</v>
      </c>
      <c r="D149" s="40"/>
      <c r="E149" s="74" t="s">
        <v>308</v>
      </c>
      <c r="F149" s="74"/>
      <c r="G149" s="30" t="s">
        <v>50</v>
      </c>
      <c r="H149" s="30"/>
      <c r="I149" s="30" t="s">
        <v>556</v>
      </c>
      <c r="J149" s="30"/>
      <c r="K149" s="30"/>
      <c r="L149" s="30"/>
      <c r="M149" s="30"/>
      <c r="N149" s="30"/>
      <c r="P149" s="74" t="s">
        <v>376</v>
      </c>
      <c r="Q149" s="87"/>
      <c r="R149" s="29"/>
      <c r="S149" s="39">
        <f>IF(Suggested="Yes",AA149,AG149)</f>
        <v>10.35</v>
      </c>
      <c r="T149" s="37" t="s">
        <v>49</v>
      </c>
      <c r="U149" s="5" t="str">
        <f>+Instructions!$B$3</f>
        <v>G</v>
      </c>
      <c r="V149" s="52"/>
      <c r="W149" s="56">
        <f>+Instructions!$C$22</f>
        <v>0</v>
      </c>
      <c r="X149" s="17">
        <f t="shared" si="221"/>
        <v>10.35</v>
      </c>
      <c r="Y149" s="52"/>
      <c r="Z149" s="6" t="s">
        <v>859</v>
      </c>
      <c r="AA149" s="39">
        <v>10.35</v>
      </c>
      <c r="AB149" s="60">
        <f t="shared" si="222"/>
        <v>0</v>
      </c>
      <c r="AC149" s="17">
        <f t="shared" si="223"/>
        <v>10.35</v>
      </c>
      <c r="AD149" s="12">
        <f t="shared" si="224"/>
        <v>0</v>
      </c>
      <c r="AE149" s="120"/>
      <c r="AF149" s="127">
        <v>1</v>
      </c>
      <c r="AG149" s="38">
        <f t="shared" si="225"/>
        <v>10.35</v>
      </c>
      <c r="AH149" s="52"/>
      <c r="AJ149" s="17">
        <f t="shared" si="226"/>
        <v>10.35</v>
      </c>
      <c r="AK149" s="17">
        <f t="shared" si="227"/>
        <v>0</v>
      </c>
      <c r="AL149" s="17">
        <f t="shared" si="228"/>
        <v>0</v>
      </c>
      <c r="AM149" s="17" t="str">
        <f t="shared" si="229"/>
        <v/>
      </c>
      <c r="AO149" s="98" t="s">
        <v>61</v>
      </c>
    </row>
    <row r="150" spans="1:41" s="3" customFormat="1" ht="9" customHeight="1" x14ac:dyDescent="0.2">
      <c r="B150" s="112" t="s">
        <v>57</v>
      </c>
      <c r="D150" s="40"/>
      <c r="E150" s="74" t="s">
        <v>309</v>
      </c>
      <c r="F150" s="74"/>
      <c r="G150" s="30" t="s">
        <v>50</v>
      </c>
      <c r="H150" s="30"/>
      <c r="I150" s="30" t="s">
        <v>556</v>
      </c>
      <c r="J150" s="30"/>
      <c r="K150" s="30"/>
      <c r="L150" s="30"/>
      <c r="M150" s="30"/>
      <c r="N150" s="30"/>
      <c r="P150" s="74" t="s">
        <v>240</v>
      </c>
      <c r="Q150" s="87"/>
      <c r="R150" s="29"/>
      <c r="S150" s="39">
        <f>IF(Suggested="Yes",AA150,AG150)</f>
        <v>18.100000000000001</v>
      </c>
      <c r="T150" s="37" t="s">
        <v>49</v>
      </c>
      <c r="U150" s="5" t="str">
        <f>+Instructions!$B$3</f>
        <v>G</v>
      </c>
      <c r="V150" s="52"/>
      <c r="W150" s="56">
        <f>+Instructions!$C$22</f>
        <v>0</v>
      </c>
      <c r="X150" s="17">
        <f t="shared" si="221"/>
        <v>18.100000000000001</v>
      </c>
      <c r="Y150" s="52"/>
      <c r="Z150" s="6" t="s">
        <v>859</v>
      </c>
      <c r="AA150" s="39">
        <v>18.100000000000001</v>
      </c>
      <c r="AB150" s="60">
        <f t="shared" si="222"/>
        <v>0</v>
      </c>
      <c r="AC150" s="17">
        <f t="shared" si="223"/>
        <v>18.100000000000001</v>
      </c>
      <c r="AD150" s="12">
        <f t="shared" si="224"/>
        <v>0</v>
      </c>
      <c r="AE150" s="120"/>
      <c r="AF150" s="127">
        <v>1</v>
      </c>
      <c r="AG150" s="38">
        <f t="shared" si="225"/>
        <v>18.100000000000001</v>
      </c>
      <c r="AH150" s="52"/>
      <c r="AJ150" s="17">
        <f t="shared" si="226"/>
        <v>18.100000000000001</v>
      </c>
      <c r="AK150" s="17">
        <f t="shared" si="227"/>
        <v>0</v>
      </c>
      <c r="AL150" s="17">
        <f t="shared" si="228"/>
        <v>0</v>
      </c>
      <c r="AM150" s="17" t="str">
        <f t="shared" si="229"/>
        <v/>
      </c>
      <c r="AO150" s="98" t="s">
        <v>61</v>
      </c>
    </row>
    <row r="151" spans="1:41" s="3" customFormat="1" ht="2.85" customHeight="1" x14ac:dyDescent="0.2">
      <c r="B151" s="112"/>
      <c r="D151" s="40"/>
      <c r="E151" s="74"/>
      <c r="F151" s="74"/>
      <c r="G151" s="30"/>
      <c r="H151" s="30"/>
      <c r="I151" s="30"/>
      <c r="J151" s="30"/>
      <c r="K151" s="30"/>
      <c r="L151" s="30"/>
      <c r="M151" s="30"/>
      <c r="N151" s="30"/>
      <c r="P151" s="74"/>
      <c r="Q151" s="87"/>
      <c r="R151" s="29"/>
      <c r="S151" s="39"/>
      <c r="T151" s="37"/>
      <c r="U151" s="5"/>
      <c r="V151" s="52"/>
      <c r="W151" s="56"/>
      <c r="X151" s="17"/>
      <c r="Y151" s="52"/>
      <c r="Z151" s="6"/>
      <c r="AA151" s="39"/>
      <c r="AB151" s="60"/>
      <c r="AC151" s="17"/>
      <c r="AD151" s="12"/>
      <c r="AE151" s="120"/>
      <c r="AF151" s="127"/>
      <c r="AG151" s="38"/>
      <c r="AH151" s="52"/>
      <c r="AJ151" s="17"/>
      <c r="AK151" s="17"/>
      <c r="AL151" s="17"/>
      <c r="AM151" s="17"/>
      <c r="AO151" s="98"/>
    </row>
    <row r="152" spans="1:41" s="3" customFormat="1" ht="9" customHeight="1" x14ac:dyDescent="0.2">
      <c r="B152" s="112" t="s">
        <v>57</v>
      </c>
      <c r="C152" s="173" t="s">
        <v>187</v>
      </c>
      <c r="D152" s="40"/>
      <c r="E152" s="74" t="s">
        <v>281</v>
      </c>
      <c r="F152" s="74"/>
      <c r="G152" s="30" t="s">
        <v>50</v>
      </c>
      <c r="H152" s="30"/>
      <c r="I152" s="30" t="s">
        <v>739</v>
      </c>
      <c r="J152" s="30"/>
      <c r="K152" s="30" t="s">
        <v>749</v>
      </c>
      <c r="L152" s="30"/>
      <c r="M152" s="30"/>
      <c r="N152" s="30"/>
      <c r="P152" s="74" t="s">
        <v>750</v>
      </c>
      <c r="Q152" s="87"/>
      <c r="R152" s="29"/>
      <c r="S152" s="39">
        <f>IF(Suggested="Yes",AA152,AG152)</f>
        <v>9.9499999999999993</v>
      </c>
      <c r="T152" s="37" t="s">
        <v>49</v>
      </c>
      <c r="U152" s="5" t="str">
        <f>+Instructions!$B$3</f>
        <v>G</v>
      </c>
      <c r="V152" s="52"/>
      <c r="W152" s="56">
        <f>+Instructions!$C$22</f>
        <v>0</v>
      </c>
      <c r="X152" s="17">
        <f t="shared" ref="X152" si="230">ROUND($AA152*(1-W152)+0.004999,2)</f>
        <v>9.9499999999999993</v>
      </c>
      <c r="Y152" s="52"/>
      <c r="Z152" s="6" t="s">
        <v>859</v>
      </c>
      <c r="AA152" s="39">
        <v>9.9499999999999993</v>
      </c>
      <c r="AB152" s="60">
        <f t="shared" ref="AB152" si="231">+W152</f>
        <v>0</v>
      </c>
      <c r="AC152" s="17">
        <f t="shared" ref="AC152" si="232">+X152</f>
        <v>9.9499999999999993</v>
      </c>
      <c r="AD152" s="12">
        <f t="shared" ref="AD152" si="233">(AG152-AC152)/AG152</f>
        <v>0</v>
      </c>
      <c r="AE152" s="120"/>
      <c r="AF152" s="127">
        <v>1</v>
      </c>
      <c r="AG152" s="38">
        <f t="shared" ref="AG152" si="234">SUM(AJ152:AL152)+AE152</f>
        <v>9.9499999999999993</v>
      </c>
      <c r="AH152" s="52"/>
      <c r="AJ152" s="17">
        <f t="shared" ref="AJ152" si="235">ROUND(AC152/(1-VLOOKUP(AF152,Group,2,FALSE)),2)</f>
        <v>9.9499999999999993</v>
      </c>
      <c r="AK152" s="17">
        <f t="shared" ref="AK152" si="236">IF(VLOOKUP(AF152,Group,5,FALSE)="YES",VLOOKUP(ROUND(ROUND(AJ152,1)-AJ152,2),Round,2,FALSE)+VLOOKUP(AF152,Group,6,FALSE),0)</f>
        <v>0</v>
      </c>
      <c r="AL152" s="17">
        <f t="shared" ref="AL152" si="237">IF(VLOOKUP(AF152,Group,7,FALSE)="",0,ROUND(AJ152-0.04999,1)-AJ152+AM152)</f>
        <v>0</v>
      </c>
      <c r="AM152" s="17" t="str">
        <f t="shared" ref="AM152" si="238">IF(VLOOKUP(AF152,Group,7,FALSE)="","",VLOOKUP(AF152,Group,7,FALSE))</f>
        <v/>
      </c>
      <c r="AO152" s="98" t="s">
        <v>61</v>
      </c>
    </row>
    <row r="153" spans="1:41" s="3" customFormat="1" ht="9" customHeight="1" x14ac:dyDescent="0.2">
      <c r="B153" s="112" t="s">
        <v>57</v>
      </c>
      <c r="C153" s="173"/>
      <c r="D153" s="40"/>
      <c r="E153" s="74" t="s">
        <v>308</v>
      </c>
      <c r="F153" s="74"/>
      <c r="G153" s="30" t="s">
        <v>50</v>
      </c>
      <c r="H153" s="30"/>
      <c r="I153" s="30" t="s">
        <v>228</v>
      </c>
      <c r="J153" s="30"/>
      <c r="K153" s="30" t="s">
        <v>744</v>
      </c>
      <c r="L153" s="30"/>
      <c r="M153" s="30"/>
      <c r="N153" s="30"/>
      <c r="P153" s="74" t="s">
        <v>376</v>
      </c>
      <c r="Q153" s="87"/>
      <c r="R153" s="29"/>
      <c r="S153" s="39">
        <f>IF(Suggested="Yes",AA153,AG153)</f>
        <v>13.7</v>
      </c>
      <c r="T153" s="37" t="s">
        <v>49</v>
      </c>
      <c r="U153" s="5" t="str">
        <f>+Instructions!$B$3</f>
        <v>G</v>
      </c>
      <c r="V153" s="52"/>
      <c r="W153" s="56">
        <f>+Instructions!$C$22</f>
        <v>0</v>
      </c>
      <c r="X153" s="17">
        <f t="shared" si="202"/>
        <v>13.7</v>
      </c>
      <c r="Y153" s="52"/>
      <c r="Z153" s="6" t="s">
        <v>859</v>
      </c>
      <c r="AA153" s="39">
        <v>13.7</v>
      </c>
      <c r="AB153" s="60">
        <f t="shared" si="203"/>
        <v>0</v>
      </c>
      <c r="AC153" s="17">
        <f t="shared" si="204"/>
        <v>13.7</v>
      </c>
      <c r="AD153" s="12">
        <f t="shared" si="205"/>
        <v>0</v>
      </c>
      <c r="AE153" s="120"/>
      <c r="AF153" s="127">
        <v>1</v>
      </c>
      <c r="AG153" s="38">
        <f t="shared" si="206"/>
        <v>13.7</v>
      </c>
      <c r="AH153" s="52"/>
      <c r="AJ153" s="17">
        <f t="shared" si="207"/>
        <v>13.7</v>
      </c>
      <c r="AK153" s="17">
        <f t="shared" si="208"/>
        <v>0</v>
      </c>
      <c r="AL153" s="17">
        <f t="shared" si="209"/>
        <v>0</v>
      </c>
      <c r="AM153" s="17" t="str">
        <f t="shared" si="210"/>
        <v/>
      </c>
      <c r="AO153" s="98" t="s">
        <v>61</v>
      </c>
    </row>
    <row r="154" spans="1:41" s="3" customFormat="1" ht="3.95" customHeight="1" x14ac:dyDescent="0.2">
      <c r="B154" s="118"/>
      <c r="D154" s="40"/>
      <c r="E154" s="74"/>
      <c r="F154" s="74"/>
      <c r="G154" s="30"/>
      <c r="H154" s="30"/>
      <c r="I154" s="30"/>
      <c r="J154" s="30"/>
      <c r="K154" s="30"/>
      <c r="L154" s="30"/>
      <c r="M154" s="30"/>
      <c r="N154" s="30"/>
      <c r="P154" s="74"/>
      <c r="Q154" s="87"/>
      <c r="R154" s="29"/>
      <c r="S154" s="39"/>
      <c r="T154" s="37"/>
      <c r="U154" s="37"/>
      <c r="V154" s="229"/>
      <c r="W154" s="56"/>
      <c r="X154" s="39"/>
      <c r="Y154" s="229"/>
      <c r="Z154" s="6"/>
      <c r="AA154" s="39"/>
      <c r="AB154" s="60"/>
      <c r="AC154" s="39"/>
      <c r="AD154" s="60"/>
      <c r="AE154" s="75"/>
      <c r="AF154" s="148"/>
      <c r="AG154" s="39"/>
      <c r="AH154" s="229"/>
      <c r="AJ154" s="39"/>
      <c r="AK154" s="39"/>
      <c r="AL154" s="39"/>
      <c r="AM154" s="39"/>
      <c r="AO154" s="2"/>
    </row>
    <row r="155" spans="1:41" s="3" customFormat="1" ht="9.9499999999999993" customHeight="1" x14ac:dyDescent="0.2">
      <c r="A155" s="3" t="s">
        <v>120</v>
      </c>
      <c r="C155" s="73" t="s">
        <v>405</v>
      </c>
      <c r="O155" s="3" t="s">
        <v>122</v>
      </c>
      <c r="P155" s="74"/>
      <c r="Q155" s="87"/>
      <c r="R155" s="161" t="s">
        <v>126</v>
      </c>
      <c r="S155" s="162" t="s">
        <v>324</v>
      </c>
      <c r="T155" s="163"/>
      <c r="U155" s="5"/>
      <c r="V155" s="52"/>
      <c r="W155" s="56"/>
      <c r="X155" s="15"/>
      <c r="Y155" s="52"/>
      <c r="Z155" s="39"/>
      <c r="AA155" s="39"/>
      <c r="AB155" s="55"/>
      <c r="AC155" s="17"/>
      <c r="AD155" s="15"/>
      <c r="AE155" s="65"/>
      <c r="AF155" s="65"/>
      <c r="AG155" s="39"/>
      <c r="AH155" s="52"/>
      <c r="AO155" s="140"/>
    </row>
    <row r="156" spans="1:41" s="3" customFormat="1" ht="2.85" customHeight="1" x14ac:dyDescent="0.2">
      <c r="C156" s="73"/>
      <c r="P156" s="74"/>
      <c r="Q156" s="87"/>
      <c r="R156" s="6"/>
      <c r="S156" s="39"/>
      <c r="T156" s="6"/>
      <c r="U156" s="5"/>
      <c r="V156" s="52"/>
      <c r="W156" s="56"/>
      <c r="X156" s="15"/>
      <c r="Y156" s="52"/>
      <c r="Z156" s="39"/>
      <c r="AA156" s="39"/>
      <c r="AB156" s="55"/>
      <c r="AC156" s="17"/>
      <c r="AD156" s="15"/>
      <c r="AE156" s="65"/>
      <c r="AF156" s="65"/>
      <c r="AG156" s="39"/>
      <c r="AH156" s="52"/>
      <c r="AO156" s="140"/>
    </row>
    <row r="157" spans="1:41" s="3" customFormat="1" ht="9.9499999999999993" customHeight="1" x14ac:dyDescent="0.2">
      <c r="D157" s="40" t="s">
        <v>205</v>
      </c>
      <c r="E157" s="141" t="s">
        <v>323</v>
      </c>
      <c r="G157" s="141"/>
      <c r="H157" s="141"/>
      <c r="J157" s="141"/>
      <c r="K157" s="141"/>
      <c r="L157" s="141"/>
      <c r="M157" s="3" t="s">
        <v>122</v>
      </c>
      <c r="N157" s="141"/>
      <c r="P157" s="74"/>
      <c r="Q157" s="87"/>
      <c r="R157" s="6"/>
      <c r="S157" s="39"/>
      <c r="T157" s="6"/>
      <c r="U157" s="5"/>
      <c r="V157" s="52"/>
      <c r="W157" s="56"/>
      <c r="X157" s="15"/>
      <c r="Y157" s="52"/>
      <c r="Z157" s="39"/>
      <c r="AA157" s="39"/>
      <c r="AB157" s="55"/>
      <c r="AC157" s="17"/>
      <c r="AD157" s="15"/>
      <c r="AE157" s="65"/>
      <c r="AF157" s="65"/>
      <c r="AG157" s="39"/>
      <c r="AH157" s="52"/>
      <c r="AO157" s="140"/>
    </row>
    <row r="158" spans="1:41" s="3" customFormat="1" ht="1.5" customHeight="1" x14ac:dyDescent="0.2">
      <c r="P158" s="74"/>
      <c r="Q158" s="87"/>
      <c r="R158" s="6"/>
      <c r="S158" s="39"/>
      <c r="T158" s="6"/>
      <c r="U158" s="5"/>
      <c r="V158" s="52"/>
      <c r="W158" s="56"/>
      <c r="X158" s="15"/>
      <c r="Y158" s="52"/>
      <c r="Z158" s="39"/>
      <c r="AA158" s="39"/>
      <c r="AB158" s="55"/>
      <c r="AC158" s="17"/>
      <c r="AD158" s="15"/>
      <c r="AE158" s="65"/>
      <c r="AF158" s="65"/>
      <c r="AG158" s="39"/>
      <c r="AH158" s="52"/>
      <c r="AO158" s="140"/>
    </row>
    <row r="159" spans="1:41" s="3" customFormat="1" ht="9.9499999999999993" customHeight="1" x14ac:dyDescent="0.2">
      <c r="B159" s="112" t="s">
        <v>57</v>
      </c>
      <c r="C159" s="173" t="s">
        <v>186</v>
      </c>
      <c r="D159" s="40"/>
      <c r="E159" s="74" t="s">
        <v>279</v>
      </c>
      <c r="F159" s="74"/>
      <c r="G159" s="30" t="s">
        <v>50</v>
      </c>
      <c r="H159" s="30"/>
      <c r="I159" s="30" t="s">
        <v>228</v>
      </c>
      <c r="J159" s="30"/>
      <c r="K159" s="30"/>
      <c r="L159" s="30"/>
      <c r="M159" s="30"/>
      <c r="N159" s="30"/>
      <c r="P159" s="74" t="s">
        <v>375</v>
      </c>
      <c r="Q159" s="87" t="s">
        <v>14</v>
      </c>
      <c r="R159" s="29" t="s">
        <v>54</v>
      </c>
      <c r="S159" s="39">
        <f>IF(Suggested="Yes",AA159,AG159)</f>
        <v>5.85</v>
      </c>
      <c r="T159" s="37" t="s">
        <v>49</v>
      </c>
      <c r="U159" s="5" t="str">
        <f>+Instructions!$B$3</f>
        <v>G</v>
      </c>
      <c r="V159" s="52"/>
      <c r="W159" s="56">
        <f>+Instructions!$C$22</f>
        <v>0</v>
      </c>
      <c r="X159" s="17">
        <f t="shared" ref="X159:X161" si="239">ROUND($AA159*(1-W159)+0.004999,2)</f>
        <v>5.85</v>
      </c>
      <c r="Y159" s="52"/>
      <c r="Z159" s="6" t="s">
        <v>860</v>
      </c>
      <c r="AA159" s="39">
        <v>5.85</v>
      </c>
      <c r="AB159" s="60">
        <f t="shared" ref="AB159:AB161" si="240">+W159</f>
        <v>0</v>
      </c>
      <c r="AC159" s="17">
        <f t="shared" ref="AC159:AC161" si="241">+X159</f>
        <v>5.85</v>
      </c>
      <c r="AD159" s="12">
        <f t="shared" ref="AD159:AD161" si="242">(AG159-AC159)/AG159</f>
        <v>0</v>
      </c>
      <c r="AE159" s="120"/>
      <c r="AF159" s="127">
        <v>1</v>
      </c>
      <c r="AG159" s="38">
        <f t="shared" ref="AG159:AG161" si="243">SUM(AJ159:AL159)+AE159</f>
        <v>5.85</v>
      </c>
      <c r="AH159" s="52"/>
      <c r="AJ159" s="17">
        <f t="shared" ref="AJ159:AJ161" si="244">ROUND(AC159/(1-VLOOKUP(AF159,Group,2,FALSE)),2)</f>
        <v>5.85</v>
      </c>
      <c r="AK159" s="17">
        <f t="shared" ref="AK159:AK161" si="245">IF(VLOOKUP(AF159,Group,5,FALSE)="YES",VLOOKUP(ROUND(ROUND(AJ159,1)-AJ159,2),Round,2,FALSE)+VLOOKUP(AF159,Group,6,FALSE),0)</f>
        <v>0</v>
      </c>
      <c r="AL159" s="17">
        <f t="shared" ref="AL159:AL161" si="246">IF(VLOOKUP(AF159,Group,7,FALSE)="",0,ROUND(AJ159-0.04999,1)-AJ159+AM159)</f>
        <v>0</v>
      </c>
      <c r="AM159" s="17" t="str">
        <f t="shared" ref="AM159:AM161" si="247">IF(VLOOKUP(AF159,Group,7,FALSE)="","",VLOOKUP(AF159,Group,7,FALSE))</f>
        <v/>
      </c>
      <c r="AO159" s="31" t="s">
        <v>61</v>
      </c>
    </row>
    <row r="160" spans="1:41" s="3" customFormat="1" ht="9.9499999999999993" customHeight="1" x14ac:dyDescent="0.2">
      <c r="B160" s="112" t="s">
        <v>57</v>
      </c>
      <c r="D160" s="40"/>
      <c r="E160" s="74" t="s">
        <v>308</v>
      </c>
      <c r="F160" s="74"/>
      <c r="G160" s="30" t="s">
        <v>50</v>
      </c>
      <c r="H160" s="30"/>
      <c r="I160" s="30" t="s">
        <v>228</v>
      </c>
      <c r="J160" s="30"/>
      <c r="K160" s="30"/>
      <c r="L160" s="30"/>
      <c r="M160" s="30"/>
      <c r="N160" s="30"/>
      <c r="P160" s="74" t="s">
        <v>376</v>
      </c>
      <c r="Q160" s="87" t="s">
        <v>14</v>
      </c>
      <c r="R160" s="29" t="s">
        <v>152</v>
      </c>
      <c r="S160" s="39">
        <f>IF(Suggested="Yes",AA160,AG160)</f>
        <v>8.4499999999999993</v>
      </c>
      <c r="T160" s="37" t="s">
        <v>49</v>
      </c>
      <c r="U160" s="5" t="str">
        <f>+Instructions!$B$3</f>
        <v>G</v>
      </c>
      <c r="V160" s="52"/>
      <c r="W160" s="56">
        <f>+Instructions!$C$22</f>
        <v>0</v>
      </c>
      <c r="X160" s="17">
        <f t="shared" si="239"/>
        <v>8.4499999999999993</v>
      </c>
      <c r="Y160" s="52"/>
      <c r="Z160" s="6" t="s">
        <v>860</v>
      </c>
      <c r="AA160" s="39">
        <v>8.4499999999999993</v>
      </c>
      <c r="AB160" s="60">
        <f t="shared" si="240"/>
        <v>0</v>
      </c>
      <c r="AC160" s="17">
        <f t="shared" si="241"/>
        <v>8.4499999999999993</v>
      </c>
      <c r="AD160" s="12">
        <f t="shared" si="242"/>
        <v>0</v>
      </c>
      <c r="AE160" s="120"/>
      <c r="AF160" s="127">
        <v>1</v>
      </c>
      <c r="AG160" s="38">
        <f t="shared" si="243"/>
        <v>8.4499999999999993</v>
      </c>
      <c r="AH160" s="52"/>
      <c r="AJ160" s="17">
        <f t="shared" si="244"/>
        <v>8.4499999999999993</v>
      </c>
      <c r="AK160" s="17">
        <f t="shared" si="245"/>
        <v>0</v>
      </c>
      <c r="AL160" s="17">
        <f t="shared" si="246"/>
        <v>0</v>
      </c>
      <c r="AM160" s="17" t="str">
        <f t="shared" si="247"/>
        <v/>
      </c>
      <c r="AO160" s="31" t="s">
        <v>61</v>
      </c>
    </row>
    <row r="161" spans="1:41" s="3" customFormat="1" ht="9.9499999999999993" customHeight="1" x14ac:dyDescent="0.2">
      <c r="B161" s="112" t="s">
        <v>57</v>
      </c>
      <c r="D161" s="40"/>
      <c r="E161" s="74" t="s">
        <v>309</v>
      </c>
      <c r="F161" s="74"/>
      <c r="G161" s="30" t="s">
        <v>50</v>
      </c>
      <c r="H161" s="30"/>
      <c r="I161" s="30" t="s">
        <v>228</v>
      </c>
      <c r="J161" s="30"/>
      <c r="K161" s="30"/>
      <c r="L161" s="30"/>
      <c r="M161" s="30"/>
      <c r="N161" s="30"/>
      <c r="P161" s="74" t="s">
        <v>240</v>
      </c>
      <c r="Q161" s="87"/>
      <c r="R161" s="29"/>
      <c r="S161" s="39">
        <f>IF(Suggested="Yes",AA161,AG161)</f>
        <v>18.5</v>
      </c>
      <c r="T161" s="37" t="s">
        <v>49</v>
      </c>
      <c r="U161" s="5" t="str">
        <f>+Instructions!$B$3</f>
        <v>G</v>
      </c>
      <c r="V161" s="52"/>
      <c r="W161" s="56">
        <f>+Instructions!$C$22</f>
        <v>0</v>
      </c>
      <c r="X161" s="17">
        <f t="shared" si="239"/>
        <v>18.5</v>
      </c>
      <c r="Y161" s="52"/>
      <c r="Z161" s="6" t="s">
        <v>860</v>
      </c>
      <c r="AA161" s="39">
        <v>18.5</v>
      </c>
      <c r="AB161" s="60">
        <f t="shared" si="240"/>
        <v>0</v>
      </c>
      <c r="AC161" s="17">
        <f t="shared" si="241"/>
        <v>18.5</v>
      </c>
      <c r="AD161" s="12">
        <f t="shared" si="242"/>
        <v>0</v>
      </c>
      <c r="AE161" s="120"/>
      <c r="AF161" s="127">
        <v>1</v>
      </c>
      <c r="AG161" s="38">
        <f t="shared" si="243"/>
        <v>18.5</v>
      </c>
      <c r="AH161" s="52"/>
      <c r="AJ161" s="17">
        <f t="shared" si="244"/>
        <v>18.5</v>
      </c>
      <c r="AK161" s="17">
        <f t="shared" si="245"/>
        <v>0</v>
      </c>
      <c r="AL161" s="17">
        <f t="shared" si="246"/>
        <v>0</v>
      </c>
      <c r="AM161" s="17" t="str">
        <f t="shared" si="247"/>
        <v/>
      </c>
      <c r="AO161" s="31" t="s">
        <v>61</v>
      </c>
    </row>
    <row r="162" spans="1:41" s="3" customFormat="1" ht="1.5" customHeight="1" x14ac:dyDescent="0.2">
      <c r="P162" s="74"/>
      <c r="Q162" s="87"/>
      <c r="R162" s="6"/>
      <c r="S162" s="39"/>
      <c r="T162" s="6"/>
      <c r="U162" s="5"/>
      <c r="V162" s="52"/>
      <c r="W162" s="56"/>
      <c r="X162" s="15"/>
      <c r="Y162" s="52"/>
      <c r="Z162" s="39"/>
      <c r="AA162" s="39"/>
      <c r="AB162" s="55"/>
      <c r="AC162" s="17"/>
      <c r="AD162" s="15"/>
      <c r="AE162" s="65"/>
      <c r="AF162" s="65"/>
      <c r="AG162" s="39"/>
      <c r="AH162" s="52"/>
      <c r="AO162" s="140"/>
    </row>
    <row r="163" spans="1:41" s="3" customFormat="1" ht="9.9499999999999993" customHeight="1" x14ac:dyDescent="0.2">
      <c r="B163" s="111" t="s">
        <v>8</v>
      </c>
      <c r="D163" s="40"/>
      <c r="E163" s="74" t="s">
        <v>308</v>
      </c>
      <c r="F163" s="74"/>
      <c r="G163" s="30" t="s">
        <v>50</v>
      </c>
      <c r="H163" s="30"/>
      <c r="I163" s="30" t="s">
        <v>228</v>
      </c>
      <c r="J163" s="30"/>
      <c r="K163" s="30" t="s">
        <v>406</v>
      </c>
      <c r="N163" s="168"/>
      <c r="P163" s="74" t="s">
        <v>139</v>
      </c>
      <c r="Q163" s="87" t="s">
        <v>14</v>
      </c>
      <c r="R163" s="29" t="s">
        <v>179</v>
      </c>
      <c r="S163" s="39">
        <f t="shared" ref="S163" si="248">IF(Suggested="Yes",AA163,AG163)</f>
        <v>12.65</v>
      </c>
      <c r="T163" s="37" t="s">
        <v>49</v>
      </c>
      <c r="U163" s="5" t="str">
        <f>+Instructions!$B$3</f>
        <v>G</v>
      </c>
      <c r="V163" s="52"/>
      <c r="W163" s="56">
        <f>+Instructions!$C$22</f>
        <v>0</v>
      </c>
      <c r="X163" s="17">
        <f t="shared" ref="X163" si="249">ROUND($AA163*(1-W163)+0.004999,2)</f>
        <v>12.65</v>
      </c>
      <c r="Y163" s="52"/>
      <c r="Z163" s="6" t="s">
        <v>860</v>
      </c>
      <c r="AA163" s="39">
        <v>12.65</v>
      </c>
      <c r="AB163" s="60">
        <f t="shared" ref="AB163" si="250">+W163</f>
        <v>0</v>
      </c>
      <c r="AC163" s="17">
        <f t="shared" ref="AC163" si="251">+X163</f>
        <v>12.65</v>
      </c>
      <c r="AD163" s="12">
        <f t="shared" ref="AD163" si="252">(AG163-AC163)/AG163</f>
        <v>0</v>
      </c>
      <c r="AE163" s="120"/>
      <c r="AF163" s="128">
        <v>3</v>
      </c>
      <c r="AG163" s="53">
        <f t="shared" ref="AG163" si="253">SUM(AJ163:AL163)+AE163</f>
        <v>12.65</v>
      </c>
      <c r="AH163" s="52"/>
      <c r="AJ163" s="17">
        <f t="shared" ref="AJ163" si="254">ROUND(AC163/(1-VLOOKUP(AF163,Group,2,FALSE)),2)</f>
        <v>12.65</v>
      </c>
      <c r="AK163" s="17">
        <f t="shared" ref="AK163" si="255">IF(VLOOKUP(AF163,Group,5,FALSE)="YES",VLOOKUP(ROUND(ROUND(AJ163,1)-AJ163,2),Round,2,FALSE)+VLOOKUP(AF163,Group,6,FALSE),0)</f>
        <v>0</v>
      </c>
      <c r="AL163" s="17">
        <f t="shared" ref="AL163" si="256">IF(VLOOKUP(AF163,Group,7,FALSE)="",0,ROUND(AJ163-0.04999,1)-AJ163+AM163)</f>
        <v>0</v>
      </c>
      <c r="AM163" s="17" t="str">
        <f t="shared" ref="AM163" si="257">IF(VLOOKUP(AF163,Group,7,FALSE)="","",VLOOKUP(AF163,Group,7,FALSE))</f>
        <v/>
      </c>
      <c r="AO163" s="31" t="s">
        <v>61</v>
      </c>
    </row>
    <row r="164" spans="1:41" s="3" customFormat="1" ht="1.5" customHeight="1" x14ac:dyDescent="0.2">
      <c r="P164" s="74"/>
      <c r="Q164" s="87"/>
      <c r="R164" s="6"/>
      <c r="S164" s="39"/>
      <c r="T164" s="6"/>
      <c r="U164" s="5"/>
      <c r="V164" s="52"/>
      <c r="W164" s="56"/>
      <c r="X164" s="15"/>
      <c r="Y164" s="52"/>
      <c r="Z164" s="39"/>
      <c r="AA164" s="39"/>
      <c r="AB164" s="55"/>
      <c r="AC164" s="17"/>
      <c r="AD164" s="15"/>
      <c r="AE164" s="65"/>
      <c r="AF164" s="65"/>
      <c r="AG164" s="39"/>
      <c r="AH164" s="52"/>
      <c r="AO164" s="140"/>
    </row>
    <row r="165" spans="1:41" s="3" customFormat="1" ht="9.9499999999999993" customHeight="1" x14ac:dyDescent="0.2">
      <c r="B165" s="111" t="s">
        <v>8</v>
      </c>
      <c r="D165" s="40"/>
      <c r="E165" s="74" t="s">
        <v>280</v>
      </c>
      <c r="F165" s="74"/>
      <c r="G165" s="30" t="s">
        <v>123</v>
      </c>
      <c r="H165" s="30"/>
      <c r="I165" s="30" t="s">
        <v>228</v>
      </c>
      <c r="J165" s="30"/>
      <c r="K165" s="30" t="s">
        <v>127</v>
      </c>
      <c r="L165" s="168" t="s">
        <v>488</v>
      </c>
      <c r="N165" s="168" t="s">
        <v>161</v>
      </c>
      <c r="P165" s="74"/>
      <c r="Q165" s="87" t="s">
        <v>14</v>
      </c>
      <c r="R165" s="29"/>
      <c r="S165" s="39">
        <f t="shared" ref="S165" si="258">IF(Suggested="Yes",AA165,AG165)</f>
        <v>19.149999999999999</v>
      </c>
      <c r="T165" s="37" t="s">
        <v>48</v>
      </c>
      <c r="U165" s="5" t="str">
        <f>+Instructions!$B$3</f>
        <v>G</v>
      </c>
      <c r="V165" s="52"/>
      <c r="W165" s="56">
        <f>+Instructions!$C$22</f>
        <v>0</v>
      </c>
      <c r="X165" s="17">
        <f t="shared" ref="X165" si="259">ROUND($AA165*(1-W165)+0.004999,2)</f>
        <v>19.149999999999999</v>
      </c>
      <c r="Y165" s="52"/>
      <c r="Z165" s="6" t="s">
        <v>860</v>
      </c>
      <c r="AA165" s="39">
        <v>19.149999999999999</v>
      </c>
      <c r="AB165" s="60">
        <f t="shared" ref="AB165" si="260">+W165</f>
        <v>0</v>
      </c>
      <c r="AC165" s="17">
        <f t="shared" ref="AC165" si="261">+X165</f>
        <v>19.149999999999999</v>
      </c>
      <c r="AD165" s="12">
        <f t="shared" ref="AD165" si="262">(AG165-AC165)/AG165</f>
        <v>0</v>
      </c>
      <c r="AE165" s="120"/>
      <c r="AF165" s="128">
        <v>3</v>
      </c>
      <c r="AG165" s="53">
        <f t="shared" ref="AG165" si="263">SUM(AJ165:AL165)+AE165</f>
        <v>19.149999999999999</v>
      </c>
      <c r="AH165" s="52"/>
      <c r="AJ165" s="17">
        <f t="shared" ref="AJ165" si="264">ROUND(AC165/(1-VLOOKUP(AF165,Group,2,FALSE)),2)</f>
        <v>19.149999999999999</v>
      </c>
      <c r="AK165" s="17">
        <f t="shared" ref="AK165" si="265">IF(VLOOKUP(AF165,Group,5,FALSE)="YES",VLOOKUP(ROUND(ROUND(AJ165,1)-AJ165,2),Round,2,FALSE)+VLOOKUP(AF165,Group,6,FALSE),0)</f>
        <v>0</v>
      </c>
      <c r="AL165" s="17">
        <f t="shared" ref="AL165" si="266">IF(VLOOKUP(AF165,Group,7,FALSE)="",0,ROUND(AJ165-0.04999,1)-AJ165+AM165)</f>
        <v>0</v>
      </c>
      <c r="AM165" s="17" t="str">
        <f t="shared" ref="AM165" si="267">IF(VLOOKUP(AF165,Group,7,FALSE)="","",VLOOKUP(AF165,Group,7,FALSE))</f>
        <v/>
      </c>
      <c r="AO165" s="31" t="s">
        <v>61</v>
      </c>
    </row>
    <row r="166" spans="1:41" s="3" customFormat="1" ht="1.5" customHeight="1" x14ac:dyDescent="0.2">
      <c r="P166" s="74"/>
      <c r="Q166" s="87"/>
      <c r="R166" s="6"/>
      <c r="S166" s="39"/>
      <c r="T166" s="6"/>
      <c r="U166" s="5"/>
      <c r="V166" s="52"/>
      <c r="W166" s="56"/>
      <c r="X166" s="15"/>
      <c r="Y166" s="52"/>
      <c r="Z166" s="39"/>
      <c r="AA166" s="39"/>
      <c r="AB166" s="55"/>
      <c r="AC166" s="17"/>
      <c r="AD166" s="15"/>
      <c r="AE166" s="65"/>
      <c r="AF166" s="65"/>
      <c r="AG166" s="39"/>
      <c r="AH166" s="52"/>
      <c r="AO166" s="140"/>
    </row>
    <row r="167" spans="1:41" s="3" customFormat="1" ht="9.9499999999999993" customHeight="1" x14ac:dyDescent="0.2">
      <c r="B167" s="113" t="s">
        <v>47</v>
      </c>
      <c r="D167" s="40"/>
      <c r="E167" s="74" t="s">
        <v>281</v>
      </c>
      <c r="F167" s="74"/>
      <c r="G167" s="30" t="s">
        <v>104</v>
      </c>
      <c r="H167" s="30"/>
      <c r="I167" s="30" t="s">
        <v>228</v>
      </c>
      <c r="J167" s="30"/>
      <c r="K167" s="30" t="s">
        <v>122</v>
      </c>
      <c r="L167" s="30"/>
      <c r="M167" s="30"/>
      <c r="N167" s="30"/>
      <c r="P167" s="74"/>
      <c r="Q167" s="87" t="s">
        <v>14</v>
      </c>
      <c r="R167" s="29"/>
      <c r="S167" s="39">
        <f t="shared" ref="S167" si="268">IF(Suggested="Yes",AA167,AG167)</f>
        <v>8.8000000000000007</v>
      </c>
      <c r="T167" s="37" t="s">
        <v>48</v>
      </c>
      <c r="U167" s="5" t="str">
        <f>+Instructions!$B$3</f>
        <v>G</v>
      </c>
      <c r="V167" s="52"/>
      <c r="W167" s="56">
        <f>+Instructions!$C$22</f>
        <v>0</v>
      </c>
      <c r="X167" s="39">
        <f t="shared" ref="X167" si="269">ROUND($AA167*(1-W167)+0.004999,2)</f>
        <v>8.8000000000000007</v>
      </c>
      <c r="Y167" s="52"/>
      <c r="Z167" s="6" t="s">
        <v>860</v>
      </c>
      <c r="AA167" s="39">
        <v>8.8000000000000007</v>
      </c>
      <c r="AB167" s="60">
        <f t="shared" ref="AB167" si="270">+W167</f>
        <v>0</v>
      </c>
      <c r="AC167" s="39">
        <f t="shared" ref="AC167" si="271">+X167</f>
        <v>8.8000000000000007</v>
      </c>
      <c r="AD167" s="60">
        <f t="shared" ref="AD167" si="272">(AG167-AC167)/AG167</f>
        <v>0</v>
      </c>
      <c r="AE167" s="120"/>
      <c r="AF167" s="129">
        <v>2</v>
      </c>
      <c r="AG167" s="44">
        <f t="shared" ref="AG167" si="273">SUM(AJ167:AL167)+AE167</f>
        <v>8.8000000000000007</v>
      </c>
      <c r="AH167" s="52"/>
      <c r="AJ167" s="17">
        <f t="shared" ref="AJ167" si="274">ROUND(AC167/(1-VLOOKUP(AF167,Group,2,FALSE)),2)</f>
        <v>8.8000000000000007</v>
      </c>
      <c r="AK167" s="17">
        <f t="shared" ref="AK167" si="275">IF(VLOOKUP(AF167,Group,5,FALSE)="YES",VLOOKUP(ROUND(ROUND(AJ167,1)-AJ167,2),Round,2,FALSE)+VLOOKUP(AF167,Group,6,FALSE),0)</f>
        <v>0</v>
      </c>
      <c r="AL167" s="17">
        <f t="shared" ref="AL167" si="276">IF(VLOOKUP(AF167,Group,7,FALSE)="",0,ROUND(AJ167-0.04999,1)-AJ167+AM167)</f>
        <v>0</v>
      </c>
      <c r="AM167" s="17" t="str">
        <f t="shared" ref="AM167" si="277">IF(VLOOKUP(AF167,Group,7,FALSE)="","",VLOOKUP(AF167,Group,7,FALSE))</f>
        <v/>
      </c>
      <c r="AO167" s="31" t="s">
        <v>61</v>
      </c>
    </row>
    <row r="168" spans="1:41" s="3" customFormat="1" ht="2.85" customHeight="1" x14ac:dyDescent="0.2">
      <c r="P168" s="74"/>
      <c r="Q168" s="87"/>
      <c r="R168" s="6"/>
      <c r="S168" s="39"/>
      <c r="T168" s="6"/>
      <c r="U168" s="5"/>
      <c r="V168" s="52"/>
      <c r="W168" s="56"/>
      <c r="X168" s="15"/>
      <c r="Y168" s="52"/>
      <c r="Z168" s="39"/>
      <c r="AA168" s="39"/>
      <c r="AB168" s="55"/>
      <c r="AC168" s="17"/>
      <c r="AD168" s="15"/>
      <c r="AE168" s="65"/>
      <c r="AF168" s="65"/>
      <c r="AG168" s="39"/>
      <c r="AH168" s="52"/>
      <c r="AO168" s="140"/>
    </row>
    <row r="169" spans="1:41" s="3" customFormat="1" ht="9.9499999999999993" customHeight="1" x14ac:dyDescent="0.2">
      <c r="B169" s="112" t="s">
        <v>57</v>
      </c>
      <c r="C169" s="173"/>
      <c r="D169" s="40"/>
      <c r="E169" s="74" t="s">
        <v>279</v>
      </c>
      <c r="F169" s="74"/>
      <c r="G169" s="30" t="s">
        <v>50</v>
      </c>
      <c r="H169" s="30"/>
      <c r="I169" s="30" t="s">
        <v>269</v>
      </c>
      <c r="J169" s="30"/>
      <c r="K169" s="30"/>
      <c r="L169" s="30"/>
      <c r="M169" s="30"/>
      <c r="N169" s="30"/>
      <c r="P169" s="74" t="s">
        <v>375</v>
      </c>
      <c r="Q169" s="87" t="s">
        <v>14</v>
      </c>
      <c r="R169" s="29"/>
      <c r="S169" s="39">
        <f>IF(Suggested="Yes",AA169,AG169)</f>
        <v>7.4</v>
      </c>
      <c r="T169" s="37" t="s">
        <v>49</v>
      </c>
      <c r="U169" s="5" t="str">
        <f>+Instructions!$B$3</f>
        <v>G</v>
      </c>
      <c r="V169" s="52"/>
      <c r="W169" s="56">
        <f>+Instructions!$C$22</f>
        <v>0</v>
      </c>
      <c r="X169" s="17">
        <f t="shared" ref="X169:X171" si="278">ROUND($AA169*(1-W169)+0.004999,2)</f>
        <v>7.4</v>
      </c>
      <c r="Y169" s="52"/>
      <c r="Z169" s="6" t="s">
        <v>860</v>
      </c>
      <c r="AA169" s="39">
        <v>7.4</v>
      </c>
      <c r="AB169" s="60">
        <f t="shared" ref="AB169:AB171" si="279">+W169</f>
        <v>0</v>
      </c>
      <c r="AC169" s="17">
        <f t="shared" ref="AC169:AC171" si="280">+X169</f>
        <v>7.4</v>
      </c>
      <c r="AD169" s="12">
        <f t="shared" ref="AD169:AD171" si="281">(AG169-AC169)/AG169</f>
        <v>0</v>
      </c>
      <c r="AE169" s="120"/>
      <c r="AF169" s="127">
        <v>1</v>
      </c>
      <c r="AG169" s="38">
        <f t="shared" ref="AG169:AG171" si="282">SUM(AJ169:AL169)+AE169</f>
        <v>7.4</v>
      </c>
      <c r="AH169" s="52"/>
      <c r="AJ169" s="17">
        <f t="shared" ref="AJ169:AJ171" si="283">ROUND(AC169/(1-VLOOKUP(AF169,Group,2,FALSE)),2)</f>
        <v>7.4</v>
      </c>
      <c r="AK169" s="17">
        <f t="shared" ref="AK169:AK171" si="284">IF(VLOOKUP(AF169,Group,5,FALSE)="YES",VLOOKUP(ROUND(ROUND(AJ169,1)-AJ169,2),Round,2,FALSE)+VLOOKUP(AF169,Group,6,FALSE),0)</f>
        <v>0</v>
      </c>
      <c r="AL169" s="17">
        <f t="shared" ref="AL169:AL171" si="285">IF(VLOOKUP(AF169,Group,7,FALSE)="",0,ROUND(AJ169-0.04999,1)-AJ169+AM169)</f>
        <v>0</v>
      </c>
      <c r="AM169" s="17" t="str">
        <f t="shared" ref="AM169:AM171" si="286">IF(VLOOKUP(AF169,Group,7,FALSE)="","",VLOOKUP(AF169,Group,7,FALSE))</f>
        <v/>
      </c>
      <c r="AO169" s="31" t="s">
        <v>61</v>
      </c>
    </row>
    <row r="170" spans="1:41" s="3" customFormat="1" ht="9.9499999999999993" customHeight="1" x14ac:dyDescent="0.2">
      <c r="B170" s="112" t="s">
        <v>57</v>
      </c>
      <c r="D170" s="40"/>
      <c r="E170" s="74" t="s">
        <v>308</v>
      </c>
      <c r="F170" s="74"/>
      <c r="G170" s="30" t="s">
        <v>50</v>
      </c>
      <c r="H170" s="30"/>
      <c r="I170" s="30" t="s">
        <v>269</v>
      </c>
      <c r="J170" s="30"/>
      <c r="K170" s="30"/>
      <c r="L170" s="30"/>
      <c r="M170" s="30"/>
      <c r="N170" s="30"/>
      <c r="P170" s="74" t="s">
        <v>139</v>
      </c>
      <c r="Q170" s="87" t="s">
        <v>14</v>
      </c>
      <c r="R170" s="29"/>
      <c r="S170" s="39">
        <f>IF(Suggested="Yes",AA170,AG170)</f>
        <v>10.55</v>
      </c>
      <c r="T170" s="37" t="s">
        <v>49</v>
      </c>
      <c r="U170" s="5" t="str">
        <f>+Instructions!$B$3</f>
        <v>G</v>
      </c>
      <c r="V170" s="52"/>
      <c r="W170" s="56">
        <f>+Instructions!$C$22</f>
        <v>0</v>
      </c>
      <c r="X170" s="17">
        <f t="shared" si="278"/>
        <v>10.55</v>
      </c>
      <c r="Y170" s="52"/>
      <c r="Z170" s="6" t="s">
        <v>860</v>
      </c>
      <c r="AA170" s="39">
        <v>10.55</v>
      </c>
      <c r="AB170" s="60">
        <f t="shared" si="279"/>
        <v>0</v>
      </c>
      <c r="AC170" s="17">
        <f t="shared" si="280"/>
        <v>10.55</v>
      </c>
      <c r="AD170" s="12">
        <f t="shared" si="281"/>
        <v>0</v>
      </c>
      <c r="AE170" s="120"/>
      <c r="AF170" s="127">
        <v>1</v>
      </c>
      <c r="AG170" s="38">
        <f t="shared" si="282"/>
        <v>10.55</v>
      </c>
      <c r="AH170" s="52"/>
      <c r="AJ170" s="17">
        <f t="shared" si="283"/>
        <v>10.55</v>
      </c>
      <c r="AK170" s="17">
        <f t="shared" si="284"/>
        <v>0</v>
      </c>
      <c r="AL170" s="17">
        <f t="shared" si="285"/>
        <v>0</v>
      </c>
      <c r="AM170" s="17" t="str">
        <f t="shared" si="286"/>
        <v/>
      </c>
      <c r="AO170" s="31" t="s">
        <v>61</v>
      </c>
    </row>
    <row r="171" spans="1:41" s="3" customFormat="1" ht="9.9499999999999993" customHeight="1" x14ac:dyDescent="0.2">
      <c r="B171" s="112" t="s">
        <v>57</v>
      </c>
      <c r="D171" s="40"/>
      <c r="E171" s="74" t="s">
        <v>309</v>
      </c>
      <c r="F171" s="74"/>
      <c r="G171" s="30" t="s">
        <v>50</v>
      </c>
      <c r="H171" s="30"/>
      <c r="I171" s="30" t="s">
        <v>269</v>
      </c>
      <c r="J171" s="30"/>
      <c r="K171" s="30"/>
      <c r="L171" s="30"/>
      <c r="M171" s="30"/>
      <c r="N171" s="30"/>
      <c r="P171" s="74" t="s">
        <v>240</v>
      </c>
      <c r="Q171" s="87"/>
      <c r="R171" s="29"/>
      <c r="S171" s="39">
        <f>IF(Suggested="Yes",AA171,AG171)</f>
        <v>22.8</v>
      </c>
      <c r="T171" s="37" t="s">
        <v>49</v>
      </c>
      <c r="U171" s="5" t="str">
        <f>+Instructions!$B$3</f>
        <v>G</v>
      </c>
      <c r="V171" s="52"/>
      <c r="W171" s="56">
        <f>+Instructions!$C$22</f>
        <v>0</v>
      </c>
      <c r="X171" s="17">
        <f t="shared" si="278"/>
        <v>22.8</v>
      </c>
      <c r="Y171" s="52"/>
      <c r="Z171" s="6" t="s">
        <v>860</v>
      </c>
      <c r="AA171" s="39">
        <v>22.8</v>
      </c>
      <c r="AB171" s="60">
        <f t="shared" si="279"/>
        <v>0</v>
      </c>
      <c r="AC171" s="17">
        <f t="shared" si="280"/>
        <v>22.8</v>
      </c>
      <c r="AD171" s="12">
        <f t="shared" si="281"/>
        <v>0</v>
      </c>
      <c r="AE171" s="120"/>
      <c r="AF171" s="127">
        <v>1</v>
      </c>
      <c r="AG171" s="38">
        <f t="shared" si="282"/>
        <v>22.8</v>
      </c>
      <c r="AH171" s="52"/>
      <c r="AJ171" s="17">
        <f t="shared" si="283"/>
        <v>22.8</v>
      </c>
      <c r="AK171" s="17">
        <f t="shared" si="284"/>
        <v>0</v>
      </c>
      <c r="AL171" s="17">
        <f t="shared" si="285"/>
        <v>0</v>
      </c>
      <c r="AM171" s="17" t="str">
        <f t="shared" si="286"/>
        <v/>
      </c>
      <c r="AO171" s="31" t="s">
        <v>61</v>
      </c>
    </row>
    <row r="172" spans="1:41" s="3" customFormat="1" ht="1.5" customHeight="1" x14ac:dyDescent="0.2">
      <c r="P172" s="74"/>
      <c r="Q172" s="87"/>
      <c r="R172" s="6"/>
      <c r="S172" s="39"/>
      <c r="T172" s="6"/>
      <c r="U172" s="5"/>
      <c r="V172" s="52"/>
      <c r="W172" s="56"/>
      <c r="X172" s="15"/>
      <c r="Y172" s="52"/>
      <c r="Z172" s="39"/>
      <c r="AA172" s="39"/>
      <c r="AB172" s="55"/>
      <c r="AC172" s="17"/>
      <c r="AD172" s="15"/>
      <c r="AE172" s="65"/>
      <c r="AF172" s="65"/>
      <c r="AG172" s="39"/>
      <c r="AH172" s="52"/>
      <c r="AO172" s="140"/>
    </row>
    <row r="173" spans="1:41" s="3" customFormat="1" ht="9.9499999999999993" customHeight="1" x14ac:dyDescent="0.2">
      <c r="B173" s="111" t="s">
        <v>8</v>
      </c>
      <c r="D173" s="40"/>
      <c r="E173" s="74" t="s">
        <v>280</v>
      </c>
      <c r="F173" s="74"/>
      <c r="G173" s="30" t="s">
        <v>123</v>
      </c>
      <c r="H173" s="30"/>
      <c r="I173" s="30" t="s">
        <v>269</v>
      </c>
      <c r="J173" s="30"/>
      <c r="K173" s="30" t="s">
        <v>127</v>
      </c>
      <c r="L173" s="168" t="s">
        <v>488</v>
      </c>
      <c r="N173" s="168" t="s">
        <v>161</v>
      </c>
      <c r="P173" s="74" t="s">
        <v>136</v>
      </c>
      <c r="Q173" s="87"/>
      <c r="R173" s="29"/>
      <c r="S173" s="39">
        <f t="shared" ref="S173" si="287">IF(Suggested="Yes",AA173,AG173)</f>
        <v>19.149999999999999</v>
      </c>
      <c r="T173" s="37" t="s">
        <v>48</v>
      </c>
      <c r="U173" s="5" t="str">
        <f>+Instructions!$B$3</f>
        <v>G</v>
      </c>
      <c r="V173" s="52"/>
      <c r="W173" s="56">
        <f>+Instructions!$C$22</f>
        <v>0</v>
      </c>
      <c r="X173" s="17">
        <f t="shared" ref="X173" si="288">ROUND($AA173*(1-W173)+0.004999,2)</f>
        <v>19.149999999999999</v>
      </c>
      <c r="Y173" s="52"/>
      <c r="Z173" s="6" t="s">
        <v>860</v>
      </c>
      <c r="AA173" s="39">
        <v>19.149999999999999</v>
      </c>
      <c r="AB173" s="60">
        <f t="shared" ref="AB173" si="289">+W173</f>
        <v>0</v>
      </c>
      <c r="AC173" s="17">
        <f t="shared" ref="AC173" si="290">+X173</f>
        <v>19.149999999999999</v>
      </c>
      <c r="AD173" s="12">
        <f t="shared" ref="AD173" si="291">(AG173-AC173)/AG173</f>
        <v>0</v>
      </c>
      <c r="AE173" s="120"/>
      <c r="AF173" s="128">
        <v>3</v>
      </c>
      <c r="AG173" s="53">
        <f t="shared" ref="AG173" si="292">SUM(AJ173:AL173)+AE173</f>
        <v>19.149999999999999</v>
      </c>
      <c r="AH173" s="52"/>
      <c r="AJ173" s="17">
        <f t="shared" ref="AJ173" si="293">ROUND(AC173/(1-VLOOKUP(AF173,Group,2,FALSE)),2)</f>
        <v>19.149999999999999</v>
      </c>
      <c r="AK173" s="17">
        <f t="shared" ref="AK173" si="294">IF(VLOOKUP(AF173,Group,5,FALSE)="YES",VLOOKUP(ROUND(ROUND(AJ173,1)-AJ173,2),Round,2,FALSE)+VLOOKUP(AF173,Group,6,FALSE),0)</f>
        <v>0</v>
      </c>
      <c r="AL173" s="17">
        <f t="shared" ref="AL173" si="295">IF(VLOOKUP(AF173,Group,7,FALSE)="",0,ROUND(AJ173-0.04999,1)-AJ173+AM173)</f>
        <v>0</v>
      </c>
      <c r="AM173" s="17" t="str">
        <f t="shared" ref="AM173" si="296">IF(VLOOKUP(AF173,Group,7,FALSE)="","",VLOOKUP(AF173,Group,7,FALSE))</f>
        <v/>
      </c>
      <c r="AO173" s="31" t="s">
        <v>61</v>
      </c>
    </row>
    <row r="174" spans="1:41" s="3" customFormat="1" ht="1.5" customHeight="1" x14ac:dyDescent="0.2">
      <c r="P174" s="74"/>
      <c r="Q174" s="87"/>
      <c r="R174" s="6"/>
      <c r="S174" s="39"/>
      <c r="T174" s="6"/>
      <c r="U174" s="5"/>
      <c r="V174" s="52"/>
      <c r="W174" s="56"/>
      <c r="X174" s="15"/>
      <c r="Y174" s="52"/>
      <c r="Z174" s="39"/>
      <c r="AA174" s="39"/>
      <c r="AB174" s="55"/>
      <c r="AC174" s="17"/>
      <c r="AD174" s="15"/>
      <c r="AE174" s="65"/>
      <c r="AF174" s="65"/>
      <c r="AG174" s="39"/>
      <c r="AH174" s="52"/>
      <c r="AO174" s="140"/>
    </row>
    <row r="175" spans="1:41" s="3" customFormat="1" ht="9.9499999999999993" customHeight="1" x14ac:dyDescent="0.2">
      <c r="B175" s="113" t="s">
        <v>47</v>
      </c>
      <c r="D175" s="40"/>
      <c r="E175" s="74" t="s">
        <v>281</v>
      </c>
      <c r="F175" s="74"/>
      <c r="G175" s="30" t="s">
        <v>104</v>
      </c>
      <c r="H175" s="30"/>
      <c r="I175" s="30" t="s">
        <v>269</v>
      </c>
      <c r="J175" s="30"/>
      <c r="K175" s="30"/>
      <c r="L175" s="30" t="s">
        <v>122</v>
      </c>
      <c r="M175" s="30"/>
      <c r="N175" s="30"/>
      <c r="P175" s="74"/>
      <c r="Q175" s="87" t="s">
        <v>14</v>
      </c>
      <c r="R175" s="29"/>
      <c r="S175" s="39">
        <f t="shared" ref="S175" si="297">IF(Suggested="Yes",AA175,AG175)</f>
        <v>8.8000000000000007</v>
      </c>
      <c r="T175" s="37" t="s">
        <v>48</v>
      </c>
      <c r="U175" s="5" t="str">
        <f>+Instructions!$B$3</f>
        <v>G</v>
      </c>
      <c r="V175" s="52"/>
      <c r="W175" s="56">
        <f>+Instructions!$C$22</f>
        <v>0</v>
      </c>
      <c r="X175" s="39">
        <f t="shared" ref="X175" si="298">ROUND($AA175*(1-W175)+0.004999,2)</f>
        <v>8.8000000000000007</v>
      </c>
      <c r="Y175" s="52"/>
      <c r="Z175" s="6" t="s">
        <v>860</v>
      </c>
      <c r="AA175" s="39">
        <v>8.8000000000000007</v>
      </c>
      <c r="AB175" s="60">
        <f t="shared" ref="AB175" si="299">+W175</f>
        <v>0</v>
      </c>
      <c r="AC175" s="39">
        <f t="shared" ref="AC175" si="300">+X175</f>
        <v>8.8000000000000007</v>
      </c>
      <c r="AD175" s="60">
        <f t="shared" ref="AD175" si="301">(AG175-AC175)/AG175</f>
        <v>0</v>
      </c>
      <c r="AE175" s="120"/>
      <c r="AF175" s="129">
        <v>2</v>
      </c>
      <c r="AG175" s="44">
        <f t="shared" ref="AG175" si="302">SUM(AJ175:AL175)+AE175</f>
        <v>8.8000000000000007</v>
      </c>
      <c r="AH175" s="52"/>
      <c r="AJ175" s="17">
        <f t="shared" ref="AJ175" si="303">ROUND(AC175/(1-VLOOKUP(AF175,Group,2,FALSE)),2)</f>
        <v>8.8000000000000007</v>
      </c>
      <c r="AK175" s="17">
        <f t="shared" ref="AK175" si="304">IF(VLOOKUP(AF175,Group,5,FALSE)="YES",VLOOKUP(ROUND(ROUND(AJ175,1)-AJ175,2),Round,2,FALSE)+VLOOKUP(AF175,Group,6,FALSE),0)</f>
        <v>0</v>
      </c>
      <c r="AL175" s="17">
        <f t="shared" ref="AL175" si="305">IF(VLOOKUP(AF175,Group,7,FALSE)="",0,ROUND(AJ175-0.04999,1)-AJ175+AM175)</f>
        <v>0</v>
      </c>
      <c r="AM175" s="17" t="str">
        <f t="shared" ref="AM175" si="306">IF(VLOOKUP(AF175,Group,7,FALSE)="","",VLOOKUP(AF175,Group,7,FALSE))</f>
        <v/>
      </c>
      <c r="AO175" s="31" t="s">
        <v>61</v>
      </c>
    </row>
    <row r="176" spans="1:41" s="3" customFormat="1" ht="2.85" customHeight="1" x14ac:dyDescent="0.2">
      <c r="A176" s="3" t="s">
        <v>120</v>
      </c>
      <c r="P176" s="74"/>
      <c r="Q176" s="87"/>
      <c r="R176" s="6"/>
      <c r="S176" s="39"/>
      <c r="T176" s="6"/>
      <c r="U176" s="5"/>
      <c r="V176" s="52"/>
      <c r="W176" s="56"/>
      <c r="X176" s="15"/>
      <c r="Y176" s="52"/>
      <c r="Z176" s="39"/>
      <c r="AA176" s="39"/>
      <c r="AB176" s="55"/>
      <c r="AC176" s="17"/>
      <c r="AD176" s="15"/>
      <c r="AE176" s="65"/>
      <c r="AF176" s="65"/>
      <c r="AG176" s="39"/>
      <c r="AH176" s="52"/>
      <c r="AO176" s="140"/>
    </row>
    <row r="177" spans="1:41" s="3" customFormat="1" ht="9.9499999999999993" customHeight="1" x14ac:dyDescent="0.2">
      <c r="B177" s="112" t="s">
        <v>57</v>
      </c>
      <c r="C177" s="173" t="s">
        <v>187</v>
      </c>
      <c r="D177" s="40"/>
      <c r="E177" s="74" t="s">
        <v>333</v>
      </c>
      <c r="F177" s="74"/>
      <c r="G177" s="30" t="s">
        <v>50</v>
      </c>
      <c r="H177" s="30"/>
      <c r="I177" s="30" t="s">
        <v>200</v>
      </c>
      <c r="J177" s="30"/>
      <c r="K177" s="30"/>
      <c r="L177" s="30"/>
      <c r="M177" s="30"/>
      <c r="N177" s="30"/>
      <c r="P177" s="74" t="s">
        <v>487</v>
      </c>
      <c r="Q177" s="87"/>
      <c r="R177" s="29"/>
      <c r="S177" s="39">
        <f>IF(Suggested="Yes",AA177,AG177)</f>
        <v>8.75</v>
      </c>
      <c r="T177" s="37" t="s">
        <v>49</v>
      </c>
      <c r="U177" s="5" t="str">
        <f>+Instructions!$B$3</f>
        <v>G</v>
      </c>
      <c r="V177" s="52"/>
      <c r="W177" s="56">
        <f>+Instructions!$C$22</f>
        <v>0</v>
      </c>
      <c r="X177" s="17">
        <f t="shared" ref="X177" si="307">ROUND($AA177*(1-W177)+0.004999,2)</f>
        <v>8.75</v>
      </c>
      <c r="Y177" s="52"/>
      <c r="Z177" s="6" t="s">
        <v>860</v>
      </c>
      <c r="AA177" s="39">
        <v>8.75</v>
      </c>
      <c r="AB177" s="60">
        <f t="shared" ref="AB177" si="308">+W177</f>
        <v>0</v>
      </c>
      <c r="AC177" s="17">
        <f t="shared" ref="AC177" si="309">+X177</f>
        <v>8.75</v>
      </c>
      <c r="AD177" s="12">
        <f t="shared" ref="AD177" si="310">(AG177-AC177)/AG177</f>
        <v>0</v>
      </c>
      <c r="AE177" s="120"/>
      <c r="AF177" s="127">
        <v>1</v>
      </c>
      <c r="AG177" s="38">
        <f t="shared" ref="AG177" si="311">SUM(AJ177:AL177)+AE177</f>
        <v>8.75</v>
      </c>
      <c r="AH177" s="52"/>
      <c r="AJ177" s="17">
        <f t="shared" ref="AJ177" si="312">ROUND(AC177/(1-VLOOKUP(AF177,Group,2,FALSE)),2)</f>
        <v>8.75</v>
      </c>
      <c r="AK177" s="17">
        <f t="shared" ref="AK177" si="313">IF(VLOOKUP(AF177,Group,5,FALSE)="YES",VLOOKUP(ROUND(ROUND(AJ177,1)-AJ177,2),Round,2,FALSE)+VLOOKUP(AF177,Group,6,FALSE),0)</f>
        <v>0</v>
      </c>
      <c r="AL177" s="17">
        <f t="shared" ref="AL177" si="314">IF(VLOOKUP(AF177,Group,7,FALSE)="",0,ROUND(AJ177-0.04999,1)-AJ177+AM177)</f>
        <v>0</v>
      </c>
      <c r="AM177" s="17" t="str">
        <f t="shared" ref="AM177" si="315">IF(VLOOKUP(AF177,Group,7,FALSE)="","",VLOOKUP(AF177,Group,7,FALSE))</f>
        <v/>
      </c>
      <c r="AO177" s="31" t="s">
        <v>61</v>
      </c>
    </row>
    <row r="178" spans="1:41" s="3" customFormat="1" ht="1.5" customHeight="1" x14ac:dyDescent="0.2">
      <c r="A178" s="3" t="s">
        <v>120</v>
      </c>
      <c r="P178" s="74"/>
      <c r="Q178" s="87"/>
      <c r="R178" s="6"/>
      <c r="S178" s="39"/>
      <c r="T178" s="6"/>
      <c r="U178" s="5"/>
      <c r="V178" s="52"/>
      <c r="W178" s="56"/>
      <c r="X178" s="15"/>
      <c r="Y178" s="52"/>
      <c r="Z178" s="39"/>
      <c r="AA178" s="39"/>
      <c r="AB178" s="55"/>
      <c r="AC178" s="17"/>
      <c r="AD178" s="15"/>
      <c r="AE178" s="65"/>
      <c r="AF178" s="65"/>
      <c r="AG178" s="39"/>
      <c r="AH178" s="52"/>
      <c r="AO178" s="140"/>
    </row>
    <row r="179" spans="1:41" s="3" customFormat="1" ht="9.9499999999999993" customHeight="1" x14ac:dyDescent="0.2">
      <c r="B179" s="112" t="s">
        <v>57</v>
      </c>
      <c r="C179" s="173"/>
      <c r="D179" s="40"/>
      <c r="E179" s="74" t="s">
        <v>333</v>
      </c>
      <c r="F179" s="74"/>
      <c r="G179" s="30" t="s">
        <v>50</v>
      </c>
      <c r="H179" s="30"/>
      <c r="I179" s="30" t="s">
        <v>194</v>
      </c>
      <c r="J179" s="30"/>
      <c r="K179" s="30"/>
      <c r="L179" s="30"/>
      <c r="M179" s="30"/>
      <c r="N179" s="30"/>
      <c r="P179" s="74" t="s">
        <v>487</v>
      </c>
      <c r="Q179" s="87"/>
      <c r="R179" s="29"/>
      <c r="S179" s="39">
        <f>IF(Suggested="Yes",AA179,AG179)</f>
        <v>8.75</v>
      </c>
      <c r="T179" s="37" t="s">
        <v>49</v>
      </c>
      <c r="U179" s="5" t="str">
        <f>+Instructions!$B$3</f>
        <v>G</v>
      </c>
      <c r="V179" s="52"/>
      <c r="W179" s="56">
        <f>+Instructions!$C$22</f>
        <v>0</v>
      </c>
      <c r="X179" s="17">
        <f t="shared" ref="X179" si="316">ROUND($AA179*(1-W179)+0.004999,2)</f>
        <v>8.75</v>
      </c>
      <c r="Y179" s="52"/>
      <c r="Z179" s="6" t="s">
        <v>860</v>
      </c>
      <c r="AA179" s="39">
        <v>8.75</v>
      </c>
      <c r="AB179" s="60">
        <f t="shared" ref="AB179" si="317">+W179</f>
        <v>0</v>
      </c>
      <c r="AC179" s="17">
        <f t="shared" ref="AC179" si="318">+X179</f>
        <v>8.75</v>
      </c>
      <c r="AD179" s="12">
        <f t="shared" ref="AD179" si="319">(AG179-AC179)/AG179</f>
        <v>0</v>
      </c>
      <c r="AE179" s="120"/>
      <c r="AF179" s="127">
        <v>1</v>
      </c>
      <c r="AG179" s="38">
        <f t="shared" ref="AG179" si="320">SUM(AJ179:AL179)+AE179</f>
        <v>8.75</v>
      </c>
      <c r="AH179" s="52"/>
      <c r="AJ179" s="17">
        <f t="shared" ref="AJ179" si="321">ROUND(AC179/(1-VLOOKUP(AF179,Group,2,FALSE)),2)</f>
        <v>8.75</v>
      </c>
      <c r="AK179" s="17">
        <f t="shared" ref="AK179" si="322">IF(VLOOKUP(AF179,Group,5,FALSE)="YES",VLOOKUP(ROUND(ROUND(AJ179,1)-AJ179,2),Round,2,FALSE)+VLOOKUP(AF179,Group,6,FALSE),0)</f>
        <v>0</v>
      </c>
      <c r="AL179" s="17">
        <f t="shared" ref="AL179" si="323">IF(VLOOKUP(AF179,Group,7,FALSE)="",0,ROUND(AJ179-0.04999,1)-AJ179+AM179)</f>
        <v>0</v>
      </c>
      <c r="AM179" s="17" t="str">
        <f t="shared" ref="AM179" si="324">IF(VLOOKUP(AF179,Group,7,FALSE)="","",VLOOKUP(AF179,Group,7,FALSE))</f>
        <v/>
      </c>
      <c r="AO179" s="31" t="s">
        <v>61</v>
      </c>
    </row>
    <row r="180" spans="1:41" s="3" customFormat="1" ht="1.5" customHeight="1" x14ac:dyDescent="0.2">
      <c r="B180" s="118"/>
      <c r="D180" s="40"/>
      <c r="E180" s="74"/>
      <c r="F180" s="74"/>
      <c r="G180" s="30"/>
      <c r="H180" s="30"/>
      <c r="I180" s="30"/>
      <c r="J180" s="30"/>
      <c r="K180" s="30"/>
      <c r="L180" s="30"/>
      <c r="M180" s="30"/>
      <c r="N180" s="30"/>
      <c r="P180" s="74"/>
      <c r="Q180" s="87"/>
      <c r="R180" s="29"/>
      <c r="S180" s="39"/>
      <c r="T180" s="37"/>
      <c r="U180" s="5"/>
      <c r="V180" s="52"/>
      <c r="W180" s="56"/>
      <c r="X180" s="39"/>
      <c r="Y180" s="52"/>
      <c r="Z180" s="6"/>
      <c r="AA180" s="39"/>
      <c r="AB180" s="60"/>
      <c r="AC180" s="39"/>
      <c r="AD180" s="60"/>
      <c r="AE180" s="75"/>
      <c r="AF180" s="148"/>
      <c r="AG180" s="39"/>
      <c r="AH180" s="52"/>
      <c r="AJ180" s="17"/>
      <c r="AK180" s="17"/>
      <c r="AL180" s="17"/>
      <c r="AM180" s="17"/>
      <c r="AO180" s="31"/>
    </row>
    <row r="181" spans="1:41" s="3" customFormat="1" ht="9.75" customHeight="1" x14ac:dyDescent="0.2">
      <c r="B181" s="118"/>
      <c r="D181" s="40" t="s">
        <v>125</v>
      </c>
      <c r="E181" s="158" t="s">
        <v>557</v>
      </c>
      <c r="F181" s="74"/>
      <c r="G181" s="30"/>
      <c r="H181" s="30"/>
      <c r="I181" s="30"/>
      <c r="J181" s="168"/>
      <c r="K181" s="158"/>
      <c r="L181" s="30"/>
      <c r="M181" s="30"/>
      <c r="N181" s="30"/>
      <c r="O181" s="168"/>
      <c r="P181" s="74"/>
      <c r="Q181" s="87"/>
      <c r="R181" s="29"/>
      <c r="S181" s="39"/>
      <c r="T181" s="37"/>
      <c r="U181" s="5"/>
      <c r="V181" s="52"/>
      <c r="W181" s="56"/>
      <c r="X181" s="39"/>
      <c r="Y181" s="52"/>
      <c r="Z181" s="6"/>
      <c r="AA181" s="39"/>
      <c r="AB181" s="60"/>
      <c r="AC181" s="39"/>
      <c r="AD181" s="60"/>
      <c r="AE181" s="75"/>
      <c r="AF181" s="148"/>
      <c r="AG181" s="39"/>
      <c r="AH181" s="52"/>
      <c r="AJ181" s="17"/>
      <c r="AK181" s="17"/>
      <c r="AL181" s="17"/>
      <c r="AM181" s="17"/>
      <c r="AO181" s="31"/>
    </row>
    <row r="182" spans="1:41" s="3" customFormat="1" ht="9.75" customHeight="1" x14ac:dyDescent="0.2">
      <c r="B182" s="118"/>
      <c r="D182" s="40"/>
      <c r="E182" s="158" t="s">
        <v>489</v>
      </c>
      <c r="F182" s="74"/>
      <c r="G182" s="30"/>
      <c r="H182" s="30"/>
      <c r="I182" s="30"/>
      <c r="J182" s="158"/>
      <c r="L182" s="30"/>
      <c r="M182" s="30"/>
      <c r="N182" s="30"/>
      <c r="P182" s="74"/>
      <c r="Q182" s="87"/>
      <c r="R182" s="29"/>
      <c r="S182" s="39"/>
      <c r="T182" s="37"/>
      <c r="U182" s="5"/>
      <c r="V182" s="52"/>
      <c r="W182" s="56"/>
      <c r="X182" s="39"/>
      <c r="Y182" s="52"/>
      <c r="Z182" s="6"/>
      <c r="AA182" s="39"/>
      <c r="AB182" s="60"/>
      <c r="AC182" s="39"/>
      <c r="AD182" s="60"/>
      <c r="AE182" s="75"/>
      <c r="AF182" s="148"/>
      <c r="AG182" s="39"/>
      <c r="AH182" s="52"/>
      <c r="AJ182" s="17"/>
      <c r="AK182" s="17"/>
      <c r="AL182" s="17"/>
      <c r="AM182" s="17"/>
      <c r="AO182" s="31"/>
    </row>
    <row r="183" spans="1:41" s="3" customFormat="1" ht="9.75" customHeight="1" x14ac:dyDescent="0.2">
      <c r="B183" s="118"/>
      <c r="D183" s="40"/>
      <c r="E183" s="158" t="s">
        <v>491</v>
      </c>
      <c r="F183" s="74"/>
      <c r="G183" s="30"/>
      <c r="H183" s="30"/>
      <c r="I183" s="30"/>
      <c r="J183" s="158"/>
      <c r="L183" s="30"/>
      <c r="M183" s="30"/>
      <c r="N183" s="30"/>
      <c r="P183" s="74"/>
      <c r="Q183" s="87"/>
      <c r="R183" s="29"/>
      <c r="S183" s="39"/>
      <c r="T183" s="37"/>
      <c r="U183" s="5"/>
      <c r="V183" s="52"/>
      <c r="W183" s="56"/>
      <c r="X183" s="39"/>
      <c r="Y183" s="52"/>
      <c r="Z183" s="6"/>
      <c r="AA183" s="39"/>
      <c r="AB183" s="60"/>
      <c r="AC183" s="39"/>
      <c r="AD183" s="60"/>
      <c r="AE183" s="75"/>
      <c r="AF183" s="148"/>
      <c r="AG183" s="39"/>
      <c r="AH183" s="52"/>
      <c r="AJ183" s="17"/>
      <c r="AK183" s="17"/>
      <c r="AL183" s="17"/>
      <c r="AM183" s="17"/>
      <c r="AO183" s="31"/>
    </row>
    <row r="184" spans="1:41" s="3" customFormat="1" ht="9.75" customHeight="1" x14ac:dyDescent="0.2">
      <c r="B184" s="118"/>
      <c r="D184" s="40"/>
      <c r="E184" s="158" t="s">
        <v>490</v>
      </c>
      <c r="F184" s="74"/>
      <c r="G184" s="30"/>
      <c r="H184" s="30"/>
      <c r="I184" s="30"/>
      <c r="J184" s="158"/>
      <c r="L184" s="30"/>
      <c r="M184" s="30"/>
      <c r="N184" s="30"/>
      <c r="P184" s="74"/>
      <c r="Q184" s="87"/>
      <c r="R184" s="29"/>
      <c r="S184" s="39"/>
      <c r="T184" s="37"/>
      <c r="U184" s="5"/>
      <c r="V184" s="52"/>
      <c r="W184" s="56"/>
      <c r="X184" s="39"/>
      <c r="Y184" s="52"/>
      <c r="Z184" s="6"/>
      <c r="AA184" s="39"/>
      <c r="AB184" s="60"/>
      <c r="AC184" s="39"/>
      <c r="AD184" s="60"/>
      <c r="AE184" s="75"/>
      <c r="AF184" s="148"/>
      <c r="AG184" s="39"/>
      <c r="AH184" s="52"/>
      <c r="AJ184" s="17"/>
      <c r="AK184" s="17"/>
      <c r="AL184" s="17"/>
      <c r="AM184" s="17"/>
      <c r="AO184" s="31"/>
    </row>
    <row r="185" spans="1:41" s="3" customFormat="1" ht="3.95" customHeight="1" x14ac:dyDescent="0.2">
      <c r="A185" s="3" t="s">
        <v>120</v>
      </c>
      <c r="P185" s="74"/>
      <c r="Q185" s="87"/>
      <c r="R185" s="6"/>
      <c r="S185" s="39"/>
      <c r="T185" s="6"/>
      <c r="U185" s="5"/>
      <c r="V185" s="52"/>
      <c r="W185" s="56"/>
      <c r="X185" s="15"/>
      <c r="Y185" s="52"/>
      <c r="Z185" s="39"/>
      <c r="AA185" s="39"/>
      <c r="AB185" s="55"/>
      <c r="AC185" s="17"/>
      <c r="AD185" s="15"/>
      <c r="AE185" s="65"/>
      <c r="AF185" s="65"/>
      <c r="AG185" s="39"/>
      <c r="AH185" s="52"/>
      <c r="AO185" s="140"/>
    </row>
    <row r="186" spans="1:41" s="3" customFormat="1" ht="9.9499999999999993" customHeight="1" x14ac:dyDescent="0.2">
      <c r="A186" s="3" t="s">
        <v>120</v>
      </c>
      <c r="C186" s="73" t="s">
        <v>775</v>
      </c>
      <c r="O186" s="3" t="s">
        <v>122</v>
      </c>
      <c r="P186" s="74"/>
      <c r="Q186" s="87"/>
      <c r="R186" s="161" t="s">
        <v>126</v>
      </c>
      <c r="S186" s="162" t="s">
        <v>559</v>
      </c>
      <c r="T186" s="163"/>
      <c r="U186" s="5"/>
      <c r="V186" s="52"/>
      <c r="W186" s="56"/>
      <c r="X186" s="15"/>
      <c r="Y186" s="52"/>
      <c r="Z186" s="39"/>
      <c r="AA186" s="39"/>
      <c r="AB186" s="55"/>
      <c r="AC186" s="17"/>
      <c r="AD186" s="15"/>
      <c r="AE186" s="65"/>
      <c r="AF186" s="65"/>
      <c r="AG186" s="39"/>
      <c r="AH186" s="52"/>
      <c r="AO186" s="140"/>
    </row>
    <row r="187" spans="1:41" s="3" customFormat="1" ht="2.85" customHeight="1" x14ac:dyDescent="0.2">
      <c r="C187" s="73"/>
      <c r="P187" s="74"/>
      <c r="Q187" s="87"/>
      <c r="R187" s="6"/>
      <c r="S187" s="39"/>
      <c r="T187" s="6"/>
      <c r="U187" s="5"/>
      <c r="V187" s="52"/>
      <c r="W187" s="56"/>
      <c r="X187" s="15"/>
      <c r="Y187" s="52"/>
      <c r="Z187" s="39"/>
      <c r="AA187" s="39"/>
      <c r="AB187" s="55"/>
      <c r="AC187" s="17"/>
      <c r="AD187" s="15"/>
      <c r="AE187" s="65"/>
      <c r="AF187" s="65"/>
      <c r="AG187" s="39"/>
      <c r="AH187" s="52"/>
      <c r="AO187" s="140"/>
    </row>
    <row r="188" spans="1:41" s="3" customFormat="1" ht="9.9499999999999993" customHeight="1" x14ac:dyDescent="0.2">
      <c r="D188" s="40" t="s">
        <v>10</v>
      </c>
      <c r="E188" s="141" t="s">
        <v>774</v>
      </c>
      <c r="G188" s="141"/>
      <c r="H188" s="141"/>
      <c r="J188" s="141"/>
      <c r="K188" s="141"/>
      <c r="L188" s="141"/>
      <c r="M188" s="3" t="s">
        <v>122</v>
      </c>
      <c r="N188" s="141"/>
      <c r="P188" s="74"/>
      <c r="Q188" s="87"/>
      <c r="R188" s="6"/>
      <c r="S188" s="39"/>
      <c r="T188" s="6"/>
      <c r="U188" s="5"/>
      <c r="V188" s="52"/>
      <c r="W188" s="56"/>
      <c r="X188" s="15"/>
      <c r="Y188" s="52"/>
      <c r="Z188" s="39"/>
      <c r="AA188" s="39"/>
      <c r="AB188" s="55"/>
      <c r="AC188" s="17"/>
      <c r="AD188" s="15"/>
      <c r="AE188" s="65"/>
      <c r="AF188" s="65"/>
      <c r="AG188" s="39"/>
      <c r="AH188" s="52"/>
      <c r="AO188" s="140"/>
    </row>
    <row r="189" spans="1:41" s="3" customFormat="1" ht="1.5" customHeight="1" x14ac:dyDescent="0.2">
      <c r="P189" s="74"/>
      <c r="Q189" s="87"/>
      <c r="R189" s="6"/>
      <c r="S189" s="39"/>
      <c r="T189" s="6"/>
      <c r="U189" s="5"/>
      <c r="V189" s="52"/>
      <c r="W189" s="56"/>
      <c r="X189" s="15"/>
      <c r="Y189" s="52"/>
      <c r="Z189" s="39"/>
      <c r="AA189" s="39"/>
      <c r="AB189" s="55"/>
      <c r="AC189" s="17"/>
      <c r="AD189" s="15"/>
      <c r="AE189" s="65"/>
      <c r="AF189" s="65"/>
      <c r="AG189" s="39"/>
      <c r="AH189" s="52"/>
      <c r="AO189" s="140"/>
    </row>
    <row r="190" spans="1:41" s="3" customFormat="1" ht="9.9499999999999993" customHeight="1" x14ac:dyDescent="0.2">
      <c r="B190" s="112" t="s">
        <v>57</v>
      </c>
      <c r="C190" s="173" t="s">
        <v>777</v>
      </c>
      <c r="D190" s="40"/>
      <c r="E190" s="74" t="s">
        <v>329</v>
      </c>
      <c r="F190" s="74"/>
      <c r="G190" s="30" t="s">
        <v>50</v>
      </c>
      <c r="H190" s="30"/>
      <c r="I190" s="30" t="s">
        <v>228</v>
      </c>
      <c r="J190" s="30"/>
      <c r="K190" s="30"/>
      <c r="L190" s="30"/>
      <c r="M190" s="30"/>
      <c r="N190" s="30"/>
      <c r="P190" s="74" t="s">
        <v>773</v>
      </c>
      <c r="Q190" s="87"/>
      <c r="R190" s="29"/>
      <c r="S190" s="39">
        <f>IF(Suggested="Yes",AA190,AG190)</f>
        <v>9.0500000000000007</v>
      </c>
      <c r="T190" s="37" t="s">
        <v>49</v>
      </c>
      <c r="U190" s="5" t="str">
        <f>+Instructions!$B$3</f>
        <v>G</v>
      </c>
      <c r="V190" s="52"/>
      <c r="W190" s="56">
        <f>+Instructions!$C$22</f>
        <v>0</v>
      </c>
      <c r="X190" s="17">
        <f t="shared" ref="X190:X195" si="325">ROUND($AA190*(1-W190)+0.004999,2)</f>
        <v>9.0500000000000007</v>
      </c>
      <c r="Y190" s="52"/>
      <c r="Z190" s="6" t="s">
        <v>860</v>
      </c>
      <c r="AA190" s="39">
        <v>9.0500000000000007</v>
      </c>
      <c r="AB190" s="60">
        <f t="shared" ref="AB190:AB195" si="326">+W190</f>
        <v>0</v>
      </c>
      <c r="AC190" s="17">
        <f t="shared" ref="AC190:AC195" si="327">+X190</f>
        <v>9.0500000000000007</v>
      </c>
      <c r="AD190" s="12">
        <f t="shared" ref="AD190:AD195" si="328">(AG190-AC190)/AG190</f>
        <v>0</v>
      </c>
      <c r="AE190" s="120"/>
      <c r="AF190" s="127">
        <v>1</v>
      </c>
      <c r="AG190" s="38">
        <f t="shared" ref="AG190:AG195" si="329">SUM(AJ190:AL190)+AE190</f>
        <v>9.0500000000000007</v>
      </c>
      <c r="AH190" s="52"/>
      <c r="AJ190" s="17">
        <f t="shared" ref="AJ190:AJ195" si="330">ROUND(AC190/(1-VLOOKUP(AF190,Group,2,FALSE)),2)</f>
        <v>9.0500000000000007</v>
      </c>
      <c r="AK190" s="17">
        <f t="shared" ref="AK190:AK195" si="331">IF(VLOOKUP(AF190,Group,5,FALSE)="YES",VLOOKUP(ROUND(ROUND(AJ190,1)-AJ190,2),Round,2,FALSE)+VLOOKUP(AF190,Group,6,FALSE),0)</f>
        <v>0</v>
      </c>
      <c r="AL190" s="17">
        <f t="shared" ref="AL190:AL195" si="332">IF(VLOOKUP(AF190,Group,7,FALSE)="",0,ROUND(AJ190-0.04999,1)-AJ190+AM190)</f>
        <v>0</v>
      </c>
      <c r="AM190" s="17" t="str">
        <f t="shared" ref="AM190:AM195" si="333">IF(VLOOKUP(AF190,Group,7,FALSE)="","",VLOOKUP(AF190,Group,7,FALSE))</f>
        <v/>
      </c>
      <c r="AO190" s="31" t="s">
        <v>61</v>
      </c>
    </row>
    <row r="191" spans="1:41" s="3" customFormat="1" ht="1.5" customHeight="1" x14ac:dyDescent="0.2">
      <c r="P191" s="74"/>
      <c r="Q191" s="87"/>
      <c r="R191" s="6"/>
      <c r="S191" s="39"/>
      <c r="T191" s="6"/>
      <c r="U191" s="5"/>
      <c r="V191" s="52"/>
      <c r="W191" s="56"/>
      <c r="X191" s="15"/>
      <c r="Y191" s="52"/>
      <c r="Z191" s="39"/>
      <c r="AA191" s="39"/>
      <c r="AB191" s="55"/>
      <c r="AC191" s="17"/>
      <c r="AD191" s="15"/>
      <c r="AE191" s="65"/>
      <c r="AF191" s="65"/>
      <c r="AG191" s="39"/>
      <c r="AH191" s="52"/>
      <c r="AO191" s="140"/>
    </row>
    <row r="192" spans="1:41" s="3" customFormat="1" ht="9.9499999999999993" customHeight="1" x14ac:dyDescent="0.2">
      <c r="B192" s="111" t="s">
        <v>8</v>
      </c>
      <c r="D192" s="40"/>
      <c r="E192" s="74" t="s">
        <v>280</v>
      </c>
      <c r="F192" s="74"/>
      <c r="G192" s="30" t="s">
        <v>123</v>
      </c>
      <c r="H192" s="30"/>
      <c r="I192" s="30" t="s">
        <v>228</v>
      </c>
      <c r="J192" s="30"/>
      <c r="K192" s="30" t="s">
        <v>780</v>
      </c>
      <c r="L192" s="30"/>
      <c r="M192" s="30"/>
      <c r="N192" s="168" t="s">
        <v>794</v>
      </c>
      <c r="P192" s="74" t="s">
        <v>531</v>
      </c>
      <c r="Q192" s="87"/>
      <c r="R192" s="29"/>
      <c r="S192" s="39">
        <f t="shared" ref="S192" si="334">IF(Suggested="Yes",AA192,AG192)</f>
        <v>33.25</v>
      </c>
      <c r="T192" s="37" t="s">
        <v>48</v>
      </c>
      <c r="U192" s="5" t="str">
        <f>+Instructions!$B$3</f>
        <v>G</v>
      </c>
      <c r="V192" s="52"/>
      <c r="W192" s="56">
        <f>+Instructions!$C$22</f>
        <v>0</v>
      </c>
      <c r="X192" s="17">
        <f t="shared" ref="X192" si="335">ROUND($AA192*(1-W192)+0.004999,2)</f>
        <v>33.25</v>
      </c>
      <c r="Y192" s="52"/>
      <c r="Z192" s="6" t="s">
        <v>859</v>
      </c>
      <c r="AA192" s="39">
        <v>33.25</v>
      </c>
      <c r="AB192" s="60">
        <f t="shared" ref="AB192" si="336">+W192</f>
        <v>0</v>
      </c>
      <c r="AC192" s="17">
        <f t="shared" ref="AC192" si="337">+X192</f>
        <v>33.25</v>
      </c>
      <c r="AD192" s="12">
        <f t="shared" ref="AD192" si="338">(AG192-AC192)/AG192</f>
        <v>0</v>
      </c>
      <c r="AE192" s="120"/>
      <c r="AF192" s="128">
        <v>3</v>
      </c>
      <c r="AG192" s="53">
        <f t="shared" ref="AG192" si="339">SUM(AJ192:AL192)+AE192</f>
        <v>33.25</v>
      </c>
      <c r="AH192" s="52"/>
      <c r="AJ192" s="17">
        <f t="shared" ref="AJ192" si="340">ROUND(AC192/(1-VLOOKUP(AF192,Group,2,FALSE)),2)</f>
        <v>33.25</v>
      </c>
      <c r="AK192" s="17">
        <f t="shared" ref="AK192" si="341">IF(VLOOKUP(AF192,Group,5,FALSE)="YES",VLOOKUP(ROUND(ROUND(AJ192,1)-AJ192,2),Round,2,FALSE)+VLOOKUP(AF192,Group,6,FALSE),0)</f>
        <v>0</v>
      </c>
      <c r="AL192" s="17">
        <f t="shared" ref="AL192" si="342">IF(VLOOKUP(AF192,Group,7,FALSE)="",0,ROUND(AJ192-0.04999,1)-AJ192+AM192)</f>
        <v>0</v>
      </c>
      <c r="AM192" s="17" t="str">
        <f t="shared" ref="AM192" si="343">IF(VLOOKUP(AF192,Group,7,FALSE)="","",VLOOKUP(AF192,Group,7,FALSE))</f>
        <v/>
      </c>
      <c r="AO192" s="98" t="s">
        <v>61</v>
      </c>
    </row>
    <row r="193" spans="1:41" s="3" customFormat="1" ht="9.9499999999999993" customHeight="1" x14ac:dyDescent="0.2">
      <c r="B193" s="111" t="s">
        <v>8</v>
      </c>
      <c r="D193" s="40"/>
      <c r="E193" s="74" t="s">
        <v>280</v>
      </c>
      <c r="F193" s="74"/>
      <c r="G193" s="30" t="s">
        <v>123</v>
      </c>
      <c r="H193" s="30"/>
      <c r="I193" s="30" t="s">
        <v>228</v>
      </c>
      <c r="J193" s="30"/>
      <c r="K193" s="30" t="s">
        <v>779</v>
      </c>
      <c r="L193" s="30"/>
      <c r="M193" s="30"/>
      <c r="N193" s="168" t="s">
        <v>795</v>
      </c>
      <c r="P193" s="74" t="s">
        <v>531</v>
      </c>
      <c r="Q193" s="87"/>
      <c r="R193" s="29"/>
      <c r="S193" s="39">
        <f t="shared" ref="S193" si="344">IF(Suggested="Yes",AA193,AG193)</f>
        <v>39.049999999999997</v>
      </c>
      <c r="T193" s="37" t="s">
        <v>48</v>
      </c>
      <c r="U193" s="5" t="str">
        <f>+Instructions!$B$3</f>
        <v>G</v>
      </c>
      <c r="V193" s="52"/>
      <c r="W193" s="56">
        <f>+Instructions!$C$22</f>
        <v>0</v>
      </c>
      <c r="X193" s="17">
        <f t="shared" ref="X193" si="345">ROUND($AA193*(1-W193)+0.004999,2)</f>
        <v>39.049999999999997</v>
      </c>
      <c r="Y193" s="52"/>
      <c r="Z193" s="6" t="s">
        <v>859</v>
      </c>
      <c r="AA193" s="39">
        <v>39.049999999999997</v>
      </c>
      <c r="AB193" s="60">
        <f t="shared" ref="AB193" si="346">+W193</f>
        <v>0</v>
      </c>
      <c r="AC193" s="17">
        <f t="shared" ref="AC193" si="347">+X193</f>
        <v>39.049999999999997</v>
      </c>
      <c r="AD193" s="12">
        <f t="shared" ref="AD193" si="348">(AG193-AC193)/AG193</f>
        <v>0</v>
      </c>
      <c r="AE193" s="120"/>
      <c r="AF193" s="128">
        <v>3</v>
      </c>
      <c r="AG193" s="53">
        <f t="shared" ref="AG193" si="349">SUM(AJ193:AL193)+AE193</f>
        <v>39.049999999999997</v>
      </c>
      <c r="AH193" s="52"/>
      <c r="AJ193" s="17">
        <f t="shared" ref="AJ193" si="350">ROUND(AC193/(1-VLOOKUP(AF193,Group,2,FALSE)),2)</f>
        <v>39.049999999999997</v>
      </c>
      <c r="AK193" s="17">
        <f t="shared" ref="AK193" si="351">IF(VLOOKUP(AF193,Group,5,FALSE)="YES",VLOOKUP(ROUND(ROUND(AJ193,1)-AJ193,2),Round,2,FALSE)+VLOOKUP(AF193,Group,6,FALSE),0)</f>
        <v>0</v>
      </c>
      <c r="AL193" s="17">
        <f t="shared" ref="AL193" si="352">IF(VLOOKUP(AF193,Group,7,FALSE)="",0,ROUND(AJ193-0.04999,1)-AJ193+AM193)</f>
        <v>0</v>
      </c>
      <c r="AM193" s="17" t="str">
        <f t="shared" ref="AM193" si="353">IF(VLOOKUP(AF193,Group,7,FALSE)="","",VLOOKUP(AF193,Group,7,FALSE))</f>
        <v/>
      </c>
      <c r="AO193" s="98" t="s">
        <v>61</v>
      </c>
    </row>
    <row r="194" spans="1:41" s="3" customFormat="1" ht="2.85" customHeight="1" x14ac:dyDescent="0.2">
      <c r="A194" s="3" t="s">
        <v>120</v>
      </c>
      <c r="I194" s="196"/>
      <c r="J194" s="196"/>
      <c r="P194" s="74"/>
      <c r="Q194" s="87"/>
      <c r="R194" s="6"/>
      <c r="S194" s="39"/>
      <c r="T194" s="6"/>
      <c r="U194" s="5"/>
      <c r="V194" s="52"/>
      <c r="W194" s="56"/>
      <c r="X194" s="15"/>
      <c r="Y194" s="52"/>
      <c r="Z194" s="39"/>
      <c r="AA194" s="39"/>
      <c r="AB194" s="55"/>
      <c r="AC194" s="17"/>
      <c r="AD194" s="15"/>
      <c r="AE194" s="65"/>
      <c r="AF194" s="65"/>
      <c r="AG194" s="39"/>
      <c r="AH194" s="52"/>
      <c r="AO194" s="140"/>
    </row>
    <row r="195" spans="1:41" s="3" customFormat="1" ht="9" customHeight="1" x14ac:dyDescent="0.2">
      <c r="B195" s="112" t="s">
        <v>57</v>
      </c>
      <c r="C195" s="173" t="s">
        <v>776</v>
      </c>
      <c r="D195" s="40"/>
      <c r="E195" s="74" t="s">
        <v>308</v>
      </c>
      <c r="F195" s="74"/>
      <c r="G195" s="30" t="s">
        <v>50</v>
      </c>
      <c r="H195" s="30"/>
      <c r="I195" s="30" t="s">
        <v>228</v>
      </c>
      <c r="J195" s="30"/>
      <c r="K195" s="30" t="s">
        <v>778</v>
      </c>
      <c r="L195" s="30"/>
      <c r="M195" s="30"/>
      <c r="N195" s="30"/>
      <c r="P195" s="74" t="s">
        <v>376</v>
      </c>
      <c r="Q195" s="87"/>
      <c r="R195" s="29"/>
      <c r="S195" s="39">
        <f>IF(Suggested="Yes",AA195,AG195)</f>
        <v>13.7</v>
      </c>
      <c r="T195" s="37" t="s">
        <v>49</v>
      </c>
      <c r="U195" s="5" t="str">
        <f>+Instructions!$B$3</f>
        <v>G</v>
      </c>
      <c r="V195" s="52"/>
      <c r="W195" s="56">
        <f>+Instructions!$C$22</f>
        <v>0</v>
      </c>
      <c r="X195" s="17">
        <f t="shared" si="325"/>
        <v>13.7</v>
      </c>
      <c r="Y195" s="52"/>
      <c r="Z195" s="6" t="s">
        <v>859</v>
      </c>
      <c r="AA195" s="39">
        <v>13.7</v>
      </c>
      <c r="AB195" s="60">
        <f t="shared" si="326"/>
        <v>0</v>
      </c>
      <c r="AC195" s="17">
        <f t="shared" si="327"/>
        <v>13.7</v>
      </c>
      <c r="AD195" s="12">
        <f t="shared" si="328"/>
        <v>0</v>
      </c>
      <c r="AE195" s="120"/>
      <c r="AF195" s="127">
        <v>1</v>
      </c>
      <c r="AG195" s="38">
        <f t="shared" si="329"/>
        <v>13.7</v>
      </c>
      <c r="AH195" s="52"/>
      <c r="AJ195" s="17">
        <f t="shared" si="330"/>
        <v>13.7</v>
      </c>
      <c r="AK195" s="17">
        <f t="shared" si="331"/>
        <v>0</v>
      </c>
      <c r="AL195" s="17">
        <f t="shared" si="332"/>
        <v>0</v>
      </c>
      <c r="AM195" s="17" t="str">
        <f t="shared" si="333"/>
        <v/>
      </c>
      <c r="AO195" s="98" t="s">
        <v>61</v>
      </c>
    </row>
    <row r="196" spans="1:41" s="3" customFormat="1" ht="3.95" customHeight="1" x14ac:dyDescent="0.2">
      <c r="A196" s="3" t="s">
        <v>120</v>
      </c>
      <c r="P196" s="74"/>
      <c r="Q196" s="87"/>
      <c r="R196" s="6"/>
      <c r="S196" s="39"/>
      <c r="T196" s="6"/>
      <c r="U196" s="5"/>
      <c r="V196" s="52"/>
      <c r="W196" s="56"/>
      <c r="X196" s="15"/>
      <c r="Y196" s="52"/>
      <c r="Z196" s="39"/>
      <c r="AA196" s="39"/>
      <c r="AB196" s="55"/>
      <c r="AC196" s="17"/>
      <c r="AD196" s="15"/>
      <c r="AE196" s="65"/>
      <c r="AF196" s="65"/>
      <c r="AG196" s="39"/>
      <c r="AH196" s="52"/>
      <c r="AO196" s="140"/>
    </row>
    <row r="197" spans="1:41" s="3" customFormat="1" ht="9.9499999999999993" customHeight="1" x14ac:dyDescent="0.2">
      <c r="A197" s="3" t="s">
        <v>120</v>
      </c>
      <c r="C197" s="73" t="s">
        <v>343</v>
      </c>
      <c r="O197" s="3" t="s">
        <v>122</v>
      </c>
      <c r="P197" s="74"/>
      <c r="Q197" s="87"/>
      <c r="R197" s="161" t="s">
        <v>126</v>
      </c>
      <c r="S197" s="162" t="s">
        <v>344</v>
      </c>
      <c r="T197" s="163"/>
      <c r="U197" s="5"/>
      <c r="V197" s="52"/>
      <c r="W197" s="56"/>
      <c r="X197" s="15"/>
      <c r="Y197" s="52"/>
      <c r="Z197" s="39"/>
      <c r="AA197" s="39"/>
      <c r="AB197" s="55"/>
      <c r="AC197" s="17"/>
      <c r="AD197" s="15"/>
      <c r="AE197" s="65"/>
      <c r="AF197" s="65"/>
      <c r="AG197" s="39"/>
      <c r="AH197" s="52"/>
      <c r="AO197" s="140"/>
    </row>
    <row r="198" spans="1:41" s="3" customFormat="1" ht="2.85" customHeight="1" x14ac:dyDescent="0.2">
      <c r="C198" s="73"/>
      <c r="P198" s="74"/>
      <c r="Q198" s="87"/>
      <c r="R198" s="6"/>
      <c r="S198" s="39"/>
      <c r="T198" s="6"/>
      <c r="U198" s="5"/>
      <c r="V198" s="52"/>
      <c r="W198" s="56"/>
      <c r="X198" s="15"/>
      <c r="Y198" s="52"/>
      <c r="Z198" s="39"/>
      <c r="AA198" s="39"/>
      <c r="AB198" s="55"/>
      <c r="AC198" s="17"/>
      <c r="AD198" s="15"/>
      <c r="AE198" s="65"/>
      <c r="AF198" s="65"/>
      <c r="AG198" s="39"/>
      <c r="AH198" s="52"/>
      <c r="AO198" s="140"/>
    </row>
    <row r="199" spans="1:41" s="3" customFormat="1" ht="9.9499999999999993" customHeight="1" x14ac:dyDescent="0.2">
      <c r="D199" s="40" t="s">
        <v>10</v>
      </c>
      <c r="E199" s="141" t="s">
        <v>345</v>
      </c>
      <c r="G199" s="141"/>
      <c r="H199" s="141"/>
      <c r="J199" s="141"/>
      <c r="K199" s="141"/>
      <c r="L199" s="141"/>
      <c r="M199" s="3" t="s">
        <v>122</v>
      </c>
      <c r="N199" s="141"/>
      <c r="P199" s="74"/>
      <c r="Q199" s="87"/>
      <c r="R199" s="6"/>
      <c r="S199" s="39"/>
      <c r="T199" s="6"/>
      <c r="U199" s="5"/>
      <c r="V199" s="52"/>
      <c r="W199" s="56"/>
      <c r="X199" s="15"/>
      <c r="Y199" s="52"/>
      <c r="Z199" s="39"/>
      <c r="AA199" s="39"/>
      <c r="AB199" s="55"/>
      <c r="AC199" s="17"/>
      <c r="AD199" s="15"/>
      <c r="AE199" s="65"/>
      <c r="AF199" s="65"/>
      <c r="AG199" s="39"/>
      <c r="AH199" s="52"/>
      <c r="AO199" s="140"/>
    </row>
    <row r="200" spans="1:41" s="3" customFormat="1" ht="1.5" customHeight="1" x14ac:dyDescent="0.2">
      <c r="P200" s="74"/>
      <c r="Q200" s="87"/>
      <c r="R200" s="6"/>
      <c r="S200" s="39"/>
      <c r="T200" s="6"/>
      <c r="U200" s="5"/>
      <c r="V200" s="52"/>
      <c r="W200" s="56"/>
      <c r="X200" s="15"/>
      <c r="Y200" s="52"/>
      <c r="Z200" s="39"/>
      <c r="AA200" s="39"/>
      <c r="AB200" s="55"/>
      <c r="AC200" s="17"/>
      <c r="AD200" s="15"/>
      <c r="AE200" s="65"/>
      <c r="AF200" s="65"/>
      <c r="AG200" s="39"/>
      <c r="AH200" s="52"/>
      <c r="AO200" s="140"/>
    </row>
    <row r="201" spans="1:41" s="3" customFormat="1" ht="9.9499999999999993" customHeight="1" x14ac:dyDescent="0.2">
      <c r="B201" s="112" t="s">
        <v>57</v>
      </c>
      <c r="C201" s="173" t="s">
        <v>186</v>
      </c>
      <c r="D201" s="40"/>
      <c r="E201" s="74" t="s">
        <v>329</v>
      </c>
      <c r="F201" s="74"/>
      <c r="G201" s="30" t="s">
        <v>50</v>
      </c>
      <c r="H201" s="30"/>
      <c r="I201" s="30" t="s">
        <v>228</v>
      </c>
      <c r="J201" s="30"/>
      <c r="K201" s="30"/>
      <c r="L201" s="30"/>
      <c r="M201" s="30"/>
      <c r="N201" s="30"/>
      <c r="P201" s="74" t="s">
        <v>773</v>
      </c>
      <c r="Q201" s="87"/>
      <c r="R201" s="29"/>
      <c r="S201" s="39">
        <f>IF(Suggested="Yes",AA201,AG201)</f>
        <v>9.0500000000000007</v>
      </c>
      <c r="T201" s="37" t="s">
        <v>49</v>
      </c>
      <c r="U201" s="5" t="str">
        <f>+Instructions!$B$3</f>
        <v>G</v>
      </c>
      <c r="V201" s="52"/>
      <c r="W201" s="56">
        <f>+Instructions!$C$22</f>
        <v>0</v>
      </c>
      <c r="X201" s="17">
        <f t="shared" ref="X201" si="354">ROUND($AA201*(1-W201)+0.004999,2)</f>
        <v>9.0500000000000007</v>
      </c>
      <c r="Y201" s="52"/>
      <c r="Z201" s="6" t="s">
        <v>860</v>
      </c>
      <c r="AA201" s="39">
        <v>9.0500000000000007</v>
      </c>
      <c r="AB201" s="60">
        <f t="shared" ref="AB201" si="355">+W201</f>
        <v>0</v>
      </c>
      <c r="AC201" s="17">
        <f t="shared" ref="AC201" si="356">+X201</f>
        <v>9.0500000000000007</v>
      </c>
      <c r="AD201" s="12">
        <f t="shared" ref="AD201" si="357">(AG201-AC201)/AG201</f>
        <v>0</v>
      </c>
      <c r="AE201" s="120"/>
      <c r="AF201" s="127">
        <v>1</v>
      </c>
      <c r="AG201" s="38">
        <f t="shared" ref="AG201" si="358">SUM(AJ201:AL201)+AE201</f>
        <v>9.0500000000000007</v>
      </c>
      <c r="AH201" s="52"/>
      <c r="AJ201" s="17">
        <f t="shared" ref="AJ201" si="359">ROUND(AC201/(1-VLOOKUP(AF201,Group,2,FALSE)),2)</f>
        <v>9.0500000000000007</v>
      </c>
      <c r="AK201" s="17">
        <f t="shared" ref="AK201" si="360">IF(VLOOKUP(AF201,Group,5,FALSE)="YES",VLOOKUP(ROUND(ROUND(AJ201,1)-AJ201,2),Round,2,FALSE)+VLOOKUP(AF201,Group,6,FALSE),0)</f>
        <v>0</v>
      </c>
      <c r="AL201" s="17">
        <f t="shared" ref="AL201" si="361">IF(VLOOKUP(AF201,Group,7,FALSE)="",0,ROUND(AJ201-0.04999,1)-AJ201+AM201)</f>
        <v>0</v>
      </c>
      <c r="AM201" s="17" t="str">
        <f t="shared" ref="AM201" si="362">IF(VLOOKUP(AF201,Group,7,FALSE)="","",VLOOKUP(AF201,Group,7,FALSE))</f>
        <v/>
      </c>
      <c r="AO201" s="31" t="s">
        <v>61</v>
      </c>
    </row>
    <row r="202" spans="1:41" s="3" customFormat="1" ht="1.5" customHeight="1" x14ac:dyDescent="0.2">
      <c r="B202" s="118"/>
      <c r="D202" s="40"/>
      <c r="E202" s="74"/>
      <c r="F202" s="74"/>
      <c r="G202" s="30"/>
      <c r="H202" s="30"/>
      <c r="I202" s="30"/>
      <c r="J202" s="30"/>
      <c r="K202" s="30"/>
      <c r="L202" s="30"/>
      <c r="M202" s="30"/>
      <c r="N202" s="30"/>
      <c r="P202" s="74"/>
      <c r="Q202" s="87"/>
      <c r="R202" s="29"/>
      <c r="S202" s="39"/>
      <c r="T202" s="37"/>
      <c r="U202" s="5"/>
      <c r="V202" s="52"/>
      <c r="W202" s="56"/>
      <c r="X202" s="39"/>
      <c r="Y202" s="52"/>
      <c r="Z202" s="6"/>
      <c r="AA202" s="39"/>
      <c r="AB202" s="60"/>
      <c r="AC202" s="39"/>
      <c r="AD202" s="60"/>
      <c r="AE202" s="75"/>
      <c r="AF202" s="148"/>
      <c r="AG202" s="39"/>
      <c r="AH202" s="52"/>
      <c r="AJ202" s="17"/>
      <c r="AK202" s="17"/>
      <c r="AL202" s="17"/>
      <c r="AM202" s="17"/>
      <c r="AO202" s="31"/>
    </row>
    <row r="203" spans="1:41" s="3" customFormat="1" ht="9.75" customHeight="1" x14ac:dyDescent="0.2">
      <c r="B203" s="118"/>
      <c r="D203" s="40"/>
      <c r="E203" s="158" t="s">
        <v>570</v>
      </c>
      <c r="F203" s="74"/>
      <c r="G203" s="30"/>
      <c r="H203" s="30"/>
      <c r="I203" s="30"/>
      <c r="J203" s="158"/>
      <c r="L203" s="30"/>
      <c r="M203" s="30"/>
      <c r="N203" s="30"/>
      <c r="P203" s="74"/>
      <c r="Q203" s="87"/>
      <c r="R203" s="29"/>
      <c r="S203" s="39"/>
      <c r="T203" s="37"/>
      <c r="U203" s="5"/>
      <c r="V203" s="52"/>
      <c r="W203" s="56"/>
      <c r="X203" s="39"/>
      <c r="Y203" s="52"/>
      <c r="Z203" s="6"/>
      <c r="AA203" s="39"/>
      <c r="AB203" s="60"/>
      <c r="AC203" s="39"/>
      <c r="AD203" s="60"/>
      <c r="AE203" s="75"/>
      <c r="AF203" s="148"/>
      <c r="AG203" s="39"/>
      <c r="AH203" s="52"/>
      <c r="AJ203" s="17"/>
      <c r="AK203" s="17"/>
      <c r="AL203" s="17"/>
      <c r="AM203" s="17"/>
      <c r="AO203" s="31"/>
    </row>
    <row r="204" spans="1:41" s="3" customFormat="1" ht="3.95" customHeight="1" x14ac:dyDescent="0.2">
      <c r="A204" s="3" t="s">
        <v>120</v>
      </c>
      <c r="P204" s="74"/>
      <c r="Q204" s="87"/>
      <c r="R204" s="6"/>
      <c r="S204" s="39"/>
      <c r="T204" s="6"/>
      <c r="U204" s="5"/>
      <c r="V204" s="52"/>
      <c r="W204" s="56"/>
      <c r="X204" s="15"/>
      <c r="Y204" s="52"/>
      <c r="Z204" s="39"/>
      <c r="AA204" s="39"/>
      <c r="AB204" s="55"/>
      <c r="AC204" s="17"/>
      <c r="AD204" s="15"/>
      <c r="AE204" s="65"/>
      <c r="AF204" s="65"/>
      <c r="AG204" s="39"/>
      <c r="AH204" s="52"/>
      <c r="AO204" s="140"/>
    </row>
    <row r="205" spans="1:41" s="3" customFormat="1" ht="9.9499999999999993" customHeight="1" x14ac:dyDescent="0.2">
      <c r="A205" s="3" t="s">
        <v>120</v>
      </c>
      <c r="C205" s="73" t="s">
        <v>523</v>
      </c>
      <c r="P205" s="74"/>
      <c r="Q205" s="87"/>
      <c r="R205" s="161" t="s">
        <v>126</v>
      </c>
      <c r="S205" s="162" t="s">
        <v>524</v>
      </c>
      <c r="T205" s="163"/>
      <c r="U205" s="5"/>
      <c r="V205" s="52"/>
      <c r="W205" s="56"/>
      <c r="X205" s="15"/>
      <c r="Y205" s="52"/>
      <c r="Z205" s="39"/>
      <c r="AA205" s="39"/>
      <c r="AB205" s="55"/>
      <c r="AC205" s="17"/>
      <c r="AD205" s="15"/>
      <c r="AE205" s="65"/>
      <c r="AF205" s="65"/>
      <c r="AG205" s="39"/>
      <c r="AH205" s="52"/>
      <c r="AO205" s="140"/>
    </row>
    <row r="206" spans="1:41" s="3" customFormat="1" ht="2.85" customHeight="1" x14ac:dyDescent="0.2">
      <c r="C206" s="73"/>
      <c r="P206" s="74"/>
      <c r="Q206" s="87"/>
      <c r="R206" s="6"/>
      <c r="S206" s="39"/>
      <c r="T206" s="6"/>
      <c r="U206" s="5"/>
      <c r="V206" s="52"/>
      <c r="W206" s="56"/>
      <c r="X206" s="15"/>
      <c r="Y206" s="52"/>
      <c r="Z206" s="39"/>
      <c r="AA206" s="39"/>
      <c r="AB206" s="55"/>
      <c r="AC206" s="17"/>
      <c r="AD206" s="15"/>
      <c r="AE206" s="65"/>
      <c r="AF206" s="65"/>
      <c r="AG206" s="39"/>
      <c r="AH206" s="52"/>
      <c r="AO206" s="140"/>
    </row>
    <row r="207" spans="1:41" s="3" customFormat="1" ht="9.9499999999999993" customHeight="1" x14ac:dyDescent="0.2">
      <c r="D207" s="40" t="s">
        <v>205</v>
      </c>
      <c r="E207" s="141" t="s">
        <v>525</v>
      </c>
      <c r="G207" s="141"/>
      <c r="H207" s="141"/>
      <c r="J207" s="141"/>
      <c r="K207" s="141"/>
      <c r="L207" s="141"/>
      <c r="M207" s="3" t="s">
        <v>122</v>
      </c>
      <c r="N207" s="141"/>
      <c r="P207" s="74"/>
      <c r="Q207" s="87"/>
      <c r="R207" s="6"/>
      <c r="S207" s="39"/>
      <c r="T207" s="6"/>
      <c r="U207" s="5"/>
      <c r="V207" s="52"/>
      <c r="W207" s="56"/>
      <c r="X207" s="15"/>
      <c r="Y207" s="52"/>
      <c r="Z207" s="39"/>
      <c r="AA207" s="39"/>
      <c r="AB207" s="55"/>
      <c r="AC207" s="17"/>
      <c r="AD207" s="15"/>
      <c r="AE207" s="65"/>
      <c r="AF207" s="65"/>
      <c r="AG207" s="39"/>
      <c r="AH207" s="52"/>
      <c r="AO207" s="140"/>
    </row>
    <row r="208" spans="1:41" s="3" customFormat="1" ht="1.5" customHeight="1" x14ac:dyDescent="0.2">
      <c r="A208" s="3" t="s">
        <v>120</v>
      </c>
      <c r="P208" s="74"/>
      <c r="Q208" s="87"/>
      <c r="R208" s="6"/>
      <c r="S208" s="39"/>
      <c r="T208" s="6"/>
      <c r="U208" s="5"/>
      <c r="V208" s="52"/>
      <c r="W208" s="56"/>
      <c r="X208" s="15"/>
      <c r="Y208" s="52"/>
      <c r="Z208" s="39"/>
      <c r="AA208" s="39"/>
      <c r="AB208" s="55"/>
      <c r="AC208" s="17"/>
      <c r="AD208" s="15"/>
      <c r="AE208" s="65"/>
      <c r="AF208" s="65"/>
      <c r="AG208" s="39"/>
      <c r="AH208" s="52"/>
      <c r="AO208" s="140"/>
    </row>
    <row r="209" spans="1:41" s="3" customFormat="1" ht="9.9499999999999993" customHeight="1" x14ac:dyDescent="0.2">
      <c r="B209" s="112" t="s">
        <v>57</v>
      </c>
      <c r="C209" s="173" t="s">
        <v>186</v>
      </c>
      <c r="D209" s="40"/>
      <c r="E209" s="74" t="s">
        <v>279</v>
      </c>
      <c r="F209" s="74"/>
      <c r="G209" s="30" t="s">
        <v>50</v>
      </c>
      <c r="H209" s="30"/>
      <c r="I209" s="30" t="s">
        <v>228</v>
      </c>
      <c r="J209" s="30"/>
      <c r="K209" s="30"/>
      <c r="L209" s="30"/>
      <c r="M209" s="30"/>
      <c r="N209" s="30"/>
      <c r="P209" s="74" t="s">
        <v>375</v>
      </c>
      <c r="Q209" s="87"/>
      <c r="R209" s="29"/>
      <c r="S209" s="39">
        <f>IF(Suggested="Yes",AA209,AG209)</f>
        <v>7.15</v>
      </c>
      <c r="T209" s="37" t="s">
        <v>49</v>
      </c>
      <c r="U209" s="5" t="str">
        <f>+Instructions!$B$3</f>
        <v>G</v>
      </c>
      <c r="V209" s="52"/>
      <c r="W209" s="56">
        <f>+Instructions!$C$22</f>
        <v>0</v>
      </c>
      <c r="X209" s="17">
        <f t="shared" ref="X209:X210" si="363">ROUND($AA209*(1-W209)+0.004999,2)</f>
        <v>7.15</v>
      </c>
      <c r="Y209" s="52"/>
      <c r="Z209" s="6" t="s">
        <v>860</v>
      </c>
      <c r="AA209" s="39">
        <v>7.15</v>
      </c>
      <c r="AB209" s="60">
        <f t="shared" ref="AB209:AB210" si="364">+W209</f>
        <v>0</v>
      </c>
      <c r="AC209" s="17">
        <f t="shared" ref="AC209:AC210" si="365">+X209</f>
        <v>7.15</v>
      </c>
      <c r="AD209" s="12">
        <f t="shared" ref="AD209:AD210" si="366">(AG209-AC209)/AG209</f>
        <v>0</v>
      </c>
      <c r="AE209" s="120"/>
      <c r="AF209" s="127">
        <v>1</v>
      </c>
      <c r="AG209" s="38">
        <f t="shared" ref="AG209:AG210" si="367">SUM(AJ209:AL209)+AE209</f>
        <v>7.15</v>
      </c>
      <c r="AH209" s="52"/>
      <c r="AJ209" s="17">
        <f t="shared" ref="AJ209:AJ210" si="368">ROUND(AC209/(1-VLOOKUP(AF209,Group,2,FALSE)),2)</f>
        <v>7.15</v>
      </c>
      <c r="AK209" s="17">
        <f t="shared" ref="AK209:AK210" si="369">IF(VLOOKUP(AF209,Group,5,FALSE)="YES",VLOOKUP(ROUND(ROUND(AJ209,1)-AJ209,2),Round,2,FALSE)+VLOOKUP(AF209,Group,6,FALSE),0)</f>
        <v>0</v>
      </c>
      <c r="AL209" s="17">
        <f t="shared" ref="AL209:AL210" si="370">IF(VLOOKUP(AF209,Group,7,FALSE)="",0,ROUND(AJ209-0.04999,1)-AJ209+AM209)</f>
        <v>0</v>
      </c>
      <c r="AM209" s="17" t="str">
        <f t="shared" ref="AM209:AM210" si="371">IF(VLOOKUP(AF209,Group,7,FALSE)="","",VLOOKUP(AF209,Group,7,FALSE))</f>
        <v/>
      </c>
      <c r="AO209" s="31" t="s">
        <v>61</v>
      </c>
    </row>
    <row r="210" spans="1:41" s="3" customFormat="1" ht="9.9499999999999993" customHeight="1" x14ac:dyDescent="0.2">
      <c r="B210" s="112" t="s">
        <v>57</v>
      </c>
      <c r="D210" s="40"/>
      <c r="E210" s="74" t="s">
        <v>308</v>
      </c>
      <c r="F210" s="74"/>
      <c r="G210" s="30" t="s">
        <v>50</v>
      </c>
      <c r="H210" s="30"/>
      <c r="I210" s="30" t="s">
        <v>228</v>
      </c>
      <c r="J210" s="30"/>
      <c r="K210" s="30"/>
      <c r="L210" s="30"/>
      <c r="M210" s="30"/>
      <c r="N210" s="30"/>
      <c r="P210" s="74" t="s">
        <v>376</v>
      </c>
      <c r="Q210" s="87"/>
      <c r="R210" s="29"/>
      <c r="S210" s="39">
        <f>IF(Suggested="Yes",AA210,AG210)</f>
        <v>10.6</v>
      </c>
      <c r="T210" s="37" t="s">
        <v>49</v>
      </c>
      <c r="U210" s="5" t="str">
        <f>+Instructions!$B$3</f>
        <v>G</v>
      </c>
      <c r="V210" s="52"/>
      <c r="W210" s="56">
        <f>+Instructions!$C$22</f>
        <v>0</v>
      </c>
      <c r="X210" s="17">
        <f t="shared" si="363"/>
        <v>10.6</v>
      </c>
      <c r="Y210" s="52"/>
      <c r="Z210" s="6" t="s">
        <v>860</v>
      </c>
      <c r="AA210" s="39">
        <v>10.6</v>
      </c>
      <c r="AB210" s="60">
        <f t="shared" si="364"/>
        <v>0</v>
      </c>
      <c r="AC210" s="17">
        <f t="shared" si="365"/>
        <v>10.6</v>
      </c>
      <c r="AD210" s="12">
        <f t="shared" si="366"/>
        <v>0</v>
      </c>
      <c r="AE210" s="120"/>
      <c r="AF210" s="127">
        <v>1</v>
      </c>
      <c r="AG210" s="38">
        <f t="shared" si="367"/>
        <v>10.6</v>
      </c>
      <c r="AH210" s="52"/>
      <c r="AJ210" s="17">
        <f t="shared" si="368"/>
        <v>10.6</v>
      </c>
      <c r="AK210" s="17">
        <f t="shared" si="369"/>
        <v>0</v>
      </c>
      <c r="AL210" s="17">
        <f t="shared" si="370"/>
        <v>0</v>
      </c>
      <c r="AM210" s="17" t="str">
        <f t="shared" si="371"/>
        <v/>
      </c>
      <c r="AO210" s="31" t="s">
        <v>61</v>
      </c>
    </row>
    <row r="211" spans="1:41" s="3" customFormat="1" ht="1.5" customHeight="1" x14ac:dyDescent="0.2">
      <c r="A211" s="3" t="s">
        <v>120</v>
      </c>
      <c r="I211" s="196"/>
      <c r="J211" s="196"/>
      <c r="P211" s="74"/>
      <c r="Q211" s="87"/>
      <c r="R211" s="6"/>
      <c r="S211" s="39"/>
      <c r="T211" s="6"/>
      <c r="U211" s="5"/>
      <c r="V211" s="52"/>
      <c r="W211" s="56"/>
      <c r="X211" s="15"/>
      <c r="Y211" s="52"/>
      <c r="Z211" s="39"/>
      <c r="AA211" s="39"/>
      <c r="AB211" s="55"/>
      <c r="AC211" s="17"/>
      <c r="AD211" s="15"/>
      <c r="AE211" s="65"/>
      <c r="AF211" s="65"/>
      <c r="AG211" s="39"/>
      <c r="AH211" s="52"/>
      <c r="AO211" s="140"/>
    </row>
    <row r="212" spans="1:41" s="3" customFormat="1" ht="9.9499999999999993" customHeight="1" x14ac:dyDescent="0.2">
      <c r="B212" s="111" t="s">
        <v>8</v>
      </c>
      <c r="D212" s="40" t="s">
        <v>122</v>
      </c>
      <c r="E212" s="74" t="s">
        <v>280</v>
      </c>
      <c r="F212" s="74"/>
      <c r="G212" s="30" t="s">
        <v>123</v>
      </c>
      <c r="H212" s="30"/>
      <c r="I212" s="30" t="s">
        <v>133</v>
      </c>
      <c r="J212" s="30"/>
      <c r="K212" s="30" t="s">
        <v>516</v>
      </c>
      <c r="L212" s="30"/>
      <c r="M212" s="30"/>
      <c r="N212" s="30" t="s">
        <v>161</v>
      </c>
      <c r="P212" s="74" t="s">
        <v>136</v>
      </c>
      <c r="Q212" s="87"/>
      <c r="R212" s="29" t="s">
        <v>54</v>
      </c>
      <c r="S212" s="39">
        <f>IF(Suggested="Yes",AA212,AG212)</f>
        <v>26.15</v>
      </c>
      <c r="T212" s="37" t="s">
        <v>48</v>
      </c>
      <c r="U212" s="5" t="str">
        <f>+Instructions!$B$3</f>
        <v>G</v>
      </c>
      <c r="V212" s="52"/>
      <c r="W212" s="56">
        <f>+Instructions!$C$22</f>
        <v>0</v>
      </c>
      <c r="X212" s="17">
        <f>ROUND($AA212*(1-W212)+0.004999,2)</f>
        <v>26.15</v>
      </c>
      <c r="Y212" s="52"/>
      <c r="Z212" s="6" t="s">
        <v>860</v>
      </c>
      <c r="AA212" s="39">
        <v>26.15</v>
      </c>
      <c r="AB212" s="60">
        <f t="shared" ref="AB212:AC214" si="372">+W212</f>
        <v>0</v>
      </c>
      <c r="AC212" s="17">
        <f t="shared" si="372"/>
        <v>26.15</v>
      </c>
      <c r="AD212" s="12">
        <f>(AG212-AC212)/AG212</f>
        <v>0</v>
      </c>
      <c r="AE212" s="120"/>
      <c r="AF212" s="128">
        <v>3</v>
      </c>
      <c r="AG212" s="53">
        <f>SUM(AJ212:AL212)+AE212</f>
        <v>26.15</v>
      </c>
      <c r="AH212" s="52"/>
      <c r="AJ212" s="17">
        <f>ROUND(AC212/(1-VLOOKUP(AF212,Group,2,FALSE)),2)</f>
        <v>26.15</v>
      </c>
      <c r="AK212" s="17">
        <f>IF(VLOOKUP(AF212,Group,5,FALSE)="YES",VLOOKUP(ROUND(ROUND(AJ212,1)-AJ212,2),Round,2,FALSE)+VLOOKUP(AF212,Group,6,FALSE),0)</f>
        <v>0</v>
      </c>
      <c r="AL212" s="17">
        <f>IF(VLOOKUP(AF212,Group,7,FALSE)="",0,ROUND(AJ212-0.04999,1)-AJ212+AM212)</f>
        <v>0</v>
      </c>
      <c r="AM212" s="17" t="str">
        <f>IF(VLOOKUP(AF212,Group,7,FALSE)="","",VLOOKUP(AF212,Group,7,FALSE))</f>
        <v/>
      </c>
      <c r="AO212" s="31" t="s">
        <v>61</v>
      </c>
    </row>
    <row r="213" spans="1:41" s="3" customFormat="1" ht="9.9499999999999993" customHeight="1" x14ac:dyDescent="0.2">
      <c r="B213" s="111" t="s">
        <v>8</v>
      </c>
      <c r="D213" s="40"/>
      <c r="E213" s="74" t="s">
        <v>528</v>
      </c>
      <c r="F213" s="74"/>
      <c r="G213" s="30" t="s">
        <v>92</v>
      </c>
      <c r="H213" s="30"/>
      <c r="I213" s="30" t="s">
        <v>133</v>
      </c>
      <c r="J213" s="30"/>
      <c r="K213" s="30" t="s">
        <v>529</v>
      </c>
      <c r="L213" s="30"/>
      <c r="M213" s="30"/>
      <c r="N213" s="30" t="s">
        <v>530</v>
      </c>
      <c r="P213" s="74" t="s">
        <v>531</v>
      </c>
      <c r="Q213" s="87"/>
      <c r="R213" s="29"/>
      <c r="S213" s="39">
        <f>IF(Suggested="Yes",AA213,AG213)</f>
        <v>59.3</v>
      </c>
      <c r="T213" s="37" t="s">
        <v>48</v>
      </c>
      <c r="U213" s="5" t="str">
        <f>+Instructions!$B$3</f>
        <v>G</v>
      </c>
      <c r="V213" s="52"/>
      <c r="W213" s="56">
        <f>+Instructions!$C$22</f>
        <v>0</v>
      </c>
      <c r="X213" s="17">
        <f>ROUND($AA213*(1-W213)+0.004999,2)</f>
        <v>59.3</v>
      </c>
      <c r="Y213" s="52"/>
      <c r="Z213" s="6" t="s">
        <v>860</v>
      </c>
      <c r="AA213" s="39">
        <v>59.3</v>
      </c>
      <c r="AB213" s="60">
        <f t="shared" si="372"/>
        <v>0</v>
      </c>
      <c r="AC213" s="17">
        <f t="shared" si="372"/>
        <v>59.3</v>
      </c>
      <c r="AD213" s="12">
        <f>(AG213-AC213)/AG213</f>
        <v>0</v>
      </c>
      <c r="AE213" s="120"/>
      <c r="AF213" s="128">
        <v>3</v>
      </c>
      <c r="AG213" s="53">
        <f>SUM(AJ213:AL213)+AE213</f>
        <v>59.3</v>
      </c>
      <c r="AH213" s="52"/>
      <c r="AJ213" s="17">
        <f>ROUND(AC213/(1-VLOOKUP(AF213,Group,2,FALSE)),2)</f>
        <v>59.3</v>
      </c>
      <c r="AK213" s="17">
        <f>IF(VLOOKUP(AF213,Group,5,FALSE)="YES",VLOOKUP(ROUND(ROUND(AJ213,1)-AJ213,2),Round,2,FALSE)+VLOOKUP(AF213,Group,6,FALSE),0)</f>
        <v>0</v>
      </c>
      <c r="AL213" s="17">
        <f>IF(VLOOKUP(AF213,Group,7,FALSE)="",0,ROUND(AJ213-0.04999,1)-AJ213+AM213)</f>
        <v>0</v>
      </c>
      <c r="AM213" s="17" t="str">
        <f>IF(VLOOKUP(AF213,Group,7,FALSE)="","",VLOOKUP(AF213,Group,7,FALSE))</f>
        <v/>
      </c>
      <c r="AO213" s="31" t="s">
        <v>61</v>
      </c>
    </row>
    <row r="214" spans="1:41" s="3" customFormat="1" ht="9.9499999999999993" customHeight="1" x14ac:dyDescent="0.2">
      <c r="B214" s="111" t="s">
        <v>8</v>
      </c>
      <c r="D214" s="40"/>
      <c r="E214" s="74" t="s">
        <v>280</v>
      </c>
      <c r="F214" s="74"/>
      <c r="G214" s="30" t="s">
        <v>92</v>
      </c>
      <c r="H214" s="30"/>
      <c r="I214" s="30" t="s">
        <v>133</v>
      </c>
      <c r="J214" s="30"/>
      <c r="K214" s="30" t="s">
        <v>527</v>
      </c>
      <c r="L214" s="30"/>
      <c r="M214" s="30"/>
      <c r="N214" s="30" t="s">
        <v>161</v>
      </c>
      <c r="P214" s="74" t="s">
        <v>136</v>
      </c>
      <c r="Q214" s="87"/>
      <c r="R214" s="29" t="s">
        <v>54</v>
      </c>
      <c r="S214" s="39">
        <f>IF(Suggested="Yes",AA214,AG214)</f>
        <v>29.5</v>
      </c>
      <c r="T214" s="37" t="s">
        <v>48</v>
      </c>
      <c r="U214" s="5" t="str">
        <f>+Instructions!$B$3</f>
        <v>G</v>
      </c>
      <c r="V214" s="52"/>
      <c r="W214" s="56">
        <f>+Instructions!$C$22</f>
        <v>0</v>
      </c>
      <c r="X214" s="17">
        <f>ROUND($AA214*(1-W214)+0.004999,2)</f>
        <v>29.5</v>
      </c>
      <c r="Y214" s="52"/>
      <c r="Z214" s="6" t="s">
        <v>860</v>
      </c>
      <c r="AA214" s="39">
        <v>29.5</v>
      </c>
      <c r="AB214" s="60">
        <f t="shared" si="372"/>
        <v>0</v>
      </c>
      <c r="AC214" s="17">
        <f t="shared" si="372"/>
        <v>29.5</v>
      </c>
      <c r="AD214" s="12">
        <f>(AG214-AC214)/AG214</f>
        <v>0</v>
      </c>
      <c r="AE214" s="120"/>
      <c r="AF214" s="128">
        <v>3</v>
      </c>
      <c r="AG214" s="53">
        <f>SUM(AJ214:AL214)+AE214</f>
        <v>29.5</v>
      </c>
      <c r="AH214" s="52"/>
      <c r="AJ214" s="17">
        <f>ROUND(AC214/(1-VLOOKUP(AF214,Group,2,FALSE)),2)</f>
        <v>29.5</v>
      </c>
      <c r="AK214" s="17">
        <f>IF(VLOOKUP(AF214,Group,5,FALSE)="YES",VLOOKUP(ROUND(ROUND(AJ214,1)-AJ214,2),Round,2,FALSE)+VLOOKUP(AF214,Group,6,FALSE),0)</f>
        <v>0</v>
      </c>
      <c r="AL214" s="17">
        <f>IF(VLOOKUP(AF214,Group,7,FALSE)="",0,ROUND(AJ214-0.04999,1)-AJ214+AM214)</f>
        <v>0</v>
      </c>
      <c r="AM214" s="17" t="str">
        <f>IF(VLOOKUP(AF214,Group,7,FALSE)="","",VLOOKUP(AF214,Group,7,FALSE))</f>
        <v/>
      </c>
      <c r="AO214" s="31" t="s">
        <v>61</v>
      </c>
    </row>
    <row r="215" spans="1:41" s="3" customFormat="1" ht="1.5" customHeight="1" x14ac:dyDescent="0.2">
      <c r="A215" s="3" t="s">
        <v>120</v>
      </c>
      <c r="I215" s="196"/>
      <c r="J215" s="196"/>
      <c r="P215" s="74"/>
      <c r="Q215" s="87"/>
      <c r="R215" s="6"/>
      <c r="S215" s="39"/>
      <c r="T215" s="6"/>
      <c r="U215" s="5"/>
      <c r="V215" s="52"/>
      <c r="W215" s="56"/>
      <c r="X215" s="15"/>
      <c r="Y215" s="52"/>
      <c r="Z215" s="39"/>
      <c r="AA215" s="39"/>
      <c r="AB215" s="55"/>
      <c r="AC215" s="17"/>
      <c r="AD215" s="15"/>
      <c r="AE215" s="65"/>
      <c r="AF215" s="65"/>
      <c r="AG215" s="39"/>
      <c r="AH215" s="52"/>
      <c r="AO215" s="140"/>
    </row>
    <row r="216" spans="1:41" s="3" customFormat="1" ht="9.9499999999999993" customHeight="1" x14ac:dyDescent="0.2">
      <c r="B216" s="113" t="s">
        <v>47</v>
      </c>
      <c r="D216" s="40"/>
      <c r="E216" s="74" t="s">
        <v>281</v>
      </c>
      <c r="F216" s="74"/>
      <c r="G216" s="30" t="s">
        <v>104</v>
      </c>
      <c r="H216" s="30"/>
      <c r="I216" s="30" t="s">
        <v>228</v>
      </c>
      <c r="J216" s="30"/>
      <c r="K216" s="30"/>
      <c r="L216" s="30" t="s">
        <v>122</v>
      </c>
      <c r="M216" s="30"/>
      <c r="N216" s="30"/>
      <c r="P216" s="74" t="s">
        <v>137</v>
      </c>
      <c r="Q216" s="87"/>
      <c r="R216" s="29"/>
      <c r="S216" s="39">
        <f t="shared" ref="S216" si="373">IF(Suggested="Yes",AA216,AG216)</f>
        <v>8.75</v>
      </c>
      <c r="T216" s="37" t="s">
        <v>48</v>
      </c>
      <c r="U216" s="5" t="str">
        <f>+Instructions!$B$3</f>
        <v>G</v>
      </c>
      <c r="V216" s="52"/>
      <c r="W216" s="56">
        <f>+Instructions!$C$22</f>
        <v>0</v>
      </c>
      <c r="X216" s="39">
        <f t="shared" ref="X216" si="374">ROUND($AA216*(1-W216)+0.004999,2)</f>
        <v>8.75</v>
      </c>
      <c r="Y216" s="52"/>
      <c r="Z216" s="6" t="s">
        <v>860</v>
      </c>
      <c r="AA216" s="39">
        <v>8.75</v>
      </c>
      <c r="AB216" s="60">
        <f t="shared" ref="AB216" si="375">+W216</f>
        <v>0</v>
      </c>
      <c r="AC216" s="39">
        <f t="shared" ref="AC216" si="376">+X216</f>
        <v>8.75</v>
      </c>
      <c r="AD216" s="60">
        <f t="shared" ref="AD216" si="377">(AG216-AC216)/AG216</f>
        <v>0</v>
      </c>
      <c r="AE216" s="120"/>
      <c r="AF216" s="129">
        <v>2</v>
      </c>
      <c r="AG216" s="44">
        <f t="shared" ref="AG216" si="378">SUM(AJ216:AL216)+AE216</f>
        <v>8.75</v>
      </c>
      <c r="AH216" s="52"/>
      <c r="AJ216" s="17">
        <f t="shared" ref="AJ216" si="379">ROUND(AC216/(1-VLOOKUP(AF216,Group,2,FALSE)),2)</f>
        <v>8.75</v>
      </c>
      <c r="AK216" s="17">
        <f t="shared" ref="AK216" si="380">IF(VLOOKUP(AF216,Group,5,FALSE)="YES",VLOOKUP(ROUND(ROUND(AJ216,1)-AJ216,2),Round,2,FALSE)+VLOOKUP(AF216,Group,6,FALSE),0)</f>
        <v>0</v>
      </c>
      <c r="AL216" s="17">
        <f t="shared" ref="AL216" si="381">IF(VLOOKUP(AF216,Group,7,FALSE)="",0,ROUND(AJ216-0.04999,1)-AJ216+AM216)</f>
        <v>0</v>
      </c>
      <c r="AM216" s="17" t="str">
        <f t="shared" ref="AM216" si="382">IF(VLOOKUP(AF216,Group,7,FALSE)="","",VLOOKUP(AF216,Group,7,FALSE))</f>
        <v/>
      </c>
      <c r="AO216" s="31" t="s">
        <v>61</v>
      </c>
    </row>
    <row r="217" spans="1:41" s="3" customFormat="1" ht="2.85" customHeight="1" x14ac:dyDescent="0.2">
      <c r="A217" s="3" t="s">
        <v>120</v>
      </c>
      <c r="P217" s="74"/>
      <c r="Q217" s="87"/>
      <c r="R217" s="6"/>
      <c r="S217" s="39"/>
      <c r="T217" s="6"/>
      <c r="U217" s="5"/>
      <c r="V217" s="52"/>
      <c r="W217" s="56"/>
      <c r="X217" s="15"/>
      <c r="Y217" s="52"/>
      <c r="Z217" s="39"/>
      <c r="AA217" s="39"/>
      <c r="AB217" s="55"/>
      <c r="AC217" s="17"/>
      <c r="AD217" s="15"/>
      <c r="AE217" s="65"/>
      <c r="AF217" s="65"/>
      <c r="AG217" s="39"/>
      <c r="AH217" s="52"/>
      <c r="AO217" s="140"/>
    </row>
    <row r="218" spans="1:41" s="3" customFormat="1" ht="9.9499999999999993" customHeight="1" x14ac:dyDescent="0.2">
      <c r="B218" s="112" t="s">
        <v>57</v>
      </c>
      <c r="C218" s="173"/>
      <c r="D218" s="40"/>
      <c r="E218" s="74" t="s">
        <v>279</v>
      </c>
      <c r="F218" s="74"/>
      <c r="G218" s="30" t="s">
        <v>50</v>
      </c>
      <c r="H218" s="30"/>
      <c r="I218" s="30" t="s">
        <v>269</v>
      </c>
      <c r="J218" s="30"/>
      <c r="K218" s="30"/>
      <c r="L218" s="30"/>
      <c r="M218" s="30"/>
      <c r="N218" s="30"/>
      <c r="P218" s="74" t="s">
        <v>375</v>
      </c>
      <c r="Q218" s="87"/>
      <c r="R218" s="29"/>
      <c r="S218" s="39">
        <f>IF(Suggested="Yes",AA218,AG218)</f>
        <v>9.35</v>
      </c>
      <c r="T218" s="37" t="s">
        <v>49</v>
      </c>
      <c r="U218" s="5" t="str">
        <f>+Instructions!$B$3</f>
        <v>G</v>
      </c>
      <c r="V218" s="52"/>
      <c r="W218" s="56">
        <f>+Instructions!$C$22</f>
        <v>0</v>
      </c>
      <c r="X218" s="17">
        <f t="shared" ref="X218:X219" si="383">ROUND($AA218*(1-W218)+0.004999,2)</f>
        <v>9.35</v>
      </c>
      <c r="Y218" s="52"/>
      <c r="Z218" s="6" t="s">
        <v>860</v>
      </c>
      <c r="AA218" s="39">
        <v>9.35</v>
      </c>
      <c r="AB218" s="60">
        <f t="shared" ref="AB218:AB219" si="384">+W218</f>
        <v>0</v>
      </c>
      <c r="AC218" s="17">
        <f t="shared" ref="AC218:AC219" si="385">+X218</f>
        <v>9.35</v>
      </c>
      <c r="AD218" s="12">
        <f t="shared" ref="AD218:AD219" si="386">(AG218-AC218)/AG218</f>
        <v>0</v>
      </c>
      <c r="AE218" s="120"/>
      <c r="AF218" s="127">
        <v>1</v>
      </c>
      <c r="AG218" s="38">
        <f t="shared" ref="AG218:AG219" si="387">SUM(AJ218:AL218)+AE218</f>
        <v>9.35</v>
      </c>
      <c r="AH218" s="52"/>
      <c r="AJ218" s="17">
        <f t="shared" ref="AJ218:AJ219" si="388">ROUND(AC218/(1-VLOOKUP(AF218,Group,2,FALSE)),2)</f>
        <v>9.35</v>
      </c>
      <c r="AK218" s="17">
        <f t="shared" ref="AK218:AK219" si="389">IF(VLOOKUP(AF218,Group,5,FALSE)="YES",VLOOKUP(ROUND(ROUND(AJ218,1)-AJ218,2),Round,2,FALSE)+VLOOKUP(AF218,Group,6,FALSE),0)</f>
        <v>0</v>
      </c>
      <c r="AL218" s="17">
        <f t="shared" ref="AL218:AL219" si="390">IF(VLOOKUP(AF218,Group,7,FALSE)="",0,ROUND(AJ218-0.04999,1)-AJ218+AM218)</f>
        <v>0</v>
      </c>
      <c r="AM218" s="17" t="str">
        <f t="shared" ref="AM218:AM219" si="391">IF(VLOOKUP(AF218,Group,7,FALSE)="","",VLOOKUP(AF218,Group,7,FALSE))</f>
        <v/>
      </c>
      <c r="AO218" s="31" t="s">
        <v>61</v>
      </c>
    </row>
    <row r="219" spans="1:41" s="3" customFormat="1" ht="9.9499999999999993" customHeight="1" x14ac:dyDescent="0.2">
      <c r="B219" s="112" t="s">
        <v>57</v>
      </c>
      <c r="D219" s="40" t="s">
        <v>122</v>
      </c>
      <c r="E219" s="74" t="s">
        <v>308</v>
      </c>
      <c r="F219" s="74"/>
      <c r="G219" s="30" t="s">
        <v>50</v>
      </c>
      <c r="H219" s="30"/>
      <c r="I219" s="30" t="s">
        <v>269</v>
      </c>
      <c r="J219" s="30"/>
      <c r="K219" s="30"/>
      <c r="L219" s="30"/>
      <c r="M219" s="30"/>
      <c r="N219" s="30"/>
      <c r="P219" s="74" t="s">
        <v>376</v>
      </c>
      <c r="Q219" s="87"/>
      <c r="R219" s="29"/>
      <c r="S219" s="39">
        <f>IF(Suggested="Yes",AA219,AG219)</f>
        <v>13.4</v>
      </c>
      <c r="T219" s="37" t="s">
        <v>49</v>
      </c>
      <c r="U219" s="5" t="str">
        <f>+Instructions!$B$3</f>
        <v>G</v>
      </c>
      <c r="V219" s="52"/>
      <c r="W219" s="56">
        <f>+Instructions!$C$22</f>
        <v>0</v>
      </c>
      <c r="X219" s="17">
        <f t="shared" si="383"/>
        <v>13.4</v>
      </c>
      <c r="Y219" s="52"/>
      <c r="Z219" s="6" t="s">
        <v>860</v>
      </c>
      <c r="AA219" s="39">
        <v>13.4</v>
      </c>
      <c r="AB219" s="60">
        <f t="shared" si="384"/>
        <v>0</v>
      </c>
      <c r="AC219" s="17">
        <f t="shared" si="385"/>
        <v>13.4</v>
      </c>
      <c r="AD219" s="12">
        <f t="shared" si="386"/>
        <v>0</v>
      </c>
      <c r="AE219" s="120"/>
      <c r="AF219" s="127">
        <v>1</v>
      </c>
      <c r="AG219" s="38">
        <f t="shared" si="387"/>
        <v>13.4</v>
      </c>
      <c r="AH219" s="52"/>
      <c r="AJ219" s="17">
        <f t="shared" si="388"/>
        <v>13.4</v>
      </c>
      <c r="AK219" s="17">
        <f t="shared" si="389"/>
        <v>0</v>
      </c>
      <c r="AL219" s="17">
        <f t="shared" si="390"/>
        <v>0</v>
      </c>
      <c r="AM219" s="17" t="str">
        <f t="shared" si="391"/>
        <v/>
      </c>
      <c r="AO219" s="31" t="s">
        <v>61</v>
      </c>
    </row>
    <row r="220" spans="1:41" s="3" customFormat="1" ht="1.5" customHeight="1" x14ac:dyDescent="0.2">
      <c r="A220" s="3" t="s">
        <v>120</v>
      </c>
      <c r="I220" s="196"/>
      <c r="J220" s="196"/>
      <c r="P220" s="74"/>
      <c r="Q220" s="87"/>
      <c r="R220" s="6"/>
      <c r="S220" s="39"/>
      <c r="T220" s="6"/>
      <c r="U220" s="5"/>
      <c r="V220" s="52"/>
      <c r="W220" s="56"/>
      <c r="X220" s="15"/>
      <c r="Y220" s="52"/>
      <c r="Z220" s="39"/>
      <c r="AA220" s="39"/>
      <c r="AB220" s="55"/>
      <c r="AC220" s="17"/>
      <c r="AD220" s="15"/>
      <c r="AE220" s="65"/>
      <c r="AF220" s="65"/>
      <c r="AG220" s="39"/>
      <c r="AH220" s="52"/>
      <c r="AO220" s="140"/>
    </row>
    <row r="221" spans="1:41" s="3" customFormat="1" ht="9.9499999999999993" customHeight="1" x14ac:dyDescent="0.2">
      <c r="B221" s="111" t="s">
        <v>8</v>
      </c>
      <c r="D221" s="40" t="s">
        <v>122</v>
      </c>
      <c r="E221" s="74" t="s">
        <v>280</v>
      </c>
      <c r="F221" s="74"/>
      <c r="G221" s="30" t="s">
        <v>123</v>
      </c>
      <c r="H221" s="30"/>
      <c r="I221" s="30" t="s">
        <v>526</v>
      </c>
      <c r="J221" s="30"/>
      <c r="K221" s="30" t="s">
        <v>516</v>
      </c>
      <c r="L221" s="30"/>
      <c r="M221" s="30"/>
      <c r="N221" s="30" t="s">
        <v>161</v>
      </c>
      <c r="P221" s="74" t="s">
        <v>136</v>
      </c>
      <c r="Q221" s="87"/>
      <c r="R221" s="29" t="s">
        <v>54</v>
      </c>
      <c r="S221" s="39">
        <f>IF(Suggested="Yes",AA221,AG221)</f>
        <v>29.5</v>
      </c>
      <c r="T221" s="37" t="s">
        <v>48</v>
      </c>
      <c r="U221" s="5" t="str">
        <f>+Instructions!$B$3</f>
        <v>G</v>
      </c>
      <c r="V221" s="52"/>
      <c r="W221" s="56">
        <f>+Instructions!$C$22</f>
        <v>0</v>
      </c>
      <c r="X221" s="17">
        <f>ROUND($AA221*(1-W221)+0.004999,2)</f>
        <v>29.5</v>
      </c>
      <c r="Y221" s="52"/>
      <c r="Z221" s="6" t="s">
        <v>860</v>
      </c>
      <c r="AA221" s="39">
        <v>29.5</v>
      </c>
      <c r="AB221" s="60">
        <f t="shared" ref="AB221:AC223" si="392">+W221</f>
        <v>0</v>
      </c>
      <c r="AC221" s="17">
        <f t="shared" si="392"/>
        <v>29.5</v>
      </c>
      <c r="AD221" s="12">
        <f>(AG221-AC221)/AG221</f>
        <v>0</v>
      </c>
      <c r="AE221" s="120"/>
      <c r="AF221" s="128">
        <v>3</v>
      </c>
      <c r="AG221" s="53">
        <f>SUM(AJ221:AL221)+AE221</f>
        <v>29.5</v>
      </c>
      <c r="AH221" s="52"/>
      <c r="AJ221" s="17">
        <f>ROUND(AC221/(1-VLOOKUP(AF221,Group,2,FALSE)),2)</f>
        <v>29.5</v>
      </c>
      <c r="AK221" s="17">
        <f>IF(VLOOKUP(AF221,Group,5,FALSE)="YES",VLOOKUP(ROUND(ROUND(AJ221,1)-AJ221,2),Round,2,FALSE)+VLOOKUP(AF221,Group,6,FALSE),0)</f>
        <v>0</v>
      </c>
      <c r="AL221" s="17">
        <f>IF(VLOOKUP(AF221,Group,7,FALSE)="",0,ROUND(AJ221-0.04999,1)-AJ221+AM221)</f>
        <v>0</v>
      </c>
      <c r="AM221" s="17" t="str">
        <f>IF(VLOOKUP(AF221,Group,7,FALSE)="","",VLOOKUP(AF221,Group,7,FALSE))</f>
        <v/>
      </c>
      <c r="AO221" s="31" t="s">
        <v>61</v>
      </c>
    </row>
    <row r="222" spans="1:41" s="3" customFormat="1" ht="9.9499999999999993" customHeight="1" x14ac:dyDescent="0.2">
      <c r="B222" s="111" t="s">
        <v>8</v>
      </c>
      <c r="D222" s="40"/>
      <c r="E222" s="74" t="s">
        <v>528</v>
      </c>
      <c r="F222" s="74"/>
      <c r="G222" s="30" t="s">
        <v>92</v>
      </c>
      <c r="H222" s="30"/>
      <c r="I222" s="30" t="s">
        <v>526</v>
      </c>
      <c r="J222" s="30"/>
      <c r="K222" s="30" t="s">
        <v>529</v>
      </c>
      <c r="L222" s="30"/>
      <c r="M222" s="30"/>
      <c r="N222" s="30" t="s">
        <v>530</v>
      </c>
      <c r="P222" s="74" t="s">
        <v>531</v>
      </c>
      <c r="Q222" s="87"/>
      <c r="R222" s="29"/>
      <c r="S222" s="39">
        <f>IF(Suggested="Yes",AA222,AG222)</f>
        <v>62.6</v>
      </c>
      <c r="T222" s="37" t="s">
        <v>48</v>
      </c>
      <c r="U222" s="5" t="str">
        <f>+Instructions!$B$3</f>
        <v>G</v>
      </c>
      <c r="V222" s="52"/>
      <c r="W222" s="56">
        <f>+Instructions!$C$22</f>
        <v>0</v>
      </c>
      <c r="X222" s="17">
        <f>ROUND($AA222*(1-W222)+0.004999,2)</f>
        <v>62.6</v>
      </c>
      <c r="Y222" s="52"/>
      <c r="Z222" s="6" t="s">
        <v>860</v>
      </c>
      <c r="AA222" s="39">
        <v>62.6</v>
      </c>
      <c r="AB222" s="60">
        <f t="shared" si="392"/>
        <v>0</v>
      </c>
      <c r="AC222" s="17">
        <f t="shared" si="392"/>
        <v>62.6</v>
      </c>
      <c r="AD222" s="12">
        <f>(AG222-AC222)/AG222</f>
        <v>0</v>
      </c>
      <c r="AE222" s="120"/>
      <c r="AF222" s="128">
        <v>3</v>
      </c>
      <c r="AG222" s="53">
        <f>SUM(AJ222:AL222)+AE222</f>
        <v>62.6</v>
      </c>
      <c r="AH222" s="52"/>
      <c r="AJ222" s="17">
        <f>ROUND(AC222/(1-VLOOKUP(AF222,Group,2,FALSE)),2)</f>
        <v>62.6</v>
      </c>
      <c r="AK222" s="17">
        <f>IF(VLOOKUP(AF222,Group,5,FALSE)="YES",VLOOKUP(ROUND(ROUND(AJ222,1)-AJ222,2),Round,2,FALSE)+VLOOKUP(AF222,Group,6,FALSE),0)</f>
        <v>0</v>
      </c>
      <c r="AL222" s="17">
        <f>IF(VLOOKUP(AF222,Group,7,FALSE)="",0,ROUND(AJ222-0.04999,1)-AJ222+AM222)</f>
        <v>0</v>
      </c>
      <c r="AM222" s="17" t="str">
        <f>IF(VLOOKUP(AF222,Group,7,FALSE)="","",VLOOKUP(AF222,Group,7,FALSE))</f>
        <v/>
      </c>
      <c r="AO222" s="31" t="s">
        <v>61</v>
      </c>
    </row>
    <row r="223" spans="1:41" s="3" customFormat="1" ht="9.9499999999999993" customHeight="1" x14ac:dyDescent="0.2">
      <c r="B223" s="111" t="s">
        <v>8</v>
      </c>
      <c r="D223" s="40"/>
      <c r="E223" s="74" t="s">
        <v>280</v>
      </c>
      <c r="F223" s="74"/>
      <c r="G223" s="30" t="s">
        <v>92</v>
      </c>
      <c r="H223" s="30"/>
      <c r="I223" s="30" t="s">
        <v>526</v>
      </c>
      <c r="J223" s="30"/>
      <c r="K223" s="30" t="s">
        <v>527</v>
      </c>
      <c r="L223" s="30"/>
      <c r="M223" s="30"/>
      <c r="N223" s="30" t="s">
        <v>161</v>
      </c>
      <c r="P223" s="74" t="s">
        <v>136</v>
      </c>
      <c r="Q223" s="87"/>
      <c r="R223" s="29" t="s">
        <v>54</v>
      </c>
      <c r="S223" s="39">
        <f>IF(Suggested="Yes",AA223,AG223)</f>
        <v>31.1</v>
      </c>
      <c r="T223" s="37" t="s">
        <v>48</v>
      </c>
      <c r="U223" s="5" t="str">
        <f>+Instructions!$B$3</f>
        <v>G</v>
      </c>
      <c r="V223" s="52"/>
      <c r="W223" s="56">
        <f>+Instructions!$C$22</f>
        <v>0</v>
      </c>
      <c r="X223" s="17">
        <f>ROUND($AA223*(1-W223)+0.004999,2)</f>
        <v>31.1</v>
      </c>
      <c r="Y223" s="52"/>
      <c r="Z223" s="6" t="s">
        <v>860</v>
      </c>
      <c r="AA223" s="39">
        <v>31.1</v>
      </c>
      <c r="AB223" s="60">
        <f t="shared" si="392"/>
        <v>0</v>
      </c>
      <c r="AC223" s="17">
        <f t="shared" si="392"/>
        <v>31.1</v>
      </c>
      <c r="AD223" s="12">
        <f>(AG223-AC223)/AG223</f>
        <v>0</v>
      </c>
      <c r="AE223" s="120"/>
      <c r="AF223" s="128">
        <v>3</v>
      </c>
      <c r="AG223" s="53">
        <f>SUM(AJ223:AL223)+AE223</f>
        <v>31.1</v>
      </c>
      <c r="AH223" s="52"/>
      <c r="AJ223" s="17">
        <f>ROUND(AC223/(1-VLOOKUP(AF223,Group,2,FALSE)),2)</f>
        <v>31.1</v>
      </c>
      <c r="AK223" s="17">
        <f>IF(VLOOKUP(AF223,Group,5,FALSE)="YES",VLOOKUP(ROUND(ROUND(AJ223,1)-AJ223,2),Round,2,FALSE)+VLOOKUP(AF223,Group,6,FALSE),0)</f>
        <v>0</v>
      </c>
      <c r="AL223" s="17">
        <f>IF(VLOOKUP(AF223,Group,7,FALSE)="",0,ROUND(AJ223-0.04999,1)-AJ223+AM223)</f>
        <v>0</v>
      </c>
      <c r="AM223" s="17" t="str">
        <f>IF(VLOOKUP(AF223,Group,7,FALSE)="","",VLOOKUP(AF223,Group,7,FALSE))</f>
        <v/>
      </c>
      <c r="AO223" s="31" t="s">
        <v>61</v>
      </c>
    </row>
    <row r="224" spans="1:41" s="3" customFormat="1" ht="1.5" customHeight="1" x14ac:dyDescent="0.2">
      <c r="A224" s="3" t="s">
        <v>120</v>
      </c>
      <c r="I224" s="196"/>
      <c r="J224" s="196"/>
      <c r="P224" s="74"/>
      <c r="Q224" s="87"/>
      <c r="R224" s="6"/>
      <c r="S224" s="39"/>
      <c r="T224" s="6"/>
      <c r="U224" s="5"/>
      <c r="V224" s="52"/>
      <c r="W224" s="56"/>
      <c r="X224" s="15"/>
      <c r="Y224" s="52"/>
      <c r="Z224" s="39"/>
      <c r="AA224" s="39"/>
      <c r="AB224" s="55"/>
      <c r="AC224" s="17"/>
      <c r="AD224" s="15"/>
      <c r="AE224" s="65"/>
      <c r="AF224" s="65"/>
      <c r="AG224" s="39"/>
      <c r="AH224" s="52"/>
      <c r="AO224" s="140"/>
    </row>
    <row r="225" spans="1:41" s="3" customFormat="1" ht="9.9499999999999993" customHeight="1" x14ac:dyDescent="0.2">
      <c r="B225" s="113" t="s">
        <v>47</v>
      </c>
      <c r="D225" s="40"/>
      <c r="E225" s="74" t="s">
        <v>281</v>
      </c>
      <c r="F225" s="74"/>
      <c r="G225" s="30" t="s">
        <v>104</v>
      </c>
      <c r="H225" s="30"/>
      <c r="I225" s="30" t="s">
        <v>269</v>
      </c>
      <c r="J225" s="30"/>
      <c r="K225" s="30"/>
      <c r="L225" s="30" t="s">
        <v>122</v>
      </c>
      <c r="M225" s="30"/>
      <c r="N225" s="30"/>
      <c r="P225" s="74" t="s">
        <v>137</v>
      </c>
      <c r="Q225" s="87"/>
      <c r="R225" s="29"/>
      <c r="S225" s="39">
        <f t="shared" ref="S225" si="393">IF(Suggested="Yes",AA225,AG225)</f>
        <v>8.75</v>
      </c>
      <c r="T225" s="37" t="s">
        <v>48</v>
      </c>
      <c r="U225" s="5" t="str">
        <f>+Instructions!$B$3</f>
        <v>G</v>
      </c>
      <c r="V225" s="52"/>
      <c r="W225" s="56">
        <f>+Instructions!$C$22</f>
        <v>0</v>
      </c>
      <c r="X225" s="39">
        <f t="shared" ref="X225" si="394">ROUND($AA225*(1-W225)+0.004999,2)</f>
        <v>8.75</v>
      </c>
      <c r="Y225" s="52"/>
      <c r="Z225" s="6" t="s">
        <v>860</v>
      </c>
      <c r="AA225" s="39">
        <v>8.75</v>
      </c>
      <c r="AB225" s="60">
        <f t="shared" ref="AB225" si="395">+W225</f>
        <v>0</v>
      </c>
      <c r="AC225" s="39">
        <f t="shared" ref="AC225" si="396">+X225</f>
        <v>8.75</v>
      </c>
      <c r="AD225" s="60">
        <f t="shared" ref="AD225" si="397">(AG225-AC225)/AG225</f>
        <v>0</v>
      </c>
      <c r="AE225" s="120"/>
      <c r="AF225" s="129">
        <v>2</v>
      </c>
      <c r="AG225" s="44">
        <f t="shared" ref="AG225" si="398">SUM(AJ225:AL225)+AE225</f>
        <v>8.75</v>
      </c>
      <c r="AH225" s="52"/>
      <c r="AJ225" s="17">
        <f t="shared" ref="AJ225" si="399">ROUND(AC225/(1-VLOOKUP(AF225,Group,2,FALSE)),2)</f>
        <v>8.75</v>
      </c>
      <c r="AK225" s="17">
        <f t="shared" ref="AK225" si="400">IF(VLOOKUP(AF225,Group,5,FALSE)="YES",VLOOKUP(ROUND(ROUND(AJ225,1)-AJ225,2),Round,2,FALSE)+VLOOKUP(AF225,Group,6,FALSE),0)</f>
        <v>0</v>
      </c>
      <c r="AL225" s="17">
        <f t="shared" ref="AL225" si="401">IF(VLOOKUP(AF225,Group,7,FALSE)="",0,ROUND(AJ225-0.04999,1)-AJ225+AM225)</f>
        <v>0</v>
      </c>
      <c r="AM225" s="17" t="str">
        <f t="shared" ref="AM225" si="402">IF(VLOOKUP(AF225,Group,7,FALSE)="","",VLOOKUP(AF225,Group,7,FALSE))</f>
        <v/>
      </c>
      <c r="AO225" s="31" t="s">
        <v>61</v>
      </c>
    </row>
    <row r="226" spans="1:41" s="3" customFormat="1" ht="2.85" customHeight="1" x14ac:dyDescent="0.2">
      <c r="A226" s="3" t="s">
        <v>120</v>
      </c>
      <c r="I226" s="196"/>
      <c r="J226" s="196"/>
      <c r="P226" s="74"/>
      <c r="Q226" s="87"/>
      <c r="R226" s="6"/>
      <c r="S226" s="39"/>
      <c r="T226" s="6"/>
      <c r="U226" s="5"/>
      <c r="V226" s="52"/>
      <c r="W226" s="56"/>
      <c r="X226" s="15"/>
      <c r="Y226" s="52"/>
      <c r="Z226" s="39"/>
      <c r="AA226" s="39"/>
      <c r="AB226" s="55"/>
      <c r="AC226" s="17"/>
      <c r="AD226" s="15"/>
      <c r="AE226" s="65"/>
      <c r="AF226" s="65"/>
      <c r="AG226" s="39"/>
      <c r="AH226" s="52"/>
      <c r="AO226" s="140"/>
    </row>
    <row r="227" spans="1:41" s="3" customFormat="1" ht="9.9499999999999993" customHeight="1" x14ac:dyDescent="0.2">
      <c r="B227" s="112" t="s">
        <v>57</v>
      </c>
      <c r="C227" s="173" t="s">
        <v>187</v>
      </c>
      <c r="D227" s="40"/>
      <c r="E227" s="74" t="s">
        <v>333</v>
      </c>
      <c r="F227" s="74"/>
      <c r="G227" s="30" t="s">
        <v>50</v>
      </c>
      <c r="H227" s="30"/>
      <c r="I227" s="30" t="s">
        <v>200</v>
      </c>
      <c r="J227" s="30"/>
      <c r="K227" s="30"/>
      <c r="L227" s="30"/>
      <c r="M227" s="30"/>
      <c r="N227" s="30"/>
      <c r="P227" s="74" t="s">
        <v>487</v>
      </c>
      <c r="Q227" s="87"/>
      <c r="R227" s="29"/>
      <c r="S227" s="39">
        <f>IF(Suggested="Yes",AA227,AG227)</f>
        <v>8.75</v>
      </c>
      <c r="T227" s="37" t="s">
        <v>49</v>
      </c>
      <c r="U227" s="5" t="str">
        <f>+Instructions!$B$3</f>
        <v>G</v>
      </c>
      <c r="V227" s="52"/>
      <c r="W227" s="56">
        <f>+Instructions!$C$22</f>
        <v>0</v>
      </c>
      <c r="X227" s="17">
        <f>ROUND($AA227*(1-W227)+0.004999,2)</f>
        <v>8.75</v>
      </c>
      <c r="Y227" s="52"/>
      <c r="Z227" s="6" t="s">
        <v>860</v>
      </c>
      <c r="AA227" s="39">
        <v>8.75</v>
      </c>
      <c r="AB227" s="60">
        <f t="shared" ref="AB227" si="403">+W227</f>
        <v>0</v>
      </c>
      <c r="AC227" s="17">
        <f t="shared" ref="AC227" si="404">+X227</f>
        <v>8.75</v>
      </c>
      <c r="AD227" s="12">
        <f t="shared" ref="AD227" si="405">(AG227-AC227)/AG227</f>
        <v>0</v>
      </c>
      <c r="AE227" s="120"/>
      <c r="AF227" s="127">
        <v>1</v>
      </c>
      <c r="AG227" s="38">
        <f t="shared" ref="AG227" si="406">SUM(AJ227:AL227)+AE227</f>
        <v>8.75</v>
      </c>
      <c r="AH227" s="52"/>
      <c r="AJ227" s="17">
        <f t="shared" ref="AJ227" si="407">ROUND(AC227/(1-VLOOKUP(AF227,Group,2,FALSE)),2)</f>
        <v>8.75</v>
      </c>
      <c r="AK227" s="17">
        <f t="shared" ref="AK227" si="408">IF(VLOOKUP(AF227,Group,5,FALSE)="YES",VLOOKUP(ROUND(ROUND(AJ227,1)-AJ227,2),Round,2,FALSE)+VLOOKUP(AF227,Group,6,FALSE),0)</f>
        <v>0</v>
      </c>
      <c r="AL227" s="17">
        <f t="shared" ref="AL227" si="409">IF(VLOOKUP(AF227,Group,7,FALSE)="",0,ROUND(AJ227-0.04999,1)-AJ227+AM227)</f>
        <v>0</v>
      </c>
      <c r="AM227" s="17" t="str">
        <f t="shared" ref="AM227" si="410">IF(VLOOKUP(AF227,Group,7,FALSE)="","",VLOOKUP(AF227,Group,7,FALSE))</f>
        <v/>
      </c>
      <c r="AO227" s="31" t="s">
        <v>61</v>
      </c>
    </row>
    <row r="228" spans="1:41" s="3" customFormat="1" ht="2.85" customHeight="1" x14ac:dyDescent="0.2">
      <c r="A228" s="3" t="s">
        <v>120</v>
      </c>
      <c r="I228" s="196"/>
      <c r="J228" s="196"/>
      <c r="P228" s="74"/>
      <c r="Q228" s="87"/>
      <c r="R228" s="6"/>
      <c r="S228" s="39"/>
      <c r="T228" s="6"/>
      <c r="U228" s="5"/>
      <c r="V228" s="52"/>
      <c r="W228" s="56"/>
      <c r="X228" s="15"/>
      <c r="Y228" s="52"/>
      <c r="Z228" s="39"/>
      <c r="AA228" s="39"/>
      <c r="AB228" s="55"/>
      <c r="AC228" s="17"/>
      <c r="AD228" s="15"/>
      <c r="AE228" s="65"/>
      <c r="AF228" s="65"/>
      <c r="AG228" s="39"/>
      <c r="AH228" s="52"/>
      <c r="AO228" s="140"/>
    </row>
    <row r="229" spans="1:41" s="3" customFormat="1" ht="9.9499999999999993" customHeight="1" x14ac:dyDescent="0.2">
      <c r="B229" s="112" t="s">
        <v>57</v>
      </c>
      <c r="D229" s="40"/>
      <c r="E229" s="74" t="s">
        <v>333</v>
      </c>
      <c r="F229" s="74"/>
      <c r="G229" s="30" t="s">
        <v>50</v>
      </c>
      <c r="H229" s="30"/>
      <c r="I229" s="30" t="s">
        <v>194</v>
      </c>
      <c r="J229" s="30"/>
      <c r="K229" s="30"/>
      <c r="L229" s="30"/>
      <c r="M229" s="30"/>
      <c r="N229" s="30"/>
      <c r="P229" s="74" t="s">
        <v>487</v>
      </c>
      <c r="Q229" s="87"/>
      <c r="R229" s="29"/>
      <c r="S229" s="39">
        <f>IF(Suggested="Yes",AA229,AG229)</f>
        <v>8.75</v>
      </c>
      <c r="T229" s="37" t="s">
        <v>49</v>
      </c>
      <c r="U229" s="5" t="str">
        <f>+Instructions!$B$3</f>
        <v>G</v>
      </c>
      <c r="V229" s="52"/>
      <c r="W229" s="56">
        <f>+Instructions!$C$22</f>
        <v>0</v>
      </c>
      <c r="X229" s="17">
        <f t="shared" ref="X229" si="411">ROUND($AA229*(1-W229)+0.004999,2)</f>
        <v>8.75</v>
      </c>
      <c r="Y229" s="52"/>
      <c r="Z229" s="6" t="s">
        <v>860</v>
      </c>
      <c r="AA229" s="39">
        <v>8.75</v>
      </c>
      <c r="AB229" s="60">
        <f t="shared" ref="AB229" si="412">+W229</f>
        <v>0</v>
      </c>
      <c r="AC229" s="17">
        <f t="shared" ref="AC229" si="413">+X229</f>
        <v>8.75</v>
      </c>
      <c r="AD229" s="12">
        <f t="shared" ref="AD229" si="414">(AG229-AC229)/AG229</f>
        <v>0</v>
      </c>
      <c r="AE229" s="120"/>
      <c r="AF229" s="127">
        <v>1</v>
      </c>
      <c r="AG229" s="38">
        <f t="shared" ref="AG229" si="415">SUM(AJ229:AL229)+AE229</f>
        <v>8.75</v>
      </c>
      <c r="AH229" s="52"/>
      <c r="AJ229" s="17">
        <f t="shared" ref="AJ229" si="416">ROUND(AC229/(1-VLOOKUP(AF229,Group,2,FALSE)),2)</f>
        <v>8.75</v>
      </c>
      <c r="AK229" s="17">
        <f t="shared" ref="AK229" si="417">IF(VLOOKUP(AF229,Group,5,FALSE)="YES",VLOOKUP(ROUND(ROUND(AJ229,1)-AJ229,2),Round,2,FALSE)+VLOOKUP(AF229,Group,6,FALSE),0)</f>
        <v>0</v>
      </c>
      <c r="AL229" s="17">
        <f t="shared" ref="AL229" si="418">IF(VLOOKUP(AF229,Group,7,FALSE)="",0,ROUND(AJ229-0.04999,1)-AJ229+AM229)</f>
        <v>0</v>
      </c>
      <c r="AM229" s="17" t="str">
        <f t="shared" ref="AM229" si="419">IF(VLOOKUP(AF229,Group,7,FALSE)="","",VLOOKUP(AF229,Group,7,FALSE))</f>
        <v/>
      </c>
      <c r="AO229" s="31" t="s">
        <v>61</v>
      </c>
    </row>
    <row r="230" spans="1:41" s="3" customFormat="1" ht="1.5" customHeight="1" x14ac:dyDescent="0.2">
      <c r="A230" s="3" t="s">
        <v>120</v>
      </c>
      <c r="I230" s="196"/>
      <c r="J230" s="196"/>
      <c r="P230" s="74"/>
      <c r="Q230" s="87"/>
      <c r="R230" s="6"/>
      <c r="S230" s="39"/>
      <c r="T230" s="6"/>
      <c r="U230" s="5"/>
      <c r="V230" s="52"/>
      <c r="W230" s="56"/>
      <c r="X230" s="15"/>
      <c r="Y230" s="52"/>
      <c r="Z230" s="39"/>
      <c r="AA230" s="39"/>
      <c r="AB230" s="55"/>
      <c r="AC230" s="17"/>
      <c r="AD230" s="15"/>
      <c r="AE230" s="65"/>
      <c r="AF230" s="65"/>
      <c r="AG230" s="39"/>
      <c r="AH230" s="52"/>
      <c r="AO230" s="140"/>
    </row>
    <row r="231" spans="1:41" s="3" customFormat="1" ht="9.9499999999999993" customHeight="1" x14ac:dyDescent="0.2">
      <c r="B231" s="111" t="s">
        <v>8</v>
      </c>
      <c r="D231" s="40"/>
      <c r="E231" s="74" t="s">
        <v>333</v>
      </c>
      <c r="F231" s="74"/>
      <c r="G231" s="30" t="s">
        <v>50</v>
      </c>
      <c r="H231" s="30"/>
      <c r="I231" s="30" t="s">
        <v>194</v>
      </c>
      <c r="J231" s="30"/>
      <c r="K231" s="30" t="s">
        <v>532</v>
      </c>
      <c r="L231" s="30"/>
      <c r="M231" s="30"/>
      <c r="N231" s="30"/>
      <c r="P231" s="74" t="s">
        <v>521</v>
      </c>
      <c r="Q231" s="87"/>
      <c r="R231" s="29"/>
      <c r="S231" s="39">
        <f t="shared" ref="S231" si="420">IF(Suggested="Yes",AA231,AG231)</f>
        <v>11.2</v>
      </c>
      <c r="T231" s="37" t="s">
        <v>49</v>
      </c>
      <c r="U231" s="5" t="str">
        <f>+Instructions!$B$3</f>
        <v>G</v>
      </c>
      <c r="V231" s="52"/>
      <c r="W231" s="56">
        <f>+Instructions!$C$22</f>
        <v>0</v>
      </c>
      <c r="X231" s="17">
        <f t="shared" ref="X231" si="421">ROUND($AA231*(1-W231)+0.004999,2)</f>
        <v>11.2</v>
      </c>
      <c r="Y231" s="52"/>
      <c r="Z231" s="6" t="s">
        <v>860</v>
      </c>
      <c r="AA231" s="39">
        <v>11.2</v>
      </c>
      <c r="AB231" s="60">
        <f t="shared" ref="AB231" si="422">+W231</f>
        <v>0</v>
      </c>
      <c r="AC231" s="17">
        <f t="shared" ref="AC231" si="423">+X231</f>
        <v>11.2</v>
      </c>
      <c r="AD231" s="12">
        <f t="shared" ref="AD231" si="424">(AG231-AC231)/AG231</f>
        <v>0</v>
      </c>
      <c r="AE231" s="120"/>
      <c r="AF231" s="128">
        <v>3</v>
      </c>
      <c r="AG231" s="53">
        <f t="shared" ref="AG231" si="425">SUM(AJ231:AL231)+AE231</f>
        <v>11.2</v>
      </c>
      <c r="AH231" s="52"/>
      <c r="AJ231" s="17">
        <f t="shared" ref="AJ231" si="426">ROUND(AC231/(1-VLOOKUP(AF231,Group,2,FALSE)),2)</f>
        <v>11.2</v>
      </c>
      <c r="AK231" s="17">
        <f t="shared" ref="AK231" si="427">IF(VLOOKUP(AF231,Group,5,FALSE)="YES",VLOOKUP(ROUND(ROUND(AJ231,1)-AJ231,2),Round,2,FALSE)+VLOOKUP(AF231,Group,6,FALSE),0)</f>
        <v>0</v>
      </c>
      <c r="AL231" s="17">
        <f t="shared" ref="AL231" si="428">IF(VLOOKUP(AF231,Group,7,FALSE)="",0,ROUND(AJ231-0.04999,1)-AJ231+AM231)</f>
        <v>0</v>
      </c>
      <c r="AM231" s="17" t="str">
        <f t="shared" ref="AM231" si="429">IF(VLOOKUP(AF231,Group,7,FALSE)="","",VLOOKUP(AF231,Group,7,FALSE))</f>
        <v/>
      </c>
      <c r="AO231" s="31" t="s">
        <v>61</v>
      </c>
    </row>
    <row r="232" spans="1:41" s="3" customFormat="1" ht="1.5" customHeight="1" x14ac:dyDescent="0.2">
      <c r="B232" s="118"/>
      <c r="D232" s="40"/>
      <c r="E232" s="74"/>
      <c r="F232" s="74"/>
      <c r="G232" s="30"/>
      <c r="H232" s="30"/>
      <c r="I232" s="30"/>
      <c r="J232" s="30"/>
      <c r="K232" s="30"/>
      <c r="L232" s="30"/>
      <c r="M232" s="30"/>
      <c r="N232" s="30"/>
      <c r="P232" s="74"/>
      <c r="Q232" s="87"/>
      <c r="R232" s="29"/>
      <c r="S232" s="39"/>
      <c r="T232" s="37"/>
      <c r="U232" s="5"/>
      <c r="V232" s="52"/>
      <c r="W232" s="56"/>
      <c r="X232" s="39"/>
      <c r="Y232" s="52"/>
      <c r="Z232" s="6"/>
      <c r="AA232" s="39"/>
      <c r="AB232" s="60"/>
      <c r="AC232" s="39"/>
      <c r="AD232" s="60"/>
      <c r="AE232" s="75"/>
      <c r="AF232" s="148"/>
      <c r="AG232" s="39"/>
      <c r="AH232" s="52"/>
      <c r="AJ232" s="17"/>
      <c r="AK232" s="17"/>
      <c r="AL232" s="17"/>
      <c r="AM232" s="17"/>
      <c r="AO232" s="31"/>
    </row>
    <row r="233" spans="1:41" s="3" customFormat="1" ht="9.75" customHeight="1" x14ac:dyDescent="0.2">
      <c r="B233" s="118"/>
      <c r="D233" s="40" t="s">
        <v>107</v>
      </c>
      <c r="E233" s="158" t="s">
        <v>723</v>
      </c>
      <c r="F233" s="74"/>
      <c r="G233" s="30"/>
      <c r="H233" s="30"/>
      <c r="I233" s="30"/>
      <c r="J233" s="168"/>
      <c r="K233" s="158"/>
      <c r="L233" s="30"/>
      <c r="M233" s="30"/>
      <c r="N233" s="30"/>
      <c r="O233" s="168"/>
      <c r="P233" s="74"/>
      <c r="Q233" s="87"/>
      <c r="R233" s="29"/>
      <c r="S233" s="39"/>
      <c r="T233" s="37"/>
      <c r="U233" s="5"/>
      <c r="V233" s="52"/>
      <c r="W233" s="56"/>
      <c r="X233" s="39"/>
      <c r="Y233" s="52"/>
      <c r="Z233" s="6"/>
      <c r="AA233" s="39"/>
      <c r="AB233" s="60"/>
      <c r="AC233" s="39"/>
      <c r="AD233" s="60"/>
      <c r="AE233" s="75"/>
      <c r="AF233" s="148"/>
      <c r="AG233" s="39"/>
      <c r="AH233" s="52"/>
      <c r="AJ233" s="17"/>
      <c r="AK233" s="17"/>
      <c r="AL233" s="17"/>
      <c r="AM233" s="17"/>
      <c r="AO233" s="31"/>
    </row>
    <row r="234" spans="1:41" s="3" customFormat="1" ht="3.95" customHeight="1" x14ac:dyDescent="0.2">
      <c r="A234" s="3" t="s">
        <v>120</v>
      </c>
      <c r="P234" s="74"/>
      <c r="Q234" s="87"/>
      <c r="R234" s="6"/>
      <c r="S234" s="39"/>
      <c r="T234" s="6"/>
      <c r="U234" s="5"/>
      <c r="V234" s="52"/>
      <c r="W234" s="56"/>
      <c r="X234" s="15"/>
      <c r="Y234" s="52"/>
      <c r="Z234" s="39"/>
      <c r="AA234" s="39"/>
      <c r="AB234" s="55"/>
      <c r="AC234" s="17"/>
      <c r="AD234" s="15"/>
      <c r="AE234" s="65"/>
      <c r="AF234" s="65"/>
      <c r="AG234" s="39"/>
      <c r="AH234" s="52"/>
      <c r="AO234" s="140"/>
    </row>
    <row r="235" spans="1:41" s="3" customFormat="1" ht="9.9499999999999993" customHeight="1" x14ac:dyDescent="0.2">
      <c r="A235" s="3" t="s">
        <v>120</v>
      </c>
      <c r="C235" s="73" t="s">
        <v>564</v>
      </c>
      <c r="P235" s="74"/>
      <c r="Q235" s="87"/>
      <c r="R235" s="161" t="s">
        <v>126</v>
      </c>
      <c r="S235" s="162" t="s">
        <v>565</v>
      </c>
      <c r="T235" s="163"/>
      <c r="U235" s="5"/>
      <c r="V235" s="52"/>
      <c r="W235" s="56"/>
      <c r="X235" s="15"/>
      <c r="Y235" s="52"/>
      <c r="Z235" s="39"/>
      <c r="AA235" s="39"/>
      <c r="AB235" s="55"/>
      <c r="AC235" s="17"/>
      <c r="AD235" s="15"/>
      <c r="AE235" s="65"/>
      <c r="AF235" s="65"/>
      <c r="AG235" s="39"/>
      <c r="AH235" s="52"/>
      <c r="AO235" s="140"/>
    </row>
    <row r="236" spans="1:41" s="3" customFormat="1" ht="2.85" customHeight="1" x14ac:dyDescent="0.2">
      <c r="C236" s="73"/>
      <c r="P236" s="74"/>
      <c r="Q236" s="87"/>
      <c r="R236" s="6"/>
      <c r="S236" s="39"/>
      <c r="T236" s="6"/>
      <c r="U236" s="5"/>
      <c r="V236" s="52"/>
      <c r="W236" s="56"/>
      <c r="X236" s="15"/>
      <c r="Y236" s="52"/>
      <c r="Z236" s="39"/>
      <c r="AA236" s="39"/>
      <c r="AB236" s="55"/>
      <c r="AC236" s="17"/>
      <c r="AD236" s="15"/>
      <c r="AE236" s="65"/>
      <c r="AF236" s="65"/>
      <c r="AG236" s="39"/>
      <c r="AH236" s="52"/>
      <c r="AO236" s="140"/>
    </row>
    <row r="237" spans="1:41" s="3" customFormat="1" ht="9.9499999999999993" customHeight="1" x14ac:dyDescent="0.2">
      <c r="D237" s="40" t="s">
        <v>10</v>
      </c>
      <c r="E237" s="141" t="s">
        <v>566</v>
      </c>
      <c r="G237" s="141"/>
      <c r="H237" s="141"/>
      <c r="J237" s="141"/>
      <c r="K237" s="141"/>
      <c r="L237" s="141"/>
      <c r="M237" s="3" t="s">
        <v>122</v>
      </c>
      <c r="N237" s="141"/>
      <c r="P237" s="74"/>
      <c r="Q237" s="87"/>
      <c r="R237" s="6"/>
      <c r="S237" s="39"/>
      <c r="T237" s="6"/>
      <c r="U237" s="5"/>
      <c r="V237" s="52"/>
      <c r="W237" s="56"/>
      <c r="X237" s="15"/>
      <c r="Y237" s="52"/>
      <c r="Z237" s="39"/>
      <c r="AA237" s="39"/>
      <c r="AB237" s="55"/>
      <c r="AC237" s="17"/>
      <c r="AD237" s="15"/>
      <c r="AE237" s="65"/>
      <c r="AF237" s="65"/>
      <c r="AG237" s="39"/>
      <c r="AH237" s="52"/>
      <c r="AO237" s="140"/>
    </row>
    <row r="238" spans="1:41" s="3" customFormat="1" ht="1.5" customHeight="1" x14ac:dyDescent="0.2">
      <c r="A238" s="3" t="s">
        <v>120</v>
      </c>
      <c r="P238" s="74"/>
      <c r="Q238" s="87"/>
      <c r="R238" s="6"/>
      <c r="S238" s="39"/>
      <c r="T238" s="6"/>
      <c r="U238" s="5"/>
      <c r="V238" s="52"/>
      <c r="W238" s="56"/>
      <c r="X238" s="15"/>
      <c r="Y238" s="52"/>
      <c r="Z238" s="39"/>
      <c r="AA238" s="39"/>
      <c r="AB238" s="55"/>
      <c r="AC238" s="17"/>
      <c r="AD238" s="15"/>
      <c r="AE238" s="65"/>
      <c r="AF238" s="65"/>
      <c r="AG238" s="39"/>
      <c r="AH238" s="52"/>
      <c r="AO238" s="140"/>
    </row>
    <row r="239" spans="1:41" s="3" customFormat="1" ht="9.75" customHeight="1" x14ac:dyDescent="0.2">
      <c r="B239" s="112" t="s">
        <v>57</v>
      </c>
      <c r="D239" s="40"/>
      <c r="E239" s="74" t="s">
        <v>308</v>
      </c>
      <c r="F239" s="74"/>
      <c r="G239" s="30" t="s">
        <v>50</v>
      </c>
      <c r="H239" s="30"/>
      <c r="I239" s="30" t="s">
        <v>228</v>
      </c>
      <c r="J239" s="30"/>
      <c r="K239" s="30"/>
      <c r="L239" s="30"/>
      <c r="M239" s="30"/>
      <c r="N239" s="30"/>
      <c r="P239" s="74" t="s">
        <v>376</v>
      </c>
      <c r="Q239" s="87"/>
      <c r="R239" s="29"/>
      <c r="S239" s="39">
        <f>IF(Suggested="Yes",AA239,AG239)</f>
        <v>10.35</v>
      </c>
      <c r="T239" s="37" t="s">
        <v>49</v>
      </c>
      <c r="U239" s="5" t="str">
        <f>+Instructions!$B$3</f>
        <v>G</v>
      </c>
      <c r="V239" s="52"/>
      <c r="W239" s="56">
        <f>+Instructions!$C$22</f>
        <v>0</v>
      </c>
      <c r="X239" s="17">
        <f t="shared" ref="X239" si="430">ROUND($AA239*(1-W239)+0.004999,2)</f>
        <v>10.35</v>
      </c>
      <c r="Y239" s="52"/>
      <c r="Z239" s="6" t="s">
        <v>860</v>
      </c>
      <c r="AA239" s="39">
        <v>10.35</v>
      </c>
      <c r="AB239" s="60">
        <f t="shared" ref="AB239" si="431">+W239</f>
        <v>0</v>
      </c>
      <c r="AC239" s="17">
        <f t="shared" ref="AC239" si="432">+X239</f>
        <v>10.35</v>
      </c>
      <c r="AD239" s="12">
        <f t="shared" ref="AD239" si="433">(AG239-AC239)/AG239</f>
        <v>0</v>
      </c>
      <c r="AE239" s="120"/>
      <c r="AF239" s="127">
        <v>1</v>
      </c>
      <c r="AG239" s="38">
        <f t="shared" ref="AG239" si="434">SUM(AJ239:AL239)+AE239</f>
        <v>10.35</v>
      </c>
      <c r="AH239" s="52"/>
      <c r="AJ239" s="17">
        <f t="shared" ref="AJ239" si="435">ROUND(AC239/(1-VLOOKUP(AF239,Group,2,FALSE)),2)</f>
        <v>10.35</v>
      </c>
      <c r="AK239" s="17">
        <f t="shared" ref="AK239" si="436">IF(VLOOKUP(AF239,Group,5,FALSE)="YES",VLOOKUP(ROUND(ROUND(AJ239,1)-AJ239,2),Round,2,FALSE)+VLOOKUP(AF239,Group,6,FALSE),0)</f>
        <v>0</v>
      </c>
      <c r="AL239" s="17">
        <f t="shared" ref="AL239" si="437">IF(VLOOKUP(AF239,Group,7,FALSE)="",0,ROUND(AJ239-0.04999,1)-AJ239+AM239)</f>
        <v>0</v>
      </c>
      <c r="AM239" s="17" t="str">
        <f t="shared" ref="AM239" si="438">IF(VLOOKUP(AF239,Group,7,FALSE)="","",VLOOKUP(AF239,Group,7,FALSE))</f>
        <v/>
      </c>
      <c r="AO239" s="31" t="s">
        <v>61</v>
      </c>
    </row>
    <row r="240" spans="1:41" s="3" customFormat="1" ht="9.75" customHeight="1" x14ac:dyDescent="0.2">
      <c r="B240" s="112" t="s">
        <v>57</v>
      </c>
      <c r="D240" s="40"/>
      <c r="E240" s="74" t="s">
        <v>309</v>
      </c>
      <c r="F240" s="74"/>
      <c r="G240" s="30" t="s">
        <v>50</v>
      </c>
      <c r="H240" s="30"/>
      <c r="I240" s="30" t="s">
        <v>228</v>
      </c>
      <c r="J240" s="30"/>
      <c r="K240" s="30"/>
      <c r="L240" s="30"/>
      <c r="M240" s="30"/>
      <c r="N240" s="30"/>
      <c r="P240" s="74" t="s">
        <v>240</v>
      </c>
      <c r="Q240" s="87"/>
      <c r="R240" s="29"/>
      <c r="S240" s="39">
        <f>IF(Suggested="Yes",AA240,AG240)</f>
        <v>18.100000000000001</v>
      </c>
      <c r="T240" s="37" t="s">
        <v>49</v>
      </c>
      <c r="U240" s="5" t="str">
        <f>+Instructions!$B$3</f>
        <v>G</v>
      </c>
      <c r="V240" s="52"/>
      <c r="W240" s="56">
        <f>+Instructions!$C$22</f>
        <v>0</v>
      </c>
      <c r="X240" s="17">
        <f t="shared" ref="X240:X244" si="439">ROUND($AA240*(1-W240)+0.004999,2)</f>
        <v>18.100000000000001</v>
      </c>
      <c r="Y240" s="52"/>
      <c r="Z240" s="6" t="s">
        <v>860</v>
      </c>
      <c r="AA240" s="39">
        <v>18.100000000000001</v>
      </c>
      <c r="AB240" s="60">
        <f t="shared" ref="AB240:AB244" si="440">+W240</f>
        <v>0</v>
      </c>
      <c r="AC240" s="17">
        <f t="shared" ref="AC240:AC244" si="441">+X240</f>
        <v>18.100000000000001</v>
      </c>
      <c r="AD240" s="12">
        <f t="shared" ref="AD240:AD244" si="442">(AG240-AC240)/AG240</f>
        <v>0</v>
      </c>
      <c r="AE240" s="120"/>
      <c r="AF240" s="127">
        <v>1</v>
      </c>
      <c r="AG240" s="38">
        <f t="shared" ref="AG240:AG244" si="443">SUM(AJ240:AL240)+AE240</f>
        <v>18.100000000000001</v>
      </c>
      <c r="AH240" s="52"/>
      <c r="AJ240" s="17">
        <f t="shared" ref="AJ240:AJ244" si="444">ROUND(AC240/(1-VLOOKUP(AF240,Group,2,FALSE)),2)</f>
        <v>18.100000000000001</v>
      </c>
      <c r="AK240" s="17">
        <f t="shared" ref="AK240:AK244" si="445">IF(VLOOKUP(AF240,Group,5,FALSE)="YES",VLOOKUP(ROUND(ROUND(AJ240,1)-AJ240,2),Round,2,FALSE)+VLOOKUP(AF240,Group,6,FALSE),0)</f>
        <v>0</v>
      </c>
      <c r="AL240" s="17">
        <f t="shared" ref="AL240:AL244" si="446">IF(VLOOKUP(AF240,Group,7,FALSE)="",0,ROUND(AJ240-0.04999,1)-AJ240+AM240)</f>
        <v>0</v>
      </c>
      <c r="AM240" s="17" t="str">
        <f t="shared" ref="AM240:AM244" si="447">IF(VLOOKUP(AF240,Group,7,FALSE)="","",VLOOKUP(AF240,Group,7,FALSE))</f>
        <v/>
      </c>
      <c r="AO240" s="31" t="s">
        <v>61</v>
      </c>
    </row>
    <row r="241" spans="1:41" s="3" customFormat="1" ht="1.5" customHeight="1" x14ac:dyDescent="0.2">
      <c r="A241" s="3" t="s">
        <v>120</v>
      </c>
      <c r="P241" s="74"/>
      <c r="Q241" s="87"/>
      <c r="R241" s="6"/>
      <c r="S241" s="39"/>
      <c r="T241" s="6"/>
      <c r="U241" s="5"/>
      <c r="V241" s="52"/>
      <c r="W241" s="56"/>
      <c r="X241" s="15"/>
      <c r="Y241" s="52"/>
      <c r="Z241" s="39"/>
      <c r="AA241" s="39"/>
      <c r="AB241" s="55"/>
      <c r="AC241" s="17"/>
      <c r="AD241" s="15"/>
      <c r="AE241" s="65"/>
      <c r="AF241" s="65"/>
      <c r="AG241" s="39"/>
      <c r="AH241" s="52"/>
      <c r="AO241" s="140"/>
    </row>
    <row r="242" spans="1:41" s="3" customFormat="1" ht="9.9499999999999993" customHeight="1" x14ac:dyDescent="0.2">
      <c r="B242" s="111" t="s">
        <v>8</v>
      </c>
      <c r="D242" s="40"/>
      <c r="E242" s="74" t="s">
        <v>308</v>
      </c>
      <c r="F242" s="74"/>
      <c r="G242" s="30" t="s">
        <v>50</v>
      </c>
      <c r="H242" s="30"/>
      <c r="I242" s="30" t="s">
        <v>228</v>
      </c>
      <c r="J242" s="30"/>
      <c r="K242" s="30" t="s">
        <v>569</v>
      </c>
      <c r="L242" s="30"/>
      <c r="M242" s="168" t="s">
        <v>652</v>
      </c>
      <c r="N242" s="30"/>
      <c r="P242" s="74" t="s">
        <v>376</v>
      </c>
      <c r="Q242" s="87"/>
      <c r="R242" s="29"/>
      <c r="S242" s="39">
        <f>IF(Suggested="Yes",AA242,AG242)</f>
        <v>14.25</v>
      </c>
      <c r="T242" s="37" t="s">
        <v>49</v>
      </c>
      <c r="U242" s="5" t="str">
        <f>+Instructions!$B$3</f>
        <v>G</v>
      </c>
      <c r="V242" s="52"/>
      <c r="W242" s="56">
        <f>+Instructions!$C$22</f>
        <v>0</v>
      </c>
      <c r="X242" s="17">
        <f t="shared" ref="X242" si="448">ROUND($AA242*(1-W242)+0.004999,2)</f>
        <v>14.25</v>
      </c>
      <c r="Y242" s="52"/>
      <c r="Z242" s="6" t="s">
        <v>860</v>
      </c>
      <c r="AA242" s="39">
        <v>14.25</v>
      </c>
      <c r="AB242" s="60">
        <f t="shared" ref="AB242" si="449">+W242</f>
        <v>0</v>
      </c>
      <c r="AC242" s="17">
        <f t="shared" ref="AC242" si="450">+X242</f>
        <v>14.25</v>
      </c>
      <c r="AD242" s="12">
        <f t="shared" ref="AD242" si="451">(AG242-AC242)/AG242</f>
        <v>0</v>
      </c>
      <c r="AE242" s="120"/>
      <c r="AF242" s="128">
        <v>3</v>
      </c>
      <c r="AG242" s="53">
        <f t="shared" ref="AG242" si="452">SUM(AJ242:AL242)+AE242</f>
        <v>14.25</v>
      </c>
      <c r="AH242" s="52"/>
      <c r="AJ242" s="17">
        <f t="shared" ref="AJ242" si="453">ROUND(AC242/(1-VLOOKUP(AF242,Group,2,FALSE)),2)</f>
        <v>14.25</v>
      </c>
      <c r="AK242" s="17">
        <f t="shared" ref="AK242" si="454">IF(VLOOKUP(AF242,Group,5,FALSE)="YES",VLOOKUP(ROUND(ROUND(AJ242,1)-AJ242,2),Round,2,FALSE)+VLOOKUP(AF242,Group,6,FALSE),0)</f>
        <v>0</v>
      </c>
      <c r="AL242" s="17">
        <f t="shared" ref="AL242" si="455">IF(VLOOKUP(AF242,Group,7,FALSE)="",0,ROUND(AJ242-0.04999,1)-AJ242+AM242)</f>
        <v>0</v>
      </c>
      <c r="AM242" s="17" t="str">
        <f t="shared" ref="AM242" si="456">IF(VLOOKUP(AF242,Group,7,FALSE)="","",VLOOKUP(AF242,Group,7,FALSE))</f>
        <v/>
      </c>
      <c r="AO242" s="31" t="s">
        <v>61</v>
      </c>
    </row>
    <row r="243" spans="1:41" s="3" customFormat="1" ht="1.5" customHeight="1" x14ac:dyDescent="0.2">
      <c r="A243" s="3" t="s">
        <v>120</v>
      </c>
      <c r="P243" s="74"/>
      <c r="Q243" s="87"/>
      <c r="R243" s="6"/>
      <c r="S243" s="39"/>
      <c r="T243" s="6"/>
      <c r="U243" s="5"/>
      <c r="V243" s="52"/>
      <c r="W243" s="56"/>
      <c r="X243" s="15"/>
      <c r="Y243" s="52"/>
      <c r="Z243" s="39"/>
      <c r="AA243" s="39"/>
      <c r="AB243" s="55"/>
      <c r="AC243" s="17"/>
      <c r="AD243" s="15"/>
      <c r="AE243" s="65"/>
      <c r="AF243" s="65"/>
      <c r="AG243" s="39"/>
      <c r="AH243" s="52"/>
      <c r="AO243" s="140"/>
    </row>
    <row r="244" spans="1:41" s="3" customFormat="1" ht="9.9499999999999993" customHeight="1" x14ac:dyDescent="0.2">
      <c r="B244" s="111" t="s">
        <v>8</v>
      </c>
      <c r="D244" s="40"/>
      <c r="E244" s="74" t="s">
        <v>280</v>
      </c>
      <c r="F244" s="74"/>
      <c r="G244" s="30" t="s">
        <v>123</v>
      </c>
      <c r="H244" s="30"/>
      <c r="I244" s="30" t="s">
        <v>228</v>
      </c>
      <c r="J244" s="30"/>
      <c r="K244" s="30" t="s">
        <v>516</v>
      </c>
      <c r="L244" s="30"/>
      <c r="M244" s="30"/>
      <c r="N244" s="30" t="s">
        <v>161</v>
      </c>
      <c r="P244" s="74" t="s">
        <v>136</v>
      </c>
      <c r="Q244" s="87"/>
      <c r="R244" s="29"/>
      <c r="S244" s="39">
        <f t="shared" ref="S244" si="457">IF(Suggested="Yes",AA244,AG244)</f>
        <v>26.25</v>
      </c>
      <c r="T244" s="37" t="s">
        <v>48</v>
      </c>
      <c r="U244" s="5" t="str">
        <f>+Instructions!$B$3</f>
        <v>G</v>
      </c>
      <c r="V244" s="52"/>
      <c r="W244" s="56">
        <f>+Instructions!$C$22</f>
        <v>0</v>
      </c>
      <c r="X244" s="17">
        <f t="shared" si="439"/>
        <v>26.25</v>
      </c>
      <c r="Y244" s="52"/>
      <c r="Z244" s="6" t="s">
        <v>860</v>
      </c>
      <c r="AA244" s="39">
        <v>26.25</v>
      </c>
      <c r="AB244" s="60">
        <f t="shared" si="440"/>
        <v>0</v>
      </c>
      <c r="AC244" s="17">
        <f t="shared" si="441"/>
        <v>26.25</v>
      </c>
      <c r="AD244" s="12">
        <f t="shared" si="442"/>
        <v>0</v>
      </c>
      <c r="AE244" s="120"/>
      <c r="AF244" s="128">
        <v>3</v>
      </c>
      <c r="AG244" s="53">
        <f t="shared" si="443"/>
        <v>26.25</v>
      </c>
      <c r="AH244" s="52"/>
      <c r="AJ244" s="17">
        <f t="shared" si="444"/>
        <v>26.25</v>
      </c>
      <c r="AK244" s="17">
        <f t="shared" si="445"/>
        <v>0</v>
      </c>
      <c r="AL244" s="17">
        <f t="shared" si="446"/>
        <v>0</v>
      </c>
      <c r="AM244" s="17" t="str">
        <f t="shared" si="447"/>
        <v/>
      </c>
      <c r="AO244" s="31" t="s">
        <v>61</v>
      </c>
    </row>
    <row r="245" spans="1:41" s="3" customFormat="1" ht="3.95" customHeight="1" x14ac:dyDescent="0.2">
      <c r="A245" s="3" t="s">
        <v>120</v>
      </c>
      <c r="P245" s="74"/>
      <c r="Q245" s="87"/>
      <c r="R245" s="6"/>
      <c r="S245" s="39"/>
      <c r="T245" s="6"/>
      <c r="U245" s="5"/>
      <c r="V245" s="52"/>
      <c r="W245" s="56"/>
      <c r="X245" s="15"/>
      <c r="Y245" s="52"/>
      <c r="Z245" s="39"/>
      <c r="AA245" s="39"/>
      <c r="AB245" s="55"/>
      <c r="AC245" s="17"/>
      <c r="AD245" s="15"/>
      <c r="AE245" s="65"/>
      <c r="AF245" s="65"/>
      <c r="AG245" s="39"/>
      <c r="AH245" s="52"/>
      <c r="AO245" s="140"/>
    </row>
    <row r="246" spans="1:41" s="3" customFormat="1" ht="9.9499999999999993" customHeight="1" x14ac:dyDescent="0.2">
      <c r="A246" s="3" t="s">
        <v>120</v>
      </c>
      <c r="C246" s="73" t="s">
        <v>765</v>
      </c>
      <c r="O246" s="3" t="s">
        <v>122</v>
      </c>
      <c r="P246" s="74"/>
      <c r="Q246" s="87"/>
      <c r="R246" s="161" t="s">
        <v>126</v>
      </c>
      <c r="S246" s="162" t="s">
        <v>764</v>
      </c>
      <c r="T246" s="163"/>
      <c r="U246" s="5"/>
      <c r="V246" s="52"/>
      <c r="W246" s="56"/>
      <c r="X246" s="15"/>
      <c r="Y246" s="52"/>
      <c r="Z246" s="39"/>
      <c r="AA246" s="39"/>
      <c r="AB246" s="55"/>
      <c r="AC246" s="17"/>
      <c r="AD246" s="15"/>
      <c r="AE246" s="65"/>
      <c r="AF246" s="65"/>
      <c r="AG246" s="39"/>
      <c r="AH246" s="52"/>
      <c r="AO246" s="140"/>
    </row>
    <row r="247" spans="1:41" s="3" customFormat="1" ht="2.85" customHeight="1" x14ac:dyDescent="0.2">
      <c r="C247" s="73"/>
      <c r="P247" s="74"/>
      <c r="Q247" s="87"/>
      <c r="R247" s="6"/>
      <c r="S247" s="39"/>
      <c r="T247" s="6"/>
      <c r="U247" s="5"/>
      <c r="V247" s="52"/>
      <c r="W247" s="56"/>
      <c r="X247" s="15"/>
      <c r="Y247" s="52"/>
      <c r="Z247" s="39"/>
      <c r="AA247" s="39"/>
      <c r="AB247" s="55"/>
      <c r="AC247" s="17"/>
      <c r="AD247" s="15"/>
      <c r="AE247" s="65"/>
      <c r="AF247" s="65"/>
      <c r="AG247" s="39"/>
      <c r="AH247" s="52"/>
      <c r="AO247" s="140"/>
    </row>
    <row r="248" spans="1:41" s="3" customFormat="1" ht="9.9499999999999993" customHeight="1" x14ac:dyDescent="0.2">
      <c r="D248" s="40" t="s">
        <v>10</v>
      </c>
      <c r="E248" s="141" t="s">
        <v>757</v>
      </c>
      <c r="G248" s="141"/>
      <c r="H248" s="141"/>
      <c r="J248" s="141"/>
      <c r="K248" s="141"/>
      <c r="L248" s="141"/>
      <c r="M248" s="3" t="s">
        <v>122</v>
      </c>
      <c r="N248" s="141"/>
      <c r="P248" s="74"/>
      <c r="Q248" s="87"/>
      <c r="R248" s="6"/>
      <c r="S248" s="39"/>
      <c r="T248" s="6"/>
      <c r="U248" s="5"/>
      <c r="V248" s="52"/>
      <c r="W248" s="56"/>
      <c r="X248" s="15"/>
      <c r="Y248" s="52"/>
      <c r="Z248" s="39"/>
      <c r="AA248" s="39"/>
      <c r="AB248" s="55"/>
      <c r="AC248" s="17"/>
      <c r="AD248" s="15"/>
      <c r="AE248" s="65"/>
      <c r="AF248" s="65"/>
      <c r="AG248" s="39"/>
      <c r="AH248" s="52"/>
      <c r="AO248" s="140"/>
    </row>
    <row r="249" spans="1:41" s="3" customFormat="1" ht="1.5" customHeight="1" x14ac:dyDescent="0.2">
      <c r="A249" s="3" t="s">
        <v>120</v>
      </c>
      <c r="P249" s="74"/>
      <c r="Q249" s="87"/>
      <c r="R249" s="6"/>
      <c r="S249" s="39"/>
      <c r="T249" s="6"/>
      <c r="U249" s="5"/>
      <c r="V249" s="52"/>
      <c r="W249" s="56"/>
      <c r="X249" s="15"/>
      <c r="Y249" s="52"/>
      <c r="Z249" s="39"/>
      <c r="AA249" s="39"/>
      <c r="AB249" s="55"/>
      <c r="AC249" s="17"/>
      <c r="AD249" s="15"/>
      <c r="AE249" s="65"/>
      <c r="AF249" s="65"/>
      <c r="AG249" s="39"/>
      <c r="AH249" s="52"/>
      <c r="AO249" s="140"/>
    </row>
    <row r="250" spans="1:41" s="3" customFormat="1" ht="9" customHeight="1" x14ac:dyDescent="0.2">
      <c r="B250" s="112" t="s">
        <v>57</v>
      </c>
      <c r="D250" s="40"/>
      <c r="E250" s="74" t="s">
        <v>279</v>
      </c>
      <c r="F250" s="74"/>
      <c r="G250" s="30" t="s">
        <v>50</v>
      </c>
      <c r="H250" s="30"/>
      <c r="I250" s="30" t="s">
        <v>228</v>
      </c>
      <c r="J250" s="30"/>
      <c r="K250" s="30"/>
      <c r="L250" s="30"/>
      <c r="M250" s="30"/>
      <c r="N250" s="30"/>
      <c r="P250" s="74" t="s">
        <v>375</v>
      </c>
      <c r="Q250" s="87"/>
      <c r="R250" s="29"/>
      <c r="S250" s="39">
        <f t="shared" ref="S250:S254" si="458">IF(Suggested="Yes",AA250,AG250)</f>
        <v>7.1</v>
      </c>
      <c r="T250" s="37" t="s">
        <v>49</v>
      </c>
      <c r="U250" s="5" t="str">
        <f>+Instructions!$B$3</f>
        <v>G</v>
      </c>
      <c r="V250" s="52"/>
      <c r="W250" s="56">
        <f>+Instructions!$C$22</f>
        <v>0</v>
      </c>
      <c r="X250" s="17">
        <f t="shared" ref="X250:X252" si="459">ROUND($AA250*(1-W250)+0.004999,2)</f>
        <v>7.1</v>
      </c>
      <c r="Y250" s="52"/>
      <c r="Z250" s="6" t="s">
        <v>859</v>
      </c>
      <c r="AA250" s="39">
        <v>7.1</v>
      </c>
      <c r="AB250" s="60">
        <f t="shared" ref="AB250:AB252" si="460">+W250</f>
        <v>0</v>
      </c>
      <c r="AC250" s="17">
        <f t="shared" ref="AC250:AC252" si="461">+X250</f>
        <v>7.1</v>
      </c>
      <c r="AD250" s="12">
        <f t="shared" ref="AD250:AD252" si="462">(AG250-AC250)/AG250</f>
        <v>0</v>
      </c>
      <c r="AE250" s="120"/>
      <c r="AF250" s="127">
        <v>1</v>
      </c>
      <c r="AG250" s="38">
        <f t="shared" ref="AG250:AG252" si="463">SUM(AJ250:AL250)+AE250</f>
        <v>7.1</v>
      </c>
      <c r="AH250" s="52"/>
      <c r="AJ250" s="17">
        <f t="shared" ref="AJ250:AJ252" si="464">ROUND(AC250/(1-VLOOKUP(AF250,Group,2,FALSE)),2)</f>
        <v>7.1</v>
      </c>
      <c r="AK250" s="17">
        <f t="shared" ref="AK250:AK252" si="465">IF(VLOOKUP(AF250,Group,5,FALSE)="YES",VLOOKUP(ROUND(ROUND(AJ250,1)-AJ250,2),Round,2,FALSE)+VLOOKUP(AF250,Group,6,FALSE),0)</f>
        <v>0</v>
      </c>
      <c r="AL250" s="17">
        <f t="shared" ref="AL250:AL252" si="466">IF(VLOOKUP(AF250,Group,7,FALSE)="",0,ROUND(AJ250-0.04999,1)-AJ250+AM250)</f>
        <v>0</v>
      </c>
      <c r="AM250" s="17" t="str">
        <f t="shared" ref="AM250:AM252" si="467">IF(VLOOKUP(AF250,Group,7,FALSE)="","",VLOOKUP(AF250,Group,7,FALSE))</f>
        <v/>
      </c>
      <c r="AO250" s="98" t="s">
        <v>61</v>
      </c>
    </row>
    <row r="251" spans="1:41" s="3" customFormat="1" ht="9" customHeight="1" x14ac:dyDescent="0.2">
      <c r="B251" s="112" t="s">
        <v>57</v>
      </c>
      <c r="D251" s="40"/>
      <c r="E251" s="74" t="s">
        <v>735</v>
      </c>
      <c r="F251" s="74"/>
      <c r="G251" s="30" t="s">
        <v>50</v>
      </c>
      <c r="H251" s="30"/>
      <c r="I251" s="30" t="s">
        <v>228</v>
      </c>
      <c r="J251" s="30"/>
      <c r="K251" s="30"/>
      <c r="L251" s="30"/>
      <c r="M251" s="30"/>
      <c r="N251" s="30"/>
      <c r="P251" s="74" t="s">
        <v>736</v>
      </c>
      <c r="Q251" s="87"/>
      <c r="R251" s="29"/>
      <c r="S251" s="39">
        <f t="shared" si="458"/>
        <v>7.9</v>
      </c>
      <c r="T251" s="37" t="s">
        <v>49</v>
      </c>
      <c r="U251" s="5" t="str">
        <f>+Instructions!$B$3</f>
        <v>G</v>
      </c>
      <c r="V251" s="52"/>
      <c r="W251" s="56">
        <f>+Instructions!$C$22</f>
        <v>0</v>
      </c>
      <c r="X251" s="17">
        <f t="shared" si="459"/>
        <v>7.9</v>
      </c>
      <c r="Y251" s="52"/>
      <c r="Z251" s="6" t="s">
        <v>859</v>
      </c>
      <c r="AA251" s="39">
        <v>7.9</v>
      </c>
      <c r="AB251" s="60">
        <f t="shared" si="460"/>
        <v>0</v>
      </c>
      <c r="AC251" s="17">
        <f t="shared" si="461"/>
        <v>7.9</v>
      </c>
      <c r="AD251" s="12">
        <f t="shared" si="462"/>
        <v>0</v>
      </c>
      <c r="AE251" s="120"/>
      <c r="AF251" s="127">
        <v>1</v>
      </c>
      <c r="AG251" s="38">
        <f t="shared" si="463"/>
        <v>7.9</v>
      </c>
      <c r="AH251" s="52"/>
      <c r="AJ251" s="17">
        <f t="shared" si="464"/>
        <v>7.9</v>
      </c>
      <c r="AK251" s="17">
        <f t="shared" si="465"/>
        <v>0</v>
      </c>
      <c r="AL251" s="17">
        <f t="shared" si="466"/>
        <v>0</v>
      </c>
      <c r="AM251" s="17" t="str">
        <f t="shared" si="467"/>
        <v/>
      </c>
      <c r="AO251" s="98" t="s">
        <v>61</v>
      </c>
    </row>
    <row r="252" spans="1:41" s="3" customFormat="1" ht="9" customHeight="1" x14ac:dyDescent="0.2">
      <c r="B252" s="112" t="s">
        <v>57</v>
      </c>
      <c r="D252" s="40"/>
      <c r="E252" s="74" t="s">
        <v>308</v>
      </c>
      <c r="F252" s="74"/>
      <c r="G252" s="30" t="s">
        <v>50</v>
      </c>
      <c r="H252" s="30"/>
      <c r="I252" s="30" t="s">
        <v>228</v>
      </c>
      <c r="J252" s="30"/>
      <c r="K252" s="30"/>
      <c r="L252" s="30"/>
      <c r="M252" s="30"/>
      <c r="N252" s="30"/>
      <c r="P252" s="74" t="s">
        <v>376</v>
      </c>
      <c r="Q252" s="87"/>
      <c r="R252" s="29"/>
      <c r="S252" s="39">
        <f t="shared" si="458"/>
        <v>10.35</v>
      </c>
      <c r="T252" s="37" t="s">
        <v>49</v>
      </c>
      <c r="U252" s="5" t="str">
        <f>+Instructions!$B$3</f>
        <v>G</v>
      </c>
      <c r="V252" s="52"/>
      <c r="W252" s="56">
        <f>+Instructions!$C$22</f>
        <v>0</v>
      </c>
      <c r="X252" s="17">
        <f t="shared" si="459"/>
        <v>10.35</v>
      </c>
      <c r="Y252" s="52"/>
      <c r="Z252" s="6" t="s">
        <v>859</v>
      </c>
      <c r="AA252" s="39">
        <v>10.35</v>
      </c>
      <c r="AB252" s="60">
        <f t="shared" si="460"/>
        <v>0</v>
      </c>
      <c r="AC252" s="17">
        <f t="shared" si="461"/>
        <v>10.35</v>
      </c>
      <c r="AD252" s="12">
        <f t="shared" si="462"/>
        <v>0</v>
      </c>
      <c r="AE252" s="120"/>
      <c r="AF252" s="127">
        <v>1</v>
      </c>
      <c r="AG252" s="38">
        <f t="shared" si="463"/>
        <v>10.35</v>
      </c>
      <c r="AH252" s="52"/>
      <c r="AJ252" s="17">
        <f t="shared" si="464"/>
        <v>10.35</v>
      </c>
      <c r="AK252" s="17">
        <f t="shared" si="465"/>
        <v>0</v>
      </c>
      <c r="AL252" s="17">
        <f t="shared" si="466"/>
        <v>0</v>
      </c>
      <c r="AM252" s="17" t="str">
        <f t="shared" si="467"/>
        <v/>
      </c>
      <c r="AO252" s="98" t="s">
        <v>61</v>
      </c>
    </row>
    <row r="253" spans="1:41" s="3" customFormat="1" ht="9" customHeight="1" x14ac:dyDescent="0.2">
      <c r="B253" s="112" t="s">
        <v>57</v>
      </c>
      <c r="D253" s="40"/>
      <c r="E253" s="74" t="s">
        <v>308</v>
      </c>
      <c r="F253" s="74"/>
      <c r="G253" s="30" t="s">
        <v>50</v>
      </c>
      <c r="H253" s="30"/>
      <c r="I253" s="30" t="s">
        <v>228</v>
      </c>
      <c r="J253" s="30"/>
      <c r="K253" s="30" t="s">
        <v>759</v>
      </c>
      <c r="L253" s="30"/>
      <c r="M253" s="30"/>
      <c r="N253" s="30"/>
      <c r="P253" s="74" t="s">
        <v>376</v>
      </c>
      <c r="Q253" s="87"/>
      <c r="R253" s="29" t="s">
        <v>54</v>
      </c>
      <c r="S253" s="39">
        <f t="shared" si="458"/>
        <v>13.7</v>
      </c>
      <c r="T253" s="37" t="s">
        <v>49</v>
      </c>
      <c r="U253" s="5" t="str">
        <f>+Instructions!$B$3</f>
        <v>G</v>
      </c>
      <c r="V253" s="52"/>
      <c r="W253" s="56">
        <f>+Instructions!$C$22</f>
        <v>0</v>
      </c>
      <c r="X253" s="17">
        <f t="shared" ref="X253:X256" si="468">ROUND($AA253*(1-W253)+0.004999,2)</f>
        <v>13.7</v>
      </c>
      <c r="Y253" s="52"/>
      <c r="Z253" s="6" t="s">
        <v>859</v>
      </c>
      <c r="AA253" s="39">
        <v>13.7</v>
      </c>
      <c r="AB253" s="60">
        <f t="shared" ref="AB253:AB256" si="469">+W253</f>
        <v>0</v>
      </c>
      <c r="AC253" s="17">
        <f t="shared" ref="AC253:AC256" si="470">+X253</f>
        <v>13.7</v>
      </c>
      <c r="AD253" s="12">
        <f t="shared" ref="AD253:AD256" si="471">(AG253-AC253)/AG253</f>
        <v>0</v>
      </c>
      <c r="AE253" s="120"/>
      <c r="AF253" s="127">
        <v>1</v>
      </c>
      <c r="AG253" s="38">
        <f t="shared" ref="AG253:AG256" si="472">SUM(AJ253:AL253)+AE253</f>
        <v>13.7</v>
      </c>
      <c r="AH253" s="52"/>
      <c r="AJ253" s="17">
        <f t="shared" ref="AJ253:AJ256" si="473">ROUND(AC253/(1-VLOOKUP(AF253,Group,2,FALSE)),2)</f>
        <v>13.7</v>
      </c>
      <c r="AK253" s="17">
        <f t="shared" ref="AK253:AK256" si="474">IF(VLOOKUP(AF253,Group,5,FALSE)="YES",VLOOKUP(ROUND(ROUND(AJ253,1)-AJ253,2),Round,2,FALSE)+VLOOKUP(AF253,Group,6,FALSE),0)</f>
        <v>0</v>
      </c>
      <c r="AL253" s="17">
        <f t="shared" ref="AL253:AL256" si="475">IF(VLOOKUP(AF253,Group,7,FALSE)="",0,ROUND(AJ253-0.04999,1)-AJ253+AM253)</f>
        <v>0</v>
      </c>
      <c r="AM253" s="17" t="str">
        <f t="shared" ref="AM253:AM256" si="476">IF(VLOOKUP(AF253,Group,7,FALSE)="","",VLOOKUP(AF253,Group,7,FALSE))</f>
        <v/>
      </c>
      <c r="AO253" s="98" t="s">
        <v>61</v>
      </c>
    </row>
    <row r="254" spans="1:41" s="3" customFormat="1" ht="9" customHeight="1" x14ac:dyDescent="0.2">
      <c r="B254" s="112" t="s">
        <v>57</v>
      </c>
      <c r="D254" s="40"/>
      <c r="E254" s="74" t="s">
        <v>309</v>
      </c>
      <c r="F254" s="74"/>
      <c r="G254" s="30" t="s">
        <v>50</v>
      </c>
      <c r="H254" s="30"/>
      <c r="I254" s="30" t="s">
        <v>228</v>
      </c>
      <c r="J254" s="30"/>
      <c r="K254" s="30"/>
      <c r="L254" s="30"/>
      <c r="M254" s="30"/>
      <c r="N254" s="30"/>
      <c r="P254" s="74" t="s">
        <v>240</v>
      </c>
      <c r="Q254" s="87"/>
      <c r="R254" s="29"/>
      <c r="S254" s="39">
        <f t="shared" si="458"/>
        <v>18.100000000000001</v>
      </c>
      <c r="T254" s="37" t="s">
        <v>49</v>
      </c>
      <c r="U254" s="5" t="str">
        <f>+Instructions!$B$3</f>
        <v>G</v>
      </c>
      <c r="V254" s="52"/>
      <c r="W254" s="56">
        <f>+Instructions!$C$22</f>
        <v>0</v>
      </c>
      <c r="X254" s="17">
        <f t="shared" si="468"/>
        <v>18.100000000000001</v>
      </c>
      <c r="Y254" s="52"/>
      <c r="Z254" s="6" t="s">
        <v>859</v>
      </c>
      <c r="AA254" s="39">
        <v>18.100000000000001</v>
      </c>
      <c r="AB254" s="60">
        <f t="shared" si="469"/>
        <v>0</v>
      </c>
      <c r="AC254" s="17">
        <f t="shared" si="470"/>
        <v>18.100000000000001</v>
      </c>
      <c r="AD254" s="12">
        <f t="shared" si="471"/>
        <v>0</v>
      </c>
      <c r="AE254" s="120"/>
      <c r="AF254" s="127">
        <v>1</v>
      </c>
      <c r="AG254" s="38">
        <f t="shared" si="472"/>
        <v>18.100000000000001</v>
      </c>
      <c r="AH254" s="52"/>
      <c r="AJ254" s="17">
        <f t="shared" si="473"/>
        <v>18.100000000000001</v>
      </c>
      <c r="AK254" s="17">
        <f t="shared" si="474"/>
        <v>0</v>
      </c>
      <c r="AL254" s="17">
        <f t="shared" si="475"/>
        <v>0</v>
      </c>
      <c r="AM254" s="17" t="str">
        <f t="shared" si="476"/>
        <v/>
      </c>
      <c r="AO254" s="98" t="s">
        <v>61</v>
      </c>
    </row>
    <row r="255" spans="1:41" s="3" customFormat="1" ht="1.5" customHeight="1" x14ac:dyDescent="0.2">
      <c r="C255" s="73"/>
      <c r="P255" s="74"/>
      <c r="Q255" s="87"/>
      <c r="R255" s="6"/>
      <c r="S255" s="39"/>
      <c r="T255" s="6"/>
      <c r="U255" s="5"/>
      <c r="V255" s="52"/>
      <c r="W255" s="56"/>
      <c r="X255" s="15"/>
      <c r="Y255" s="52"/>
      <c r="Z255" s="39"/>
      <c r="AA255" s="39"/>
      <c r="AB255" s="55"/>
      <c r="AC255" s="17"/>
      <c r="AD255" s="15"/>
      <c r="AE255" s="65"/>
      <c r="AF255" s="65"/>
      <c r="AG255" s="39"/>
      <c r="AH255" s="52"/>
      <c r="AO255" s="140"/>
    </row>
    <row r="256" spans="1:41" s="3" customFormat="1" ht="9.9499999999999993" customHeight="1" x14ac:dyDescent="0.2">
      <c r="B256" s="113" t="s">
        <v>47</v>
      </c>
      <c r="D256" s="40"/>
      <c r="E256" s="74" t="s">
        <v>281</v>
      </c>
      <c r="F256" s="74"/>
      <c r="G256" s="30" t="s">
        <v>104</v>
      </c>
      <c r="H256" s="30"/>
      <c r="I256" s="30" t="s">
        <v>228</v>
      </c>
      <c r="J256" s="30"/>
      <c r="K256" s="30"/>
      <c r="L256" s="30" t="s">
        <v>122</v>
      </c>
      <c r="M256" s="30"/>
      <c r="N256" s="30"/>
      <c r="P256" s="74" t="s">
        <v>137</v>
      </c>
      <c r="Q256" s="87"/>
      <c r="R256" s="29"/>
      <c r="S256" s="39">
        <f t="shared" ref="S256" si="477">IF(Suggested="Yes",AA256,AG256)</f>
        <v>8.8000000000000007</v>
      </c>
      <c r="T256" s="37" t="s">
        <v>48</v>
      </c>
      <c r="U256" s="5" t="str">
        <f>+Instructions!$B$3</f>
        <v>G</v>
      </c>
      <c r="V256" s="52"/>
      <c r="W256" s="56">
        <f>+Instructions!$C$22</f>
        <v>0</v>
      </c>
      <c r="X256" s="39">
        <f t="shared" si="468"/>
        <v>8.8000000000000007</v>
      </c>
      <c r="Y256" s="52"/>
      <c r="Z256" s="6" t="s">
        <v>859</v>
      </c>
      <c r="AA256" s="39">
        <v>8.8000000000000007</v>
      </c>
      <c r="AB256" s="60">
        <f t="shared" si="469"/>
        <v>0</v>
      </c>
      <c r="AC256" s="39">
        <f t="shared" si="470"/>
        <v>8.8000000000000007</v>
      </c>
      <c r="AD256" s="60">
        <f t="shared" si="471"/>
        <v>0</v>
      </c>
      <c r="AE256" s="120"/>
      <c r="AF256" s="129">
        <v>2</v>
      </c>
      <c r="AG256" s="44">
        <f t="shared" si="472"/>
        <v>8.8000000000000007</v>
      </c>
      <c r="AH256" s="52"/>
      <c r="AJ256" s="17">
        <f t="shared" si="473"/>
        <v>8.8000000000000007</v>
      </c>
      <c r="AK256" s="17">
        <f t="shared" si="474"/>
        <v>0</v>
      </c>
      <c r="AL256" s="17">
        <f t="shared" si="475"/>
        <v>0</v>
      </c>
      <c r="AM256" s="17" t="str">
        <f t="shared" si="476"/>
        <v/>
      </c>
      <c r="AO256" s="98" t="s">
        <v>61</v>
      </c>
    </row>
    <row r="257" spans="1:41" s="3" customFormat="1" ht="1.5" customHeight="1" x14ac:dyDescent="0.2">
      <c r="C257" s="73"/>
      <c r="P257" s="74"/>
      <c r="Q257" s="87"/>
      <c r="R257" s="6"/>
      <c r="S257" s="39"/>
      <c r="T257" s="6"/>
      <c r="U257" s="5"/>
      <c r="V257" s="52"/>
      <c r="W257" s="56"/>
      <c r="X257" s="15"/>
      <c r="Y257" s="52"/>
      <c r="Z257" s="39"/>
      <c r="AA257" s="39"/>
      <c r="AB257" s="55"/>
      <c r="AC257" s="17"/>
      <c r="AD257" s="15"/>
      <c r="AE257" s="65"/>
      <c r="AF257" s="65"/>
      <c r="AG257" s="39"/>
      <c r="AH257" s="52"/>
      <c r="AO257" s="140"/>
    </row>
    <row r="258" spans="1:41" s="3" customFormat="1" ht="9.9499999999999993" customHeight="1" x14ac:dyDescent="0.2">
      <c r="B258" s="111" t="s">
        <v>8</v>
      </c>
      <c r="D258" s="40"/>
      <c r="E258" s="74" t="s">
        <v>280</v>
      </c>
      <c r="F258" s="74"/>
      <c r="G258" s="30" t="s">
        <v>123</v>
      </c>
      <c r="H258" s="30"/>
      <c r="I258" s="30" t="s">
        <v>228</v>
      </c>
      <c r="J258" s="30"/>
      <c r="K258" s="30" t="s">
        <v>127</v>
      </c>
      <c r="L258" s="168" t="s">
        <v>488</v>
      </c>
      <c r="N258" s="168" t="s">
        <v>161</v>
      </c>
      <c r="P258" s="74" t="s">
        <v>136</v>
      </c>
      <c r="Q258" s="87"/>
      <c r="R258" s="29"/>
      <c r="S258" s="39">
        <f t="shared" ref="S258:S259" si="478">IF(Suggested="Yes",AA258,AG258)</f>
        <v>19</v>
      </c>
      <c r="T258" s="37" t="s">
        <v>48</v>
      </c>
      <c r="U258" s="5" t="str">
        <f>+Instructions!$B$3</f>
        <v>G</v>
      </c>
      <c r="V258" s="52"/>
      <c r="W258" s="56">
        <f>+Instructions!$C$22</f>
        <v>0</v>
      </c>
      <c r="X258" s="17">
        <f t="shared" ref="X258:X259" si="479">ROUND($AA258*(1-W258)+0.004999,2)</f>
        <v>19</v>
      </c>
      <c r="Y258" s="52"/>
      <c r="Z258" s="6" t="s">
        <v>859</v>
      </c>
      <c r="AA258" s="39">
        <v>19</v>
      </c>
      <c r="AB258" s="60">
        <f t="shared" ref="AB258:AB259" si="480">+W258</f>
        <v>0</v>
      </c>
      <c r="AC258" s="17">
        <f t="shared" ref="AC258:AC259" si="481">+X258</f>
        <v>19</v>
      </c>
      <c r="AD258" s="12">
        <f t="shared" ref="AD258:AD259" si="482">(AG258-AC258)/AG258</f>
        <v>0</v>
      </c>
      <c r="AE258" s="120"/>
      <c r="AF258" s="128">
        <v>3</v>
      </c>
      <c r="AG258" s="53">
        <f t="shared" ref="AG258:AG259" si="483">SUM(AJ258:AL258)+AE258</f>
        <v>19</v>
      </c>
      <c r="AH258" s="52"/>
      <c r="AJ258" s="17">
        <f t="shared" ref="AJ258:AJ259" si="484">ROUND(AC258/(1-VLOOKUP(AF258,Group,2,FALSE)),2)</f>
        <v>19</v>
      </c>
      <c r="AK258" s="17">
        <f t="shared" ref="AK258:AK259" si="485">IF(VLOOKUP(AF258,Group,5,FALSE)="YES",VLOOKUP(ROUND(ROUND(AJ258,1)-AJ258,2),Round,2,FALSE)+VLOOKUP(AF258,Group,6,FALSE),0)</f>
        <v>0</v>
      </c>
      <c r="AL258" s="17">
        <f t="shared" ref="AL258:AL259" si="486">IF(VLOOKUP(AF258,Group,7,FALSE)="",0,ROUND(AJ258-0.04999,1)-AJ258+AM258)</f>
        <v>0</v>
      </c>
      <c r="AM258" s="17" t="str">
        <f t="shared" ref="AM258:AM259" si="487">IF(VLOOKUP(AF258,Group,7,FALSE)="","",VLOOKUP(AF258,Group,7,FALSE))</f>
        <v/>
      </c>
      <c r="AO258" s="98" t="s">
        <v>61</v>
      </c>
    </row>
    <row r="259" spans="1:41" s="3" customFormat="1" ht="9.9499999999999993" customHeight="1" x14ac:dyDescent="0.2">
      <c r="B259" s="111" t="s">
        <v>8</v>
      </c>
      <c r="D259" s="40"/>
      <c r="E259" s="74" t="s">
        <v>280</v>
      </c>
      <c r="F259" s="74"/>
      <c r="G259" s="30" t="s">
        <v>123</v>
      </c>
      <c r="H259" s="30"/>
      <c r="I259" s="30" t="s">
        <v>194</v>
      </c>
      <c r="J259" s="30"/>
      <c r="K259" s="30" t="s">
        <v>760</v>
      </c>
      <c r="L259" s="30"/>
      <c r="M259" s="30"/>
      <c r="N259" s="168" t="s">
        <v>755</v>
      </c>
      <c r="P259" s="74" t="s">
        <v>386</v>
      </c>
      <c r="Q259" s="87"/>
      <c r="R259" s="29" t="s">
        <v>152</v>
      </c>
      <c r="S259" s="39">
        <f t="shared" si="478"/>
        <v>31.4</v>
      </c>
      <c r="T259" s="37" t="s">
        <v>48</v>
      </c>
      <c r="U259" s="5" t="str">
        <f>+Instructions!$B$3</f>
        <v>G</v>
      </c>
      <c r="V259" s="52"/>
      <c r="W259" s="56">
        <f>+Instructions!$C$22</f>
        <v>0</v>
      </c>
      <c r="X259" s="17">
        <f t="shared" si="479"/>
        <v>31.4</v>
      </c>
      <c r="Y259" s="52"/>
      <c r="Z259" s="6" t="s">
        <v>859</v>
      </c>
      <c r="AA259" s="39">
        <v>31.4</v>
      </c>
      <c r="AB259" s="60">
        <f t="shared" si="480"/>
        <v>0</v>
      </c>
      <c r="AC259" s="17">
        <f t="shared" si="481"/>
        <v>31.4</v>
      </c>
      <c r="AD259" s="12">
        <f t="shared" si="482"/>
        <v>0</v>
      </c>
      <c r="AE259" s="120"/>
      <c r="AF259" s="128">
        <v>3</v>
      </c>
      <c r="AG259" s="53">
        <f t="shared" si="483"/>
        <v>31.4</v>
      </c>
      <c r="AH259" s="52"/>
      <c r="AJ259" s="17">
        <f t="shared" si="484"/>
        <v>31.4</v>
      </c>
      <c r="AK259" s="17">
        <f t="shared" si="485"/>
        <v>0</v>
      </c>
      <c r="AL259" s="17">
        <f t="shared" si="486"/>
        <v>0</v>
      </c>
      <c r="AM259" s="17" t="str">
        <f t="shared" si="487"/>
        <v/>
      </c>
      <c r="AO259" s="98" t="s">
        <v>61</v>
      </c>
    </row>
    <row r="260" spans="1:41" s="3" customFormat="1" ht="9.9499999999999993" customHeight="1" x14ac:dyDescent="0.2">
      <c r="B260" s="111" t="s">
        <v>8</v>
      </c>
      <c r="D260" s="40"/>
      <c r="E260" s="74" t="s">
        <v>280</v>
      </c>
      <c r="F260" s="74"/>
      <c r="G260" s="30" t="s">
        <v>123</v>
      </c>
      <c r="H260" s="30"/>
      <c r="I260" s="30" t="s">
        <v>194</v>
      </c>
      <c r="J260" s="30"/>
      <c r="K260" s="30" t="s">
        <v>761</v>
      </c>
      <c r="L260" s="30"/>
      <c r="M260" s="30"/>
      <c r="N260" s="168" t="s">
        <v>755</v>
      </c>
      <c r="P260" s="74" t="s">
        <v>137</v>
      </c>
      <c r="Q260" s="87"/>
      <c r="R260" s="29" t="s">
        <v>179</v>
      </c>
      <c r="S260" s="39">
        <f t="shared" ref="S260" si="488">IF(Suggested="Yes",AA260,AG260)</f>
        <v>51.45</v>
      </c>
      <c r="T260" s="37" t="s">
        <v>48</v>
      </c>
      <c r="U260" s="5" t="str">
        <f>+Instructions!$B$3</f>
        <v>G</v>
      </c>
      <c r="V260" s="52"/>
      <c r="W260" s="56">
        <f>+Instructions!$C$22</f>
        <v>0</v>
      </c>
      <c r="X260" s="17">
        <f t="shared" ref="X260" si="489">ROUND($AA260*(1-W260)+0.004999,2)</f>
        <v>51.45</v>
      </c>
      <c r="Y260" s="52"/>
      <c r="Z260" s="6" t="s">
        <v>859</v>
      </c>
      <c r="AA260" s="39">
        <v>51.45</v>
      </c>
      <c r="AB260" s="60">
        <f t="shared" ref="AB260" si="490">+W260</f>
        <v>0</v>
      </c>
      <c r="AC260" s="17">
        <f t="shared" ref="AC260" si="491">+X260</f>
        <v>51.45</v>
      </c>
      <c r="AD260" s="12">
        <f t="shared" ref="AD260" si="492">(AG260-AC260)/AG260</f>
        <v>0</v>
      </c>
      <c r="AE260" s="120"/>
      <c r="AF260" s="128">
        <v>3</v>
      </c>
      <c r="AG260" s="53">
        <f t="shared" ref="AG260" si="493">SUM(AJ260:AL260)+AE260</f>
        <v>51.45</v>
      </c>
      <c r="AH260" s="52"/>
      <c r="AJ260" s="17">
        <f t="shared" ref="AJ260" si="494">ROUND(AC260/(1-VLOOKUP(AF260,Group,2,FALSE)),2)</f>
        <v>51.45</v>
      </c>
      <c r="AK260" s="17">
        <f t="shared" ref="AK260" si="495">IF(VLOOKUP(AF260,Group,5,FALSE)="YES",VLOOKUP(ROUND(ROUND(AJ260,1)-AJ260,2),Round,2,FALSE)+VLOOKUP(AF260,Group,6,FALSE),0)</f>
        <v>0</v>
      </c>
      <c r="AL260" s="17">
        <f t="shared" ref="AL260" si="496">IF(VLOOKUP(AF260,Group,7,FALSE)="",0,ROUND(AJ260-0.04999,1)-AJ260+AM260)</f>
        <v>0</v>
      </c>
      <c r="AM260" s="17" t="str">
        <f t="shared" ref="AM260" si="497">IF(VLOOKUP(AF260,Group,7,FALSE)="","",VLOOKUP(AF260,Group,7,FALSE))</f>
        <v/>
      </c>
      <c r="AO260" s="98" t="s">
        <v>61</v>
      </c>
    </row>
    <row r="261" spans="1:41" s="3" customFormat="1" ht="9.9499999999999993" customHeight="1" x14ac:dyDescent="0.2">
      <c r="B261" s="111" t="s">
        <v>8</v>
      </c>
      <c r="D261" s="40"/>
      <c r="E261" s="74" t="s">
        <v>280</v>
      </c>
      <c r="F261" s="74"/>
      <c r="G261" s="30" t="s">
        <v>123</v>
      </c>
      <c r="H261" s="30"/>
      <c r="I261" s="30" t="s">
        <v>194</v>
      </c>
      <c r="J261" s="30"/>
      <c r="K261" s="30" t="s">
        <v>762</v>
      </c>
      <c r="L261" s="30"/>
      <c r="M261" s="30"/>
      <c r="N261" s="168" t="s">
        <v>763</v>
      </c>
      <c r="P261" s="74" t="s">
        <v>137</v>
      </c>
      <c r="Q261" s="87"/>
      <c r="R261" s="29" t="s">
        <v>179</v>
      </c>
      <c r="S261" s="39">
        <f t="shared" ref="S261" si="498">IF(Suggested="Yes",AA261,AG261)</f>
        <v>51.35</v>
      </c>
      <c r="T261" s="37" t="s">
        <v>48</v>
      </c>
      <c r="U261" s="5" t="str">
        <f>+Instructions!$B$3</f>
        <v>G</v>
      </c>
      <c r="V261" s="52"/>
      <c r="W261" s="56">
        <f>+Instructions!$C$22</f>
        <v>0</v>
      </c>
      <c r="X261" s="17">
        <f t="shared" ref="X261" si="499">ROUND($AA261*(1-W261)+0.004999,2)</f>
        <v>51.35</v>
      </c>
      <c r="Y261" s="52"/>
      <c r="Z261" s="6" t="s">
        <v>859</v>
      </c>
      <c r="AA261" s="39">
        <v>51.35</v>
      </c>
      <c r="AB261" s="60">
        <f t="shared" ref="AB261" si="500">+W261</f>
        <v>0</v>
      </c>
      <c r="AC261" s="17">
        <f t="shared" ref="AC261" si="501">+X261</f>
        <v>51.35</v>
      </c>
      <c r="AD261" s="12">
        <f t="shared" ref="AD261" si="502">(AG261-AC261)/AG261</f>
        <v>0</v>
      </c>
      <c r="AE261" s="120"/>
      <c r="AF261" s="128">
        <v>3</v>
      </c>
      <c r="AG261" s="53">
        <f t="shared" ref="AG261" si="503">SUM(AJ261:AL261)+AE261</f>
        <v>51.35</v>
      </c>
      <c r="AH261" s="52"/>
      <c r="AJ261" s="17">
        <f t="shared" ref="AJ261" si="504">ROUND(AC261/(1-VLOOKUP(AF261,Group,2,FALSE)),2)</f>
        <v>51.35</v>
      </c>
      <c r="AK261" s="17">
        <f t="shared" ref="AK261" si="505">IF(VLOOKUP(AF261,Group,5,FALSE)="YES",VLOOKUP(ROUND(ROUND(AJ261,1)-AJ261,2),Round,2,FALSE)+VLOOKUP(AF261,Group,6,FALSE),0)</f>
        <v>0</v>
      </c>
      <c r="AL261" s="17">
        <f t="shared" ref="AL261" si="506">IF(VLOOKUP(AF261,Group,7,FALSE)="",0,ROUND(AJ261-0.04999,1)-AJ261+AM261)</f>
        <v>0</v>
      </c>
      <c r="AM261" s="17" t="str">
        <f t="shared" ref="AM261" si="507">IF(VLOOKUP(AF261,Group,7,FALSE)="","",VLOOKUP(AF261,Group,7,FALSE))</f>
        <v/>
      </c>
      <c r="AO261" s="98" t="s">
        <v>61</v>
      </c>
    </row>
    <row r="262" spans="1:41" s="3" customFormat="1" ht="1.5" customHeight="1" x14ac:dyDescent="0.2">
      <c r="A262" s="3" t="s">
        <v>120</v>
      </c>
      <c r="P262" s="74"/>
      <c r="Q262" s="87"/>
      <c r="R262" s="6"/>
      <c r="S262" s="39"/>
      <c r="T262" s="6"/>
      <c r="U262" s="5"/>
      <c r="V262" s="52"/>
      <c r="W262" s="56"/>
      <c r="X262" s="15"/>
      <c r="Y262" s="52"/>
      <c r="Z262" s="39"/>
      <c r="AA262" s="39"/>
      <c r="AB262" s="55"/>
      <c r="AC262" s="17"/>
      <c r="AD262" s="15"/>
      <c r="AE262" s="65"/>
      <c r="AF262" s="65"/>
      <c r="AG262" s="39"/>
      <c r="AH262" s="52"/>
      <c r="AO262" s="140"/>
    </row>
    <row r="263" spans="1:41" s="3" customFormat="1" ht="9" customHeight="1" x14ac:dyDescent="0.2">
      <c r="B263" s="112" t="s">
        <v>57</v>
      </c>
      <c r="D263" s="40"/>
      <c r="E263" s="74" t="s">
        <v>279</v>
      </c>
      <c r="F263" s="74"/>
      <c r="G263" s="30" t="s">
        <v>50</v>
      </c>
      <c r="H263" s="30"/>
      <c r="I263" s="30" t="s">
        <v>269</v>
      </c>
      <c r="J263" s="30"/>
      <c r="K263" s="30"/>
      <c r="L263" s="30"/>
      <c r="M263" s="30"/>
      <c r="N263" s="30"/>
      <c r="P263" s="74" t="s">
        <v>375</v>
      </c>
      <c r="Q263" s="87"/>
      <c r="R263" s="29"/>
      <c r="S263" s="39">
        <f>IF(Suggested="Yes",AA263,AG263)</f>
        <v>9.35</v>
      </c>
      <c r="T263" s="37" t="s">
        <v>49</v>
      </c>
      <c r="U263" s="5" t="str">
        <f>+Instructions!$B$3</f>
        <v>G</v>
      </c>
      <c r="V263" s="52"/>
      <c r="W263" s="56">
        <f>+Instructions!$C$22</f>
        <v>0</v>
      </c>
      <c r="X263" s="17">
        <f t="shared" ref="X263:X270" si="508">ROUND($AA263*(1-W263)+0.004999,2)</f>
        <v>9.35</v>
      </c>
      <c r="Y263" s="52"/>
      <c r="Z263" s="6" t="s">
        <v>859</v>
      </c>
      <c r="AA263" s="39">
        <v>9.35</v>
      </c>
      <c r="AB263" s="60">
        <f t="shared" ref="AB263:AB270" si="509">+W263</f>
        <v>0</v>
      </c>
      <c r="AC263" s="17">
        <f t="shared" ref="AC263:AC270" si="510">+X263</f>
        <v>9.35</v>
      </c>
      <c r="AD263" s="12">
        <f t="shared" ref="AD263:AD270" si="511">(AG263-AC263)/AG263</f>
        <v>0</v>
      </c>
      <c r="AE263" s="120"/>
      <c r="AF263" s="127">
        <v>1</v>
      </c>
      <c r="AG263" s="38">
        <f t="shared" ref="AG263:AG270" si="512">SUM(AJ263:AL263)+AE263</f>
        <v>9.35</v>
      </c>
      <c r="AH263" s="52"/>
      <c r="AJ263" s="17">
        <f t="shared" ref="AJ263:AJ270" si="513">ROUND(AC263/(1-VLOOKUP(AF263,Group,2,FALSE)),2)</f>
        <v>9.35</v>
      </c>
      <c r="AK263" s="17">
        <f t="shared" ref="AK263:AK270" si="514">IF(VLOOKUP(AF263,Group,5,FALSE)="YES",VLOOKUP(ROUND(ROUND(AJ263,1)-AJ263,2),Round,2,FALSE)+VLOOKUP(AF263,Group,6,FALSE),0)</f>
        <v>0</v>
      </c>
      <c r="AL263" s="17">
        <f t="shared" ref="AL263:AL270" si="515">IF(VLOOKUP(AF263,Group,7,FALSE)="",0,ROUND(AJ263-0.04999,1)-AJ263+AM263)</f>
        <v>0</v>
      </c>
      <c r="AM263" s="17" t="str">
        <f t="shared" ref="AM263:AM270" si="516">IF(VLOOKUP(AF263,Group,7,FALSE)="","",VLOOKUP(AF263,Group,7,FALSE))</f>
        <v/>
      </c>
      <c r="AO263" s="98" t="s">
        <v>61</v>
      </c>
    </row>
    <row r="264" spans="1:41" s="3" customFormat="1" ht="9" customHeight="1" x14ac:dyDescent="0.2">
      <c r="B264" s="112" t="s">
        <v>57</v>
      </c>
      <c r="D264" s="40"/>
      <c r="E264" s="74" t="s">
        <v>735</v>
      </c>
      <c r="F264" s="74"/>
      <c r="G264" s="30" t="s">
        <v>50</v>
      </c>
      <c r="H264" s="30"/>
      <c r="I264" s="30" t="s">
        <v>269</v>
      </c>
      <c r="J264" s="30"/>
      <c r="K264" s="30"/>
      <c r="L264" s="30"/>
      <c r="M264" s="30"/>
      <c r="N264" s="30"/>
      <c r="P264" s="74" t="s">
        <v>736</v>
      </c>
      <c r="Q264" s="87"/>
      <c r="R264" s="29"/>
      <c r="S264" s="39">
        <f>IF(Suggested="Yes",AA264,AG264)</f>
        <v>9.85</v>
      </c>
      <c r="T264" s="37" t="s">
        <v>49</v>
      </c>
      <c r="U264" s="5" t="str">
        <f>+Instructions!$B$3</f>
        <v>G</v>
      </c>
      <c r="V264" s="52"/>
      <c r="W264" s="56">
        <f>+Instructions!$C$22</f>
        <v>0</v>
      </c>
      <c r="X264" s="17">
        <f t="shared" si="508"/>
        <v>9.85</v>
      </c>
      <c r="Y264" s="52"/>
      <c r="Z264" s="6" t="s">
        <v>859</v>
      </c>
      <c r="AA264" s="39">
        <v>9.85</v>
      </c>
      <c r="AB264" s="60">
        <f t="shared" si="509"/>
        <v>0</v>
      </c>
      <c r="AC264" s="17">
        <f t="shared" si="510"/>
        <v>9.85</v>
      </c>
      <c r="AD264" s="12">
        <f t="shared" si="511"/>
        <v>0</v>
      </c>
      <c r="AE264" s="120"/>
      <c r="AF264" s="127">
        <v>1</v>
      </c>
      <c r="AG264" s="38">
        <f t="shared" si="512"/>
        <v>9.85</v>
      </c>
      <c r="AH264" s="52"/>
      <c r="AJ264" s="17">
        <f t="shared" si="513"/>
        <v>9.85</v>
      </c>
      <c r="AK264" s="17">
        <f t="shared" si="514"/>
        <v>0</v>
      </c>
      <c r="AL264" s="17">
        <f t="shared" si="515"/>
        <v>0</v>
      </c>
      <c r="AM264" s="17" t="str">
        <f t="shared" si="516"/>
        <v/>
      </c>
      <c r="AO264" s="98" t="s">
        <v>61</v>
      </c>
    </row>
    <row r="265" spans="1:41" s="3" customFormat="1" ht="9" customHeight="1" x14ac:dyDescent="0.2">
      <c r="B265" s="112" t="s">
        <v>57</v>
      </c>
      <c r="D265" s="40"/>
      <c r="E265" s="74" t="s">
        <v>308</v>
      </c>
      <c r="F265" s="74"/>
      <c r="G265" s="30" t="s">
        <v>50</v>
      </c>
      <c r="H265" s="30"/>
      <c r="I265" s="30" t="s">
        <v>269</v>
      </c>
      <c r="J265" s="30"/>
      <c r="K265" s="30"/>
      <c r="L265" s="30"/>
      <c r="M265" s="30"/>
      <c r="N265" s="30"/>
      <c r="P265" s="74" t="s">
        <v>376</v>
      </c>
      <c r="Q265" s="87"/>
      <c r="R265" s="29"/>
      <c r="S265" s="39">
        <f>IF(Suggested="Yes",AA265,AG265)</f>
        <v>11.25</v>
      </c>
      <c r="T265" s="37" t="s">
        <v>49</v>
      </c>
      <c r="U265" s="5" t="str">
        <f>+Instructions!$B$3</f>
        <v>G</v>
      </c>
      <c r="V265" s="52"/>
      <c r="W265" s="56">
        <f>+Instructions!$C$22</f>
        <v>0</v>
      </c>
      <c r="X265" s="17">
        <f t="shared" si="508"/>
        <v>11.25</v>
      </c>
      <c r="Y265" s="52"/>
      <c r="Z265" s="6" t="s">
        <v>859</v>
      </c>
      <c r="AA265" s="39">
        <v>11.25</v>
      </c>
      <c r="AB265" s="60">
        <f t="shared" si="509"/>
        <v>0</v>
      </c>
      <c r="AC265" s="17">
        <f t="shared" si="510"/>
        <v>11.25</v>
      </c>
      <c r="AD265" s="12">
        <f t="shared" si="511"/>
        <v>0</v>
      </c>
      <c r="AE265" s="120"/>
      <c r="AF265" s="127">
        <v>1</v>
      </c>
      <c r="AG265" s="38">
        <f t="shared" si="512"/>
        <v>11.25</v>
      </c>
      <c r="AH265" s="52"/>
      <c r="AJ265" s="17">
        <f t="shared" si="513"/>
        <v>11.25</v>
      </c>
      <c r="AK265" s="17">
        <f t="shared" si="514"/>
        <v>0</v>
      </c>
      <c r="AL265" s="17">
        <f t="shared" si="515"/>
        <v>0</v>
      </c>
      <c r="AM265" s="17" t="str">
        <f t="shared" si="516"/>
        <v/>
      </c>
      <c r="AO265" s="98" t="s">
        <v>61</v>
      </c>
    </row>
    <row r="266" spans="1:41" s="3" customFormat="1" ht="9" customHeight="1" x14ac:dyDescent="0.2">
      <c r="B266" s="112" t="s">
        <v>57</v>
      </c>
      <c r="D266" s="40"/>
      <c r="E266" s="74" t="s">
        <v>309</v>
      </c>
      <c r="F266" s="74"/>
      <c r="G266" s="30" t="s">
        <v>50</v>
      </c>
      <c r="H266" s="30"/>
      <c r="I266" s="30" t="s">
        <v>269</v>
      </c>
      <c r="J266" s="30"/>
      <c r="K266" s="30"/>
      <c r="L266" s="30"/>
      <c r="M266" s="30"/>
      <c r="N266" s="30"/>
      <c r="P266" s="74" t="s">
        <v>240</v>
      </c>
      <c r="Q266" s="87"/>
      <c r="R266" s="29"/>
      <c r="S266" s="39">
        <f>IF(Suggested="Yes",AA266,AG266)</f>
        <v>22.4</v>
      </c>
      <c r="T266" s="37" t="s">
        <v>49</v>
      </c>
      <c r="U266" s="5" t="str">
        <f>+Instructions!$B$3</f>
        <v>G</v>
      </c>
      <c r="V266" s="52"/>
      <c r="W266" s="56">
        <f>+Instructions!$C$22</f>
        <v>0</v>
      </c>
      <c r="X266" s="17">
        <f t="shared" si="508"/>
        <v>22.4</v>
      </c>
      <c r="Y266" s="52"/>
      <c r="Z266" s="6" t="s">
        <v>859</v>
      </c>
      <c r="AA266" s="39">
        <v>22.4</v>
      </c>
      <c r="AB266" s="60">
        <f t="shared" si="509"/>
        <v>0</v>
      </c>
      <c r="AC266" s="17">
        <f t="shared" si="510"/>
        <v>22.4</v>
      </c>
      <c r="AD266" s="12">
        <f t="shared" si="511"/>
        <v>0</v>
      </c>
      <c r="AE266" s="120"/>
      <c r="AF266" s="127">
        <v>1</v>
      </c>
      <c r="AG266" s="38">
        <f t="shared" si="512"/>
        <v>22.4</v>
      </c>
      <c r="AH266" s="52"/>
      <c r="AJ266" s="17">
        <f t="shared" si="513"/>
        <v>22.4</v>
      </c>
      <c r="AK266" s="17">
        <f t="shared" si="514"/>
        <v>0</v>
      </c>
      <c r="AL266" s="17">
        <f t="shared" si="515"/>
        <v>0</v>
      </c>
      <c r="AM266" s="17" t="str">
        <f t="shared" si="516"/>
        <v/>
      </c>
      <c r="AO266" s="98" t="s">
        <v>61</v>
      </c>
    </row>
    <row r="267" spans="1:41" s="3" customFormat="1" ht="1.5" customHeight="1" x14ac:dyDescent="0.2">
      <c r="C267" s="73"/>
      <c r="P267" s="74"/>
      <c r="Q267" s="87"/>
      <c r="R267" s="6"/>
      <c r="S267" s="39"/>
      <c r="T267" s="6"/>
      <c r="U267" s="5"/>
      <c r="V267" s="52"/>
      <c r="W267" s="56"/>
      <c r="X267" s="15"/>
      <c r="Y267" s="52"/>
      <c r="Z267" s="39"/>
      <c r="AA267" s="39"/>
      <c r="AB267" s="55"/>
      <c r="AC267" s="17"/>
      <c r="AD267" s="15"/>
      <c r="AE267" s="65"/>
      <c r="AF267" s="65"/>
      <c r="AG267" s="39"/>
      <c r="AH267" s="52"/>
      <c r="AO267" s="140"/>
    </row>
    <row r="268" spans="1:41" s="3" customFormat="1" ht="9.9499999999999993" customHeight="1" x14ac:dyDescent="0.2">
      <c r="B268" s="113" t="s">
        <v>47</v>
      </c>
      <c r="D268" s="40"/>
      <c r="E268" s="74" t="s">
        <v>281</v>
      </c>
      <c r="F268" s="74"/>
      <c r="G268" s="30" t="s">
        <v>104</v>
      </c>
      <c r="H268" s="30"/>
      <c r="I268" s="30" t="s">
        <v>269</v>
      </c>
      <c r="J268" s="30"/>
      <c r="K268" s="30"/>
      <c r="L268" s="30" t="s">
        <v>122</v>
      </c>
      <c r="M268" s="30"/>
      <c r="N268" s="30"/>
      <c r="P268" s="74" t="s">
        <v>137</v>
      </c>
      <c r="Q268" s="87"/>
      <c r="R268" s="29"/>
      <c r="S268" s="39">
        <f t="shared" ref="S268" si="517">IF(Suggested="Yes",AA268,AG268)</f>
        <v>8.8000000000000007</v>
      </c>
      <c r="T268" s="37" t="s">
        <v>48</v>
      </c>
      <c r="U268" s="5" t="str">
        <f>+Instructions!$B$3</f>
        <v>G</v>
      </c>
      <c r="V268" s="52"/>
      <c r="W268" s="56">
        <f>+Instructions!$C$22</f>
        <v>0</v>
      </c>
      <c r="X268" s="39">
        <f t="shared" si="508"/>
        <v>8.8000000000000007</v>
      </c>
      <c r="Y268" s="52"/>
      <c r="Z268" s="6" t="s">
        <v>859</v>
      </c>
      <c r="AA268" s="39">
        <v>8.8000000000000007</v>
      </c>
      <c r="AB268" s="60">
        <f t="shared" si="509"/>
        <v>0</v>
      </c>
      <c r="AC268" s="39">
        <f t="shared" si="510"/>
        <v>8.8000000000000007</v>
      </c>
      <c r="AD268" s="60">
        <f t="shared" si="511"/>
        <v>0</v>
      </c>
      <c r="AE268" s="120"/>
      <c r="AF268" s="129">
        <v>2</v>
      </c>
      <c r="AG268" s="44">
        <f t="shared" si="512"/>
        <v>8.8000000000000007</v>
      </c>
      <c r="AH268" s="52"/>
      <c r="AJ268" s="17">
        <f t="shared" si="513"/>
        <v>8.8000000000000007</v>
      </c>
      <c r="AK268" s="17">
        <f t="shared" si="514"/>
        <v>0</v>
      </c>
      <c r="AL268" s="17">
        <f t="shared" si="515"/>
        <v>0</v>
      </c>
      <c r="AM268" s="17" t="str">
        <f t="shared" si="516"/>
        <v/>
      </c>
      <c r="AO268" s="98" t="s">
        <v>61</v>
      </c>
    </row>
    <row r="269" spans="1:41" s="3" customFormat="1" ht="1.5" customHeight="1" x14ac:dyDescent="0.2">
      <c r="C269" s="73"/>
      <c r="P269" s="74"/>
      <c r="Q269" s="87"/>
      <c r="R269" s="6"/>
      <c r="S269" s="39"/>
      <c r="T269" s="6"/>
      <c r="U269" s="5"/>
      <c r="V269" s="52"/>
      <c r="W269" s="56"/>
      <c r="X269" s="15"/>
      <c r="Y269" s="52"/>
      <c r="Z269" s="39"/>
      <c r="AA269" s="39"/>
      <c r="AB269" s="55"/>
      <c r="AC269" s="17"/>
      <c r="AD269" s="15"/>
      <c r="AE269" s="65"/>
      <c r="AF269" s="65"/>
      <c r="AG269" s="39"/>
      <c r="AH269" s="52"/>
      <c r="AO269" s="140"/>
    </row>
    <row r="270" spans="1:41" s="3" customFormat="1" ht="9.9499999999999993" customHeight="1" x14ac:dyDescent="0.2">
      <c r="B270" s="111" t="s">
        <v>8</v>
      </c>
      <c r="D270" s="40"/>
      <c r="E270" s="74" t="s">
        <v>280</v>
      </c>
      <c r="F270" s="74"/>
      <c r="G270" s="30" t="s">
        <v>123</v>
      </c>
      <c r="H270" s="30"/>
      <c r="I270" s="30" t="s">
        <v>269</v>
      </c>
      <c r="J270" s="30"/>
      <c r="K270" s="30" t="s">
        <v>127</v>
      </c>
      <c r="L270" s="168" t="s">
        <v>488</v>
      </c>
      <c r="M270" s="30"/>
      <c r="N270" s="168" t="s">
        <v>161</v>
      </c>
      <c r="P270" s="74" t="s">
        <v>136</v>
      </c>
      <c r="Q270" s="87"/>
      <c r="R270" s="29"/>
      <c r="S270" s="39">
        <f t="shared" ref="S270" si="518">IF(Suggested="Yes",AA270,AG270)</f>
        <v>19</v>
      </c>
      <c r="T270" s="37" t="s">
        <v>48</v>
      </c>
      <c r="U270" s="5" t="str">
        <f>+Instructions!$B$3</f>
        <v>G</v>
      </c>
      <c r="V270" s="52"/>
      <c r="W270" s="56">
        <f>+Instructions!$C$22</f>
        <v>0</v>
      </c>
      <c r="X270" s="17">
        <f t="shared" si="508"/>
        <v>19</v>
      </c>
      <c r="Y270" s="52"/>
      <c r="Z270" s="6" t="s">
        <v>859</v>
      </c>
      <c r="AA270" s="39">
        <v>19</v>
      </c>
      <c r="AB270" s="60">
        <f t="shared" si="509"/>
        <v>0</v>
      </c>
      <c r="AC270" s="17">
        <f t="shared" si="510"/>
        <v>19</v>
      </c>
      <c r="AD270" s="12">
        <f t="shared" si="511"/>
        <v>0</v>
      </c>
      <c r="AE270" s="120"/>
      <c r="AF270" s="128">
        <v>3</v>
      </c>
      <c r="AG270" s="53">
        <f t="shared" si="512"/>
        <v>19</v>
      </c>
      <c r="AH270" s="52"/>
      <c r="AJ270" s="17">
        <f t="shared" si="513"/>
        <v>19</v>
      </c>
      <c r="AK270" s="17">
        <f t="shared" si="514"/>
        <v>0</v>
      </c>
      <c r="AL270" s="17">
        <f t="shared" si="515"/>
        <v>0</v>
      </c>
      <c r="AM270" s="17" t="str">
        <f t="shared" si="516"/>
        <v/>
      </c>
      <c r="AO270" s="98" t="s">
        <v>61</v>
      </c>
    </row>
    <row r="271" spans="1:41" s="3" customFormat="1" ht="1.5" customHeight="1" x14ac:dyDescent="0.2">
      <c r="C271" s="73"/>
      <c r="P271" s="74"/>
      <c r="Q271" s="87"/>
      <c r="R271" s="6"/>
      <c r="S271" s="39"/>
      <c r="T271" s="6"/>
      <c r="U271" s="5"/>
      <c r="V271" s="52"/>
      <c r="W271" s="56"/>
      <c r="X271" s="15"/>
      <c r="Y271" s="52"/>
      <c r="Z271" s="39"/>
      <c r="AA271" s="39"/>
      <c r="AB271" s="55"/>
      <c r="AC271" s="17"/>
      <c r="AD271" s="15"/>
      <c r="AE271" s="65"/>
      <c r="AF271" s="65"/>
      <c r="AG271" s="39"/>
      <c r="AH271" s="52"/>
      <c r="AO271" s="140"/>
    </row>
    <row r="272" spans="1:41" s="3" customFormat="1" ht="9" customHeight="1" x14ac:dyDescent="0.2">
      <c r="B272" s="112" t="s">
        <v>57</v>
      </c>
      <c r="D272" s="40"/>
      <c r="E272" s="74" t="s">
        <v>735</v>
      </c>
      <c r="F272" s="74"/>
      <c r="G272" s="30" t="s">
        <v>50</v>
      </c>
      <c r="H272" s="30"/>
      <c r="I272" s="30" t="s">
        <v>758</v>
      </c>
      <c r="J272" s="30"/>
      <c r="K272" s="30"/>
      <c r="L272" s="30"/>
      <c r="M272" s="30"/>
      <c r="N272" s="30"/>
      <c r="P272" s="74" t="s">
        <v>736</v>
      </c>
      <c r="Q272" s="87"/>
      <c r="R272" s="29"/>
      <c r="S272" s="39">
        <f>IF(Suggested="Yes",AA272,AG272)</f>
        <v>9.85</v>
      </c>
      <c r="T272" s="37" t="s">
        <v>49</v>
      </c>
      <c r="U272" s="5" t="str">
        <f>+Instructions!$B$3</f>
        <v>G</v>
      </c>
      <c r="V272" s="52"/>
      <c r="W272" s="56">
        <f>+Instructions!$C$22</f>
        <v>0</v>
      </c>
      <c r="X272" s="17">
        <f t="shared" ref="X272:X273" si="519">ROUND($AA272*(1-W272)+0.004999,2)</f>
        <v>9.85</v>
      </c>
      <c r="Y272" s="52"/>
      <c r="Z272" s="6" t="s">
        <v>859</v>
      </c>
      <c r="AA272" s="39">
        <v>9.85</v>
      </c>
      <c r="AB272" s="60">
        <f t="shared" ref="AB272:AB273" si="520">+W272</f>
        <v>0</v>
      </c>
      <c r="AC272" s="17">
        <f t="shared" ref="AC272:AC273" si="521">+X272</f>
        <v>9.85</v>
      </c>
      <c r="AD272" s="12">
        <f t="shared" ref="AD272:AD273" si="522">(AG272-AC272)/AG272</f>
        <v>0</v>
      </c>
      <c r="AE272" s="120"/>
      <c r="AF272" s="127">
        <v>1</v>
      </c>
      <c r="AG272" s="38">
        <f t="shared" ref="AG272:AG273" si="523">SUM(AJ272:AL272)+AE272</f>
        <v>9.85</v>
      </c>
      <c r="AH272" s="52"/>
      <c r="AJ272" s="17">
        <f t="shared" ref="AJ272:AJ273" si="524">ROUND(AC272/(1-VLOOKUP(AF272,Group,2,FALSE)),2)</f>
        <v>9.85</v>
      </c>
      <c r="AK272" s="17">
        <f t="shared" ref="AK272:AK273" si="525">IF(VLOOKUP(AF272,Group,5,FALSE)="YES",VLOOKUP(ROUND(ROUND(AJ272,1)-AJ272,2),Round,2,FALSE)+VLOOKUP(AF272,Group,6,FALSE),0)</f>
        <v>0</v>
      </c>
      <c r="AL272" s="17">
        <f t="shared" ref="AL272:AL273" si="526">IF(VLOOKUP(AF272,Group,7,FALSE)="",0,ROUND(AJ272-0.04999,1)-AJ272+AM272)</f>
        <v>0</v>
      </c>
      <c r="AM272" s="17" t="str">
        <f t="shared" ref="AM272:AM273" si="527">IF(VLOOKUP(AF272,Group,7,FALSE)="","",VLOOKUP(AF272,Group,7,FALSE))</f>
        <v/>
      </c>
      <c r="AO272" s="98" t="s">
        <v>61</v>
      </c>
    </row>
    <row r="273" spans="1:41" s="3" customFormat="1" ht="9" customHeight="1" x14ac:dyDescent="0.2">
      <c r="B273" s="112" t="s">
        <v>57</v>
      </c>
      <c r="D273" s="40"/>
      <c r="E273" s="74" t="s">
        <v>308</v>
      </c>
      <c r="F273" s="74"/>
      <c r="G273" s="30" t="s">
        <v>50</v>
      </c>
      <c r="H273" s="30"/>
      <c r="I273" s="30" t="s">
        <v>758</v>
      </c>
      <c r="J273" s="30"/>
      <c r="K273" s="30"/>
      <c r="L273" s="30"/>
      <c r="M273" s="30"/>
      <c r="N273" s="30"/>
      <c r="P273" s="74" t="s">
        <v>376</v>
      </c>
      <c r="Q273" s="87"/>
      <c r="R273" s="29"/>
      <c r="S273" s="39">
        <f>IF(Suggested="Yes",AA273,AG273)</f>
        <v>11.25</v>
      </c>
      <c r="T273" s="37" t="s">
        <v>49</v>
      </c>
      <c r="U273" s="5" t="str">
        <f>+Instructions!$B$3</f>
        <v>G</v>
      </c>
      <c r="V273" s="52"/>
      <c r="W273" s="56">
        <f>+Instructions!$C$22</f>
        <v>0</v>
      </c>
      <c r="X273" s="17">
        <f t="shared" si="519"/>
        <v>11.25</v>
      </c>
      <c r="Y273" s="52"/>
      <c r="Z273" s="6" t="s">
        <v>859</v>
      </c>
      <c r="AA273" s="39">
        <v>11.25</v>
      </c>
      <c r="AB273" s="60">
        <f t="shared" si="520"/>
        <v>0</v>
      </c>
      <c r="AC273" s="17">
        <f t="shared" si="521"/>
        <v>11.25</v>
      </c>
      <c r="AD273" s="12">
        <f t="shared" si="522"/>
        <v>0</v>
      </c>
      <c r="AE273" s="120"/>
      <c r="AF273" s="127">
        <v>1</v>
      </c>
      <c r="AG273" s="38">
        <f t="shared" si="523"/>
        <v>11.25</v>
      </c>
      <c r="AH273" s="52"/>
      <c r="AJ273" s="17">
        <f t="shared" si="524"/>
        <v>11.25</v>
      </c>
      <c r="AK273" s="17">
        <f t="shared" si="525"/>
        <v>0</v>
      </c>
      <c r="AL273" s="17">
        <f t="shared" si="526"/>
        <v>0</v>
      </c>
      <c r="AM273" s="17" t="str">
        <f t="shared" si="527"/>
        <v/>
      </c>
      <c r="AO273" s="98" t="s">
        <v>61</v>
      </c>
    </row>
    <row r="274" spans="1:41" s="3" customFormat="1" ht="1.5" customHeight="1" x14ac:dyDescent="0.2">
      <c r="B274" s="118"/>
      <c r="D274" s="40"/>
      <c r="E274" s="74"/>
      <c r="F274" s="74"/>
      <c r="G274" s="30"/>
      <c r="H274" s="30"/>
      <c r="I274" s="30"/>
      <c r="J274" s="30"/>
      <c r="K274" s="30"/>
      <c r="L274" s="30"/>
      <c r="M274" s="30"/>
      <c r="N274" s="30"/>
      <c r="P274" s="74"/>
      <c r="Q274" s="87"/>
      <c r="R274" s="29"/>
      <c r="S274" s="39"/>
      <c r="T274" s="37"/>
      <c r="U274" s="5"/>
      <c r="V274" s="52"/>
      <c r="W274" s="56"/>
      <c r="X274" s="39"/>
      <c r="Y274" s="52"/>
      <c r="Z274" s="6"/>
      <c r="AA274" s="39"/>
      <c r="AB274" s="60"/>
      <c r="AC274" s="39"/>
      <c r="AD274" s="60"/>
      <c r="AE274" s="75"/>
      <c r="AF274" s="148"/>
      <c r="AG274" s="39"/>
      <c r="AH274" s="52"/>
      <c r="AJ274" s="17"/>
      <c r="AK274" s="17"/>
      <c r="AL274" s="17"/>
      <c r="AM274" s="17"/>
      <c r="AO274" s="31"/>
    </row>
    <row r="275" spans="1:41" s="3" customFormat="1" ht="9.75" customHeight="1" x14ac:dyDescent="0.2">
      <c r="B275" s="118"/>
      <c r="D275" s="40" t="s">
        <v>125</v>
      </c>
      <c r="E275" s="158" t="s">
        <v>827</v>
      </c>
      <c r="F275" s="74"/>
      <c r="G275" s="30"/>
      <c r="H275" s="30"/>
      <c r="I275" s="158" t="s">
        <v>854</v>
      </c>
      <c r="J275" s="168"/>
      <c r="K275" s="158"/>
      <c r="L275" s="158" t="s">
        <v>855</v>
      </c>
      <c r="M275" s="30"/>
      <c r="N275" s="30"/>
      <c r="O275" s="168"/>
      <c r="P275" s="74"/>
      <c r="Q275" s="87"/>
      <c r="R275" s="29"/>
      <c r="S275" s="39"/>
      <c r="T275" s="37"/>
      <c r="U275" s="5"/>
      <c r="V275" s="52"/>
      <c r="W275" s="56"/>
      <c r="X275" s="39"/>
      <c r="Y275" s="52"/>
      <c r="Z275" s="6"/>
      <c r="AA275" s="39"/>
      <c r="AB275" s="60"/>
      <c r="AC275" s="39"/>
      <c r="AD275" s="60"/>
      <c r="AE275" s="75"/>
      <c r="AF275" s="148"/>
      <c r="AG275" s="39"/>
      <c r="AH275" s="52"/>
      <c r="AJ275" s="17"/>
      <c r="AK275" s="17"/>
      <c r="AL275" s="17"/>
      <c r="AM275" s="17"/>
      <c r="AO275" s="31"/>
    </row>
    <row r="276" spans="1:41" s="3" customFormat="1" ht="3.95" customHeight="1" x14ac:dyDescent="0.2">
      <c r="A276" s="3" t="s">
        <v>120</v>
      </c>
      <c r="P276" s="74"/>
      <c r="Q276" s="87"/>
      <c r="R276" s="6"/>
      <c r="S276" s="39"/>
      <c r="T276" s="6"/>
      <c r="U276" s="5"/>
      <c r="V276" s="52"/>
      <c r="W276" s="56"/>
      <c r="X276" s="15"/>
      <c r="Y276" s="52"/>
      <c r="Z276" s="39"/>
      <c r="AA276" s="39"/>
      <c r="AB276" s="55"/>
      <c r="AC276" s="17"/>
      <c r="AD276" s="15"/>
      <c r="AE276" s="65"/>
      <c r="AF276" s="65"/>
      <c r="AG276" s="39"/>
      <c r="AH276" s="52"/>
      <c r="AO276" s="140"/>
    </row>
    <row r="277" spans="1:41" s="3" customFormat="1" ht="9.9499999999999993" customHeight="1" x14ac:dyDescent="0.2">
      <c r="A277" s="3" t="s">
        <v>120</v>
      </c>
      <c r="C277" s="73" t="s">
        <v>183</v>
      </c>
      <c r="O277" s="3" t="s">
        <v>122</v>
      </c>
      <c r="P277" s="74"/>
      <c r="Q277" s="87"/>
      <c r="R277" s="161" t="s">
        <v>126</v>
      </c>
      <c r="S277" s="162" t="s">
        <v>184</v>
      </c>
      <c r="T277" s="163"/>
      <c r="U277" s="5"/>
      <c r="V277" s="52"/>
      <c r="W277" s="56"/>
      <c r="X277" s="15"/>
      <c r="Y277" s="52"/>
      <c r="Z277" s="39"/>
      <c r="AA277" s="39"/>
      <c r="AB277" s="55"/>
      <c r="AC277" s="17"/>
      <c r="AD277" s="15"/>
      <c r="AE277" s="65"/>
      <c r="AF277" s="65"/>
      <c r="AG277" s="39"/>
      <c r="AH277" s="52"/>
      <c r="AO277" s="140"/>
    </row>
    <row r="278" spans="1:41" s="3" customFormat="1" ht="2.85" customHeight="1" x14ac:dyDescent="0.2">
      <c r="C278" s="73"/>
      <c r="P278" s="74"/>
      <c r="Q278" s="87"/>
      <c r="R278" s="6"/>
      <c r="S278" s="39"/>
      <c r="T278" s="6"/>
      <c r="U278" s="5"/>
      <c r="V278" s="52"/>
      <c r="W278" s="56"/>
      <c r="X278" s="15"/>
      <c r="Y278" s="52"/>
      <c r="Z278" s="39"/>
      <c r="AA278" s="39"/>
      <c r="AB278" s="55"/>
      <c r="AC278" s="17"/>
      <c r="AD278" s="15"/>
      <c r="AE278" s="65"/>
      <c r="AF278" s="65"/>
      <c r="AG278" s="39"/>
      <c r="AH278" s="52"/>
      <c r="AO278" s="140"/>
    </row>
    <row r="279" spans="1:41" s="3" customFormat="1" ht="9.9499999999999993" customHeight="1" x14ac:dyDescent="0.2">
      <c r="D279" s="40" t="s">
        <v>10</v>
      </c>
      <c r="E279" s="141" t="s">
        <v>185</v>
      </c>
      <c r="G279" s="141"/>
      <c r="H279" s="141"/>
      <c r="J279" s="141"/>
      <c r="K279" s="141"/>
      <c r="L279" s="141"/>
      <c r="M279" s="3" t="s">
        <v>122</v>
      </c>
      <c r="N279" s="141"/>
      <c r="P279" s="74"/>
      <c r="Q279" s="87"/>
      <c r="R279" s="6"/>
      <c r="S279" s="39"/>
      <c r="T279" s="6"/>
      <c r="U279" s="5"/>
      <c r="V279" s="52"/>
      <c r="W279" s="56"/>
      <c r="X279" s="15"/>
      <c r="Y279" s="52"/>
      <c r="Z279" s="39"/>
      <c r="AA279" s="39"/>
      <c r="AB279" s="55"/>
      <c r="AC279" s="17"/>
      <c r="AD279" s="15"/>
      <c r="AE279" s="65"/>
      <c r="AF279" s="65"/>
      <c r="AG279" s="39"/>
      <c r="AH279" s="52"/>
      <c r="AO279" s="140"/>
    </row>
    <row r="280" spans="1:41" s="3" customFormat="1" ht="1.5" customHeight="1" x14ac:dyDescent="0.2">
      <c r="A280" s="3" t="s">
        <v>120</v>
      </c>
      <c r="P280" s="74"/>
      <c r="Q280" s="87"/>
      <c r="R280" s="6"/>
      <c r="S280" s="39"/>
      <c r="T280" s="6"/>
      <c r="U280" s="5"/>
      <c r="V280" s="52"/>
      <c r="W280" s="56"/>
      <c r="X280" s="15"/>
      <c r="Y280" s="52"/>
      <c r="Z280" s="39"/>
      <c r="AA280" s="39"/>
      <c r="AB280" s="55"/>
      <c r="AC280" s="17"/>
      <c r="AD280" s="15"/>
      <c r="AE280" s="65"/>
      <c r="AF280" s="65"/>
      <c r="AG280" s="39"/>
      <c r="AH280" s="52"/>
      <c r="AO280" s="140"/>
    </row>
    <row r="281" spans="1:41" s="3" customFormat="1" ht="9.9499999999999993" customHeight="1" x14ac:dyDescent="0.2">
      <c r="B281" s="112" t="s">
        <v>57</v>
      </c>
      <c r="C281" s="173" t="s">
        <v>186</v>
      </c>
      <c r="D281" s="40"/>
      <c r="E281" s="74" t="s">
        <v>279</v>
      </c>
      <c r="F281" s="74"/>
      <c r="G281" s="30" t="s">
        <v>50</v>
      </c>
      <c r="H281" s="30"/>
      <c r="I281" s="30" t="s">
        <v>133</v>
      </c>
      <c r="J281" s="30"/>
      <c r="K281" s="30"/>
      <c r="L281" s="30"/>
      <c r="M281" s="30"/>
      <c r="N281" s="30"/>
      <c r="P281" s="74" t="s">
        <v>388</v>
      </c>
      <c r="Q281" s="87"/>
      <c r="R281" s="29"/>
      <c r="S281" s="39">
        <f>IF(Suggested="Yes",AA281,AG281)</f>
        <v>6.7</v>
      </c>
      <c r="T281" s="37" t="s">
        <v>49</v>
      </c>
      <c r="U281" s="5" t="str">
        <f>+Instructions!$B$3</f>
        <v>G</v>
      </c>
      <c r="V281" s="52"/>
      <c r="W281" s="56">
        <f>+Instructions!$C$22</f>
        <v>0</v>
      </c>
      <c r="X281" s="17">
        <f>ROUND($AA281*(1-W281)+0.004999,2)</f>
        <v>6.7</v>
      </c>
      <c r="Y281" s="52"/>
      <c r="Z281" s="6" t="s">
        <v>860</v>
      </c>
      <c r="AA281" s="39">
        <v>6.7</v>
      </c>
      <c r="AB281" s="60">
        <f>+W281</f>
        <v>0</v>
      </c>
      <c r="AC281" s="17">
        <f>+X281</f>
        <v>6.7</v>
      </c>
      <c r="AD281" s="12">
        <f>(AG281-AC281)/AG281</f>
        <v>0</v>
      </c>
      <c r="AE281" s="120"/>
      <c r="AF281" s="127">
        <v>1</v>
      </c>
      <c r="AG281" s="38">
        <f>SUM(AJ281:AL281)+AE281</f>
        <v>6.7</v>
      </c>
      <c r="AH281" s="52"/>
      <c r="AJ281" s="17">
        <f>ROUND(AC281/(1-VLOOKUP(AF281,Group,2,FALSE)),2)</f>
        <v>6.7</v>
      </c>
      <c r="AK281" s="17">
        <f>IF(VLOOKUP(AF281,Group,5,FALSE)="YES",VLOOKUP(ROUND(ROUND(AJ281,1)-AJ281,2),Round,2,FALSE)+VLOOKUP(AF281,Group,6,FALSE),0)</f>
        <v>0</v>
      </c>
      <c r="AL281" s="17">
        <f>IF(VLOOKUP(AF281,Group,7,FALSE)="",0,ROUND(AJ281-0.04999,1)-AJ281+AM281)</f>
        <v>0</v>
      </c>
      <c r="AM281" s="17" t="str">
        <f>IF(VLOOKUP(AF281,Group,7,FALSE)="","",VLOOKUP(AF281,Group,7,FALSE))</f>
        <v/>
      </c>
      <c r="AO281" s="31" t="s">
        <v>61</v>
      </c>
    </row>
    <row r="282" spans="1:41" s="3" customFormat="1" ht="1.5" customHeight="1" x14ac:dyDescent="0.2">
      <c r="A282" s="3" t="s">
        <v>120</v>
      </c>
      <c r="P282" s="74"/>
      <c r="Q282" s="87"/>
      <c r="R282" s="6"/>
      <c r="S282" s="39"/>
      <c r="T282" s="6"/>
      <c r="U282" s="5"/>
      <c r="V282" s="52"/>
      <c r="W282" s="56"/>
      <c r="X282" s="15"/>
      <c r="Y282" s="52"/>
      <c r="Z282" s="39"/>
      <c r="AA282" s="39"/>
      <c r="AB282" s="55"/>
      <c r="AC282" s="17"/>
      <c r="AD282" s="15"/>
      <c r="AE282" s="65"/>
      <c r="AF282" s="65"/>
      <c r="AG282" s="39"/>
      <c r="AH282" s="52"/>
      <c r="AO282" s="140"/>
    </row>
    <row r="283" spans="1:41" s="3" customFormat="1" ht="9.9499999999999993" customHeight="1" x14ac:dyDescent="0.2">
      <c r="B283" s="111" t="s">
        <v>8</v>
      </c>
      <c r="D283" s="40"/>
      <c r="E283" s="74" t="s">
        <v>280</v>
      </c>
      <c r="F283" s="74"/>
      <c r="G283" s="30" t="s">
        <v>92</v>
      </c>
      <c r="H283" s="30"/>
      <c r="I283" s="30" t="s">
        <v>228</v>
      </c>
      <c r="J283" s="30"/>
      <c r="K283" s="30" t="s">
        <v>127</v>
      </c>
      <c r="L283" s="168" t="s">
        <v>488</v>
      </c>
      <c r="M283" s="168"/>
      <c r="N283" s="168" t="s">
        <v>161</v>
      </c>
      <c r="P283" s="74" t="s">
        <v>136</v>
      </c>
      <c r="Q283" s="87"/>
      <c r="R283" s="29"/>
      <c r="S283" s="39">
        <f>IF(Suggested="Yes",AA283,AG283)</f>
        <v>19.149999999999999</v>
      </c>
      <c r="T283" s="37" t="s">
        <v>48</v>
      </c>
      <c r="U283" s="5" t="str">
        <f>+Instructions!$B$3</f>
        <v>G</v>
      </c>
      <c r="V283" s="52"/>
      <c r="W283" s="56">
        <f>+Instructions!$C$22</f>
        <v>0</v>
      </c>
      <c r="X283" s="17">
        <f>ROUND($AA283*(1-W283)+0.004999,2)</f>
        <v>19.149999999999999</v>
      </c>
      <c r="Y283" s="52"/>
      <c r="Z283" s="6" t="s">
        <v>860</v>
      </c>
      <c r="AA283" s="39">
        <v>19.149999999999999</v>
      </c>
      <c r="AB283" s="60">
        <f>+W283</f>
        <v>0</v>
      </c>
      <c r="AC283" s="17">
        <f>+X283</f>
        <v>19.149999999999999</v>
      </c>
      <c r="AD283" s="12">
        <f>(AG283-AC283)/AG283</f>
        <v>0</v>
      </c>
      <c r="AE283" s="120"/>
      <c r="AF283" s="128">
        <v>3</v>
      </c>
      <c r="AG283" s="53">
        <f>SUM(AJ283:AL283)+AE283</f>
        <v>19.149999999999999</v>
      </c>
      <c r="AH283" s="52"/>
      <c r="AJ283" s="17">
        <f>ROUND(AC283/(1-VLOOKUP(AF283,Group,2,FALSE)),2)</f>
        <v>19.149999999999999</v>
      </c>
      <c r="AK283" s="17">
        <f>IF(VLOOKUP(AF283,Group,5,FALSE)="YES",VLOOKUP(ROUND(ROUND(AJ283,1)-AJ283,2),Round,2,FALSE)+VLOOKUP(AF283,Group,6,FALSE),0)</f>
        <v>0</v>
      </c>
      <c r="AL283" s="17">
        <f>IF(VLOOKUP(AF283,Group,7,FALSE)="",0,ROUND(AJ283-0.04999,1)-AJ283+AM283)</f>
        <v>0</v>
      </c>
      <c r="AM283" s="17" t="str">
        <f>IF(VLOOKUP(AF283,Group,7,FALSE)="","",VLOOKUP(AF283,Group,7,FALSE))</f>
        <v/>
      </c>
      <c r="AO283" s="31" t="s">
        <v>61</v>
      </c>
    </row>
    <row r="284" spans="1:41" s="3" customFormat="1" ht="1.5" customHeight="1" x14ac:dyDescent="0.2">
      <c r="A284" s="3" t="s">
        <v>120</v>
      </c>
      <c r="P284" s="74"/>
      <c r="Q284" s="87"/>
      <c r="R284" s="6"/>
      <c r="S284" s="39"/>
      <c r="T284" s="6"/>
      <c r="U284" s="5"/>
      <c r="V284" s="52"/>
      <c r="W284" s="56"/>
      <c r="X284" s="15"/>
      <c r="Y284" s="52"/>
      <c r="Z284" s="39"/>
      <c r="AA284" s="39"/>
      <c r="AB284" s="55"/>
      <c r="AC284" s="17"/>
      <c r="AD284" s="15"/>
      <c r="AE284" s="65"/>
      <c r="AF284" s="65"/>
      <c r="AG284" s="39"/>
      <c r="AH284" s="52"/>
      <c r="AO284" s="140"/>
    </row>
    <row r="285" spans="1:41" s="3" customFormat="1" ht="9.9499999999999993" customHeight="1" x14ac:dyDescent="0.2">
      <c r="B285" s="113" t="s">
        <v>47</v>
      </c>
      <c r="D285" s="40"/>
      <c r="E285" s="74" t="s">
        <v>281</v>
      </c>
      <c r="F285" s="74"/>
      <c r="G285" s="30" t="s">
        <v>104</v>
      </c>
      <c r="H285" s="30"/>
      <c r="I285" s="30" t="s">
        <v>228</v>
      </c>
      <c r="J285" s="30"/>
      <c r="K285" s="30"/>
      <c r="L285" s="30" t="s">
        <v>122</v>
      </c>
      <c r="M285" s="30"/>
      <c r="N285" s="30"/>
      <c r="P285" s="74" t="s">
        <v>137</v>
      </c>
      <c r="Q285" s="87"/>
      <c r="R285" s="29"/>
      <c r="S285" s="39">
        <f>IF(Suggested="Yes",AA285,AG285)</f>
        <v>8.75</v>
      </c>
      <c r="T285" s="37" t="s">
        <v>48</v>
      </c>
      <c r="U285" s="5" t="str">
        <f>+Instructions!$B$3</f>
        <v>G</v>
      </c>
      <c r="V285" s="52"/>
      <c r="W285" s="56">
        <f>+Instructions!$C$22</f>
        <v>0</v>
      </c>
      <c r="X285" s="39">
        <f>ROUND($AA285*(1-W285)+0.004999,2)</f>
        <v>8.75</v>
      </c>
      <c r="Y285" s="52"/>
      <c r="Z285" s="6" t="s">
        <v>860</v>
      </c>
      <c r="AA285" s="39">
        <v>8.75</v>
      </c>
      <c r="AB285" s="60">
        <f>+W285</f>
        <v>0</v>
      </c>
      <c r="AC285" s="39">
        <f>+X285</f>
        <v>8.75</v>
      </c>
      <c r="AD285" s="60">
        <f>(AG285-AC285)/AG285</f>
        <v>0</v>
      </c>
      <c r="AE285" s="120"/>
      <c r="AF285" s="129">
        <v>2</v>
      </c>
      <c r="AG285" s="44">
        <f>SUM(AJ285:AL285)+AE285</f>
        <v>8.75</v>
      </c>
      <c r="AH285" s="52"/>
      <c r="AJ285" s="17">
        <f>ROUND(AC285/(1-VLOOKUP(AF285,Group,2,FALSE)),2)</f>
        <v>8.75</v>
      </c>
      <c r="AK285" s="17">
        <f>IF(VLOOKUP(AF285,Group,5,FALSE)="YES",VLOOKUP(ROUND(ROUND(AJ285,1)-AJ285,2),Round,2,FALSE)+VLOOKUP(AF285,Group,6,FALSE),0)</f>
        <v>0</v>
      </c>
      <c r="AL285" s="17">
        <f>IF(VLOOKUP(AF285,Group,7,FALSE)="",0,ROUND(AJ285-0.04999,1)-AJ285+AM285)</f>
        <v>0</v>
      </c>
      <c r="AM285" s="17" t="str">
        <f>IF(VLOOKUP(AF285,Group,7,FALSE)="","",VLOOKUP(AF285,Group,7,FALSE))</f>
        <v/>
      </c>
      <c r="AO285" s="31" t="s">
        <v>61</v>
      </c>
    </row>
    <row r="286" spans="1:41" s="3" customFormat="1" ht="3.95" customHeight="1" x14ac:dyDescent="0.2">
      <c r="A286" s="3" t="s">
        <v>120</v>
      </c>
      <c r="P286" s="74"/>
      <c r="Q286" s="87"/>
      <c r="R286" s="6"/>
      <c r="S286" s="39"/>
      <c r="T286" s="6"/>
      <c r="U286" s="5"/>
      <c r="V286" s="52"/>
      <c r="W286" s="56"/>
      <c r="X286" s="15"/>
      <c r="Y286" s="52"/>
      <c r="Z286" s="39"/>
      <c r="AA286" s="39"/>
      <c r="AB286" s="55"/>
      <c r="AC286" s="17"/>
      <c r="AD286" s="15"/>
      <c r="AE286" s="65"/>
      <c r="AF286" s="65"/>
      <c r="AG286" s="39"/>
      <c r="AH286" s="52"/>
      <c r="AO286" s="140"/>
    </row>
    <row r="287" spans="1:41" s="3" customFormat="1" ht="9.9499999999999993" customHeight="1" x14ac:dyDescent="0.2">
      <c r="A287" s="3" t="s">
        <v>120</v>
      </c>
      <c r="C287" s="73" t="s">
        <v>188</v>
      </c>
      <c r="O287" s="3" t="s">
        <v>122</v>
      </c>
      <c r="P287" s="74"/>
      <c r="Q287" s="87"/>
      <c r="R287" s="161" t="s">
        <v>126</v>
      </c>
      <c r="S287" s="162" t="s">
        <v>189</v>
      </c>
      <c r="T287" s="163"/>
      <c r="U287" s="5"/>
      <c r="V287" s="52"/>
      <c r="W287" s="56"/>
      <c r="X287" s="15"/>
      <c r="Y287" s="52"/>
      <c r="Z287" s="39"/>
      <c r="AA287" s="39"/>
      <c r="AB287" s="55"/>
      <c r="AC287" s="17"/>
      <c r="AD287" s="15"/>
      <c r="AE287" s="65"/>
      <c r="AF287" s="65"/>
      <c r="AG287" s="39"/>
      <c r="AH287" s="52"/>
      <c r="AO287" s="140"/>
    </row>
    <row r="288" spans="1:41" s="3" customFormat="1" ht="2.85" customHeight="1" x14ac:dyDescent="0.2">
      <c r="C288" s="73"/>
      <c r="P288" s="74"/>
      <c r="Q288" s="87"/>
      <c r="R288" s="6"/>
      <c r="S288" s="39"/>
      <c r="T288" s="6"/>
      <c r="U288" s="5"/>
      <c r="V288" s="52"/>
      <c r="W288" s="56"/>
      <c r="X288" s="15"/>
      <c r="Y288" s="52"/>
      <c r="Z288" s="39"/>
      <c r="AA288" s="39"/>
      <c r="AB288" s="55"/>
      <c r="AC288" s="17"/>
      <c r="AD288" s="15"/>
      <c r="AE288" s="65"/>
      <c r="AF288" s="65"/>
      <c r="AG288" s="39"/>
      <c r="AH288" s="52"/>
      <c r="AO288" s="140"/>
    </row>
    <row r="289" spans="1:41" s="3" customFormat="1" ht="9.9499999999999993" customHeight="1" x14ac:dyDescent="0.2">
      <c r="D289" s="40" t="s">
        <v>10</v>
      </c>
      <c r="E289" s="141" t="s">
        <v>190</v>
      </c>
      <c r="G289" s="141" t="s">
        <v>668</v>
      </c>
      <c r="H289" s="141"/>
      <c r="J289" s="141" t="s">
        <v>673</v>
      </c>
      <c r="K289" s="141"/>
      <c r="L289" s="141"/>
      <c r="M289" s="141" t="s">
        <v>713</v>
      </c>
      <c r="N289" s="141"/>
      <c r="O289" s="141" t="s">
        <v>665</v>
      </c>
      <c r="P289" s="74"/>
      <c r="Q289" s="87"/>
      <c r="R289" s="6"/>
      <c r="S289" s="39"/>
      <c r="T289" s="6"/>
      <c r="U289" s="5"/>
      <c r="V289" s="52"/>
      <c r="W289" s="56"/>
      <c r="X289" s="15"/>
      <c r="Y289" s="52"/>
      <c r="Z289" s="39"/>
      <c r="AA289" s="39"/>
      <c r="AB289" s="55"/>
      <c r="AC289" s="17"/>
      <c r="AD289" s="15"/>
      <c r="AE289" s="65"/>
      <c r="AF289" s="65"/>
      <c r="AG289" s="39"/>
      <c r="AH289" s="52"/>
      <c r="AO289" s="140"/>
    </row>
    <row r="290" spans="1:41" s="3" customFormat="1" ht="9.9499999999999993" customHeight="1" x14ac:dyDescent="0.2">
      <c r="D290" s="40"/>
      <c r="E290" s="141" t="s">
        <v>710</v>
      </c>
      <c r="G290" s="141" t="s">
        <v>669</v>
      </c>
      <c r="H290" s="141"/>
      <c r="J290" s="141" t="s">
        <v>712</v>
      </c>
      <c r="K290" s="141"/>
      <c r="L290" s="141"/>
      <c r="M290" s="141" t="s">
        <v>681</v>
      </c>
      <c r="O290" s="141" t="s">
        <v>666</v>
      </c>
      <c r="P290" s="74"/>
      <c r="Q290" s="87"/>
      <c r="R290" s="6"/>
      <c r="S290" s="39"/>
      <c r="T290" s="6"/>
      <c r="U290" s="5"/>
      <c r="V290" s="52"/>
      <c r="W290" s="56"/>
      <c r="X290" s="15"/>
      <c r="Y290" s="52"/>
      <c r="Z290" s="39"/>
      <c r="AA290" s="39"/>
      <c r="AB290" s="55"/>
      <c r="AC290" s="17"/>
      <c r="AD290" s="15"/>
      <c r="AE290" s="65"/>
      <c r="AF290" s="65"/>
      <c r="AG290" s="39"/>
      <c r="AH290" s="52"/>
      <c r="AO290" s="140"/>
    </row>
    <row r="291" spans="1:41" s="3" customFormat="1" ht="9.9499999999999993" customHeight="1" x14ac:dyDescent="0.2">
      <c r="D291" s="40"/>
      <c r="E291" s="141" t="s">
        <v>191</v>
      </c>
      <c r="G291" s="141" t="s">
        <v>670</v>
      </c>
      <c r="H291" s="141"/>
      <c r="J291" s="141" t="s">
        <v>674</v>
      </c>
      <c r="K291" s="141"/>
      <c r="L291" s="141"/>
      <c r="M291" s="141" t="s">
        <v>677</v>
      </c>
      <c r="O291" s="141" t="s">
        <v>715</v>
      </c>
      <c r="P291" s="74"/>
      <c r="Q291" s="87"/>
      <c r="R291" s="6"/>
      <c r="S291" s="39"/>
      <c r="T291" s="6"/>
      <c r="U291" s="5"/>
      <c r="V291" s="52"/>
      <c r="W291" s="56"/>
      <c r="X291" s="15"/>
      <c r="Y291" s="52"/>
      <c r="Z291" s="39"/>
      <c r="AA291" s="39"/>
      <c r="AB291" s="55"/>
      <c r="AC291" s="17"/>
      <c r="AD291" s="15"/>
      <c r="AE291" s="65"/>
      <c r="AF291" s="65"/>
      <c r="AG291" s="39"/>
      <c r="AH291" s="52"/>
      <c r="AO291" s="140"/>
    </row>
    <row r="292" spans="1:41" s="3" customFormat="1" ht="9.9499999999999993" customHeight="1" x14ac:dyDescent="0.2">
      <c r="E292" s="141" t="s">
        <v>192</v>
      </c>
      <c r="G292" s="141" t="s">
        <v>711</v>
      </c>
      <c r="H292" s="141"/>
      <c r="J292" s="141" t="s">
        <v>675</v>
      </c>
      <c r="K292" s="141"/>
      <c r="L292" s="141"/>
      <c r="M292" s="141" t="s">
        <v>678</v>
      </c>
      <c r="O292" s="141" t="s">
        <v>667</v>
      </c>
      <c r="P292" s="74"/>
      <c r="Q292" s="87"/>
      <c r="R292" s="6"/>
      <c r="S292" s="39"/>
      <c r="T292" s="6"/>
      <c r="U292" s="5"/>
      <c r="V292" s="52"/>
      <c r="W292" s="56"/>
      <c r="X292" s="15"/>
      <c r="Y292" s="52"/>
      <c r="Z292" s="39"/>
      <c r="AA292" s="39"/>
      <c r="AB292" s="55"/>
      <c r="AC292" s="17"/>
      <c r="AD292" s="15"/>
      <c r="AE292" s="65"/>
      <c r="AF292" s="65"/>
      <c r="AG292" s="39"/>
      <c r="AH292" s="52"/>
      <c r="AO292" s="140"/>
    </row>
    <row r="293" spans="1:41" s="3" customFormat="1" ht="9.9499999999999993" customHeight="1" x14ac:dyDescent="0.2">
      <c r="D293" s="40"/>
      <c r="E293" s="141" t="s">
        <v>193</v>
      </c>
      <c r="G293" s="141" t="s">
        <v>671</v>
      </c>
      <c r="H293" s="141"/>
      <c r="J293" s="141" t="s">
        <v>714</v>
      </c>
      <c r="K293" s="141"/>
      <c r="L293" s="141"/>
      <c r="M293" s="141" t="s">
        <v>679</v>
      </c>
      <c r="O293" s="141"/>
      <c r="P293" s="74"/>
      <c r="Q293" s="87"/>
      <c r="R293" s="6"/>
      <c r="S293" s="39"/>
      <c r="T293" s="6"/>
      <c r="U293" s="5"/>
      <c r="V293" s="52"/>
      <c r="W293" s="56"/>
      <c r="X293" s="15"/>
      <c r="Y293" s="52"/>
      <c r="Z293" s="39"/>
      <c r="AA293" s="39"/>
      <c r="AB293" s="55"/>
      <c r="AC293" s="17"/>
      <c r="AD293" s="15"/>
      <c r="AE293" s="65"/>
      <c r="AF293" s="65"/>
      <c r="AG293" s="39"/>
      <c r="AH293" s="52"/>
      <c r="AO293" s="140"/>
    </row>
    <row r="294" spans="1:41" s="3" customFormat="1" ht="9.9499999999999993" customHeight="1" x14ac:dyDescent="0.2">
      <c r="D294" s="40"/>
      <c r="E294" s="141" t="s">
        <v>664</v>
      </c>
      <c r="G294" s="141" t="s">
        <v>672</v>
      </c>
      <c r="H294" s="141"/>
      <c r="J294" s="141" t="s">
        <v>676</v>
      </c>
      <c r="K294" s="141"/>
      <c r="L294" s="141"/>
      <c r="M294" s="141" t="s">
        <v>680</v>
      </c>
      <c r="O294" s="141"/>
      <c r="P294" s="74"/>
      <c r="Q294" s="87"/>
      <c r="R294" s="6"/>
      <c r="S294" s="39"/>
      <c r="T294" s="6"/>
      <c r="U294" s="5"/>
      <c r="V294" s="52"/>
      <c r="W294" s="56"/>
      <c r="X294" s="15"/>
      <c r="Y294" s="52"/>
      <c r="Z294" s="39"/>
      <c r="AA294" s="39"/>
      <c r="AB294" s="55"/>
      <c r="AC294" s="17"/>
      <c r="AD294" s="15"/>
      <c r="AE294" s="65"/>
      <c r="AF294" s="65"/>
      <c r="AG294" s="39"/>
      <c r="AH294" s="52"/>
      <c r="AO294" s="140"/>
    </row>
    <row r="295" spans="1:41" s="3" customFormat="1" ht="1.5" customHeight="1" x14ac:dyDescent="0.2">
      <c r="A295" s="3" t="s">
        <v>120</v>
      </c>
      <c r="P295" s="74"/>
      <c r="Q295" s="87"/>
      <c r="R295" s="6"/>
      <c r="S295" s="39"/>
      <c r="T295" s="6"/>
      <c r="U295" s="5"/>
      <c r="V295" s="52"/>
      <c r="W295" s="56"/>
      <c r="X295" s="15"/>
      <c r="Y295" s="52"/>
      <c r="Z295" s="39"/>
      <c r="AA295" s="39"/>
      <c r="AB295" s="55"/>
      <c r="AC295" s="17"/>
      <c r="AD295" s="15"/>
      <c r="AE295" s="65"/>
      <c r="AF295" s="65"/>
      <c r="AG295" s="39"/>
      <c r="AH295" s="52"/>
      <c r="AO295" s="140"/>
    </row>
    <row r="296" spans="1:41" s="3" customFormat="1" ht="9.9499999999999993" customHeight="1" x14ac:dyDescent="0.2">
      <c r="B296" s="112" t="s">
        <v>57</v>
      </c>
      <c r="D296" s="40"/>
      <c r="E296" s="74" t="s">
        <v>328</v>
      </c>
      <c r="F296" s="74"/>
      <c r="G296" s="30" t="s">
        <v>50</v>
      </c>
      <c r="H296" s="30"/>
      <c r="I296" s="30" t="s">
        <v>194</v>
      </c>
      <c r="J296" s="30"/>
      <c r="K296" s="30"/>
      <c r="L296" s="30"/>
      <c r="M296" s="30"/>
      <c r="N296" s="30"/>
      <c r="P296" s="74" t="s">
        <v>562</v>
      </c>
      <c r="Q296" s="87"/>
      <c r="R296" s="29" t="s">
        <v>54</v>
      </c>
      <c r="S296" s="39">
        <f>IF(Suggested="Yes",AA296,AG296)</f>
        <v>11.5</v>
      </c>
      <c r="T296" s="37" t="s">
        <v>49</v>
      </c>
      <c r="U296" s="5" t="str">
        <f>+Instructions!$B$3</f>
        <v>G</v>
      </c>
      <c r="V296" s="52"/>
      <c r="W296" s="56">
        <f>+Instructions!$C$22</f>
        <v>0</v>
      </c>
      <c r="X296" s="17">
        <f>ROUND($AA296*(1-W296)+0.004999,2)</f>
        <v>11.5</v>
      </c>
      <c r="Y296" s="52"/>
      <c r="Z296" s="6" t="s">
        <v>860</v>
      </c>
      <c r="AA296" s="39">
        <v>11.5</v>
      </c>
      <c r="AB296" s="60">
        <f>+W296</f>
        <v>0</v>
      </c>
      <c r="AC296" s="17">
        <f>+X296</f>
        <v>11.5</v>
      </c>
      <c r="AD296" s="12">
        <f>(AG296-AC296)/AG296</f>
        <v>0</v>
      </c>
      <c r="AE296" s="120"/>
      <c r="AF296" s="127">
        <v>1</v>
      </c>
      <c r="AG296" s="38">
        <f>SUM(AJ296:AL296)+AE296</f>
        <v>11.5</v>
      </c>
      <c r="AH296" s="52"/>
      <c r="AJ296" s="17">
        <f>ROUND(AC296/(1-VLOOKUP(AF296,Group,2,FALSE)),2)</f>
        <v>11.5</v>
      </c>
      <c r="AK296" s="17">
        <f>IF(VLOOKUP(AF296,Group,5,FALSE)="YES",VLOOKUP(ROUND(ROUND(AJ296,1)-AJ296,2),Round,2,FALSE)+VLOOKUP(AF296,Group,6,FALSE),0)</f>
        <v>0</v>
      </c>
      <c r="AL296" s="17">
        <f>IF(VLOOKUP(AF296,Group,7,FALSE)="",0,ROUND(AJ296-0.04999,1)-AJ296+AM296)</f>
        <v>0</v>
      </c>
      <c r="AM296" s="17" t="str">
        <f>IF(VLOOKUP(AF296,Group,7,FALSE)="","",VLOOKUP(AF296,Group,7,FALSE))</f>
        <v/>
      </c>
      <c r="AO296" s="31" t="s">
        <v>61</v>
      </c>
    </row>
    <row r="297" spans="1:41" s="3" customFormat="1" ht="1.5" customHeight="1" x14ac:dyDescent="0.2">
      <c r="B297" s="118"/>
      <c r="D297" s="40"/>
      <c r="E297" s="74"/>
      <c r="F297" s="74"/>
      <c r="G297" s="30"/>
      <c r="H297" s="30"/>
      <c r="I297" s="30"/>
      <c r="J297" s="30"/>
      <c r="K297" s="30"/>
      <c r="L297" s="30"/>
      <c r="M297" s="30"/>
      <c r="N297" s="30"/>
      <c r="P297" s="74"/>
      <c r="Q297" s="87"/>
      <c r="R297" s="29"/>
      <c r="S297" s="39"/>
      <c r="T297" s="37"/>
      <c r="U297" s="5"/>
      <c r="V297" s="52"/>
      <c r="W297" s="56"/>
      <c r="X297" s="39"/>
      <c r="Y297" s="52"/>
      <c r="Z297" s="6"/>
      <c r="AA297" s="39"/>
      <c r="AB297" s="60"/>
      <c r="AC297" s="39"/>
      <c r="AD297" s="60"/>
      <c r="AE297" s="75"/>
      <c r="AF297" s="148"/>
      <c r="AG297" s="39"/>
      <c r="AH297" s="52"/>
      <c r="AJ297" s="17"/>
      <c r="AK297" s="17"/>
      <c r="AL297" s="17"/>
      <c r="AM297" s="17"/>
      <c r="AO297" s="31"/>
    </row>
    <row r="298" spans="1:41" s="3" customFormat="1" ht="9.75" customHeight="1" x14ac:dyDescent="0.2">
      <c r="B298" s="118"/>
      <c r="D298" s="40" t="s">
        <v>107</v>
      </c>
      <c r="E298" s="158" t="s">
        <v>683</v>
      </c>
      <c r="F298" s="74"/>
      <c r="G298" s="30"/>
      <c r="H298" s="30"/>
      <c r="I298" s="30"/>
      <c r="J298" s="168"/>
      <c r="K298" s="158"/>
      <c r="L298" s="30"/>
      <c r="M298" s="30"/>
      <c r="N298" s="30"/>
      <c r="O298" s="168"/>
      <c r="P298" s="74"/>
      <c r="Q298" s="87"/>
      <c r="R298" s="29"/>
      <c r="S298" s="39"/>
      <c r="T298" s="37"/>
      <c r="U298" s="5"/>
      <c r="V298" s="52"/>
      <c r="W298" s="56"/>
      <c r="X298" s="39"/>
      <c r="Y298" s="52"/>
      <c r="Z298" s="6"/>
      <c r="AA298" s="39"/>
      <c r="AB298" s="60"/>
      <c r="AC298" s="39"/>
      <c r="AD298" s="60"/>
      <c r="AE298" s="75"/>
      <c r="AF298" s="148"/>
      <c r="AG298" s="39"/>
      <c r="AH298" s="52"/>
      <c r="AJ298" s="17"/>
      <c r="AK298" s="17"/>
      <c r="AL298" s="17"/>
      <c r="AM298" s="17"/>
      <c r="AO298" s="31"/>
    </row>
    <row r="299" spans="1:41" s="3" customFormat="1" ht="3.95" customHeight="1" x14ac:dyDescent="0.2">
      <c r="A299" s="3" t="s">
        <v>120</v>
      </c>
      <c r="P299" s="74"/>
      <c r="Q299" s="87"/>
      <c r="R299" s="6"/>
      <c r="S299" s="39"/>
      <c r="T299" s="6"/>
      <c r="U299" s="5"/>
      <c r="V299" s="52"/>
      <c r="W299" s="56"/>
      <c r="X299" s="15"/>
      <c r="Y299" s="52"/>
      <c r="Z299" s="39"/>
      <c r="AA299" s="39"/>
      <c r="AB299" s="55"/>
      <c r="AC299" s="17"/>
      <c r="AD299" s="15"/>
      <c r="AE299" s="65"/>
      <c r="AF299" s="65"/>
      <c r="AG299" s="39"/>
      <c r="AH299" s="52"/>
      <c r="AO299" s="140"/>
    </row>
    <row r="300" spans="1:41" s="3" customFormat="1" ht="9.9499999999999993" customHeight="1" x14ac:dyDescent="0.2">
      <c r="A300" s="3" t="s">
        <v>120</v>
      </c>
      <c r="C300" s="73" t="s">
        <v>838</v>
      </c>
      <c r="O300" s="3" t="s">
        <v>122</v>
      </c>
      <c r="P300" s="74"/>
      <c r="Q300" s="87"/>
      <c r="R300" s="161" t="s">
        <v>126</v>
      </c>
      <c r="S300" s="162" t="s">
        <v>356</v>
      </c>
      <c r="T300" s="163"/>
      <c r="U300" s="5"/>
      <c r="V300" s="52"/>
      <c r="W300" s="56"/>
      <c r="X300" s="15"/>
      <c r="Y300" s="52"/>
      <c r="Z300" s="39"/>
      <c r="AA300" s="39"/>
      <c r="AB300" s="55"/>
      <c r="AC300" s="17"/>
      <c r="AD300" s="15"/>
      <c r="AE300" s="65"/>
      <c r="AF300" s="65"/>
      <c r="AG300" s="39"/>
      <c r="AH300" s="52"/>
      <c r="AO300" s="140"/>
    </row>
    <row r="301" spans="1:41" s="3" customFormat="1" ht="2.85" customHeight="1" x14ac:dyDescent="0.2">
      <c r="C301" s="73"/>
      <c r="P301" s="74"/>
      <c r="Q301" s="87"/>
      <c r="R301" s="6"/>
      <c r="S301" s="39"/>
      <c r="T301" s="6"/>
      <c r="U301" s="5"/>
      <c r="V301" s="52"/>
      <c r="W301" s="56"/>
      <c r="X301" s="15"/>
      <c r="Y301" s="52"/>
      <c r="Z301" s="39"/>
      <c r="AA301" s="39"/>
      <c r="AB301" s="55"/>
      <c r="AC301" s="17"/>
      <c r="AD301" s="15"/>
      <c r="AE301" s="65"/>
      <c r="AF301" s="65"/>
      <c r="AG301" s="39"/>
      <c r="AH301" s="52"/>
      <c r="AO301" s="140"/>
    </row>
    <row r="302" spans="1:41" s="3" customFormat="1" ht="9.9499999999999993" customHeight="1" x14ac:dyDescent="0.2">
      <c r="D302" s="40" t="s">
        <v>10</v>
      </c>
      <c r="E302" s="141" t="s">
        <v>357</v>
      </c>
      <c r="G302" s="141"/>
      <c r="H302" s="141"/>
      <c r="J302" s="141"/>
      <c r="K302" s="141"/>
      <c r="L302" s="141"/>
      <c r="N302" s="141"/>
      <c r="P302" s="74"/>
      <c r="Q302" s="87"/>
      <c r="R302" s="6"/>
      <c r="S302" s="39"/>
      <c r="T302" s="6"/>
      <c r="U302" s="5"/>
      <c r="V302" s="52"/>
      <c r="W302" s="56"/>
      <c r="X302" s="15"/>
      <c r="Y302" s="52"/>
      <c r="Z302" s="39"/>
      <c r="AA302" s="39"/>
      <c r="AB302" s="55"/>
      <c r="AC302" s="17"/>
      <c r="AD302" s="15"/>
      <c r="AE302" s="65"/>
      <c r="AF302" s="65"/>
      <c r="AG302" s="39"/>
      <c r="AH302" s="52"/>
      <c r="AO302" s="140"/>
    </row>
    <row r="303" spans="1:41" s="3" customFormat="1" ht="0.95" customHeight="1" x14ac:dyDescent="0.2">
      <c r="A303" s="3" t="s">
        <v>120</v>
      </c>
      <c r="P303" s="74"/>
      <c r="Q303" s="87"/>
      <c r="R303" s="6"/>
      <c r="S303" s="39"/>
      <c r="T303" s="6"/>
      <c r="U303" s="5"/>
      <c r="V303" s="52"/>
      <c r="W303" s="56"/>
      <c r="X303" s="15"/>
      <c r="Y303" s="52"/>
      <c r="Z303" s="39"/>
      <c r="AA303" s="39"/>
      <c r="AB303" s="55"/>
      <c r="AC303" s="17"/>
      <c r="AD303" s="15"/>
      <c r="AE303" s="65"/>
      <c r="AF303" s="65"/>
      <c r="AG303" s="39"/>
      <c r="AH303" s="52"/>
      <c r="AO303" s="140"/>
    </row>
    <row r="304" spans="1:41" s="3" customFormat="1" ht="9.9499999999999993" customHeight="1" x14ac:dyDescent="0.2">
      <c r="B304" s="112" t="s">
        <v>57</v>
      </c>
      <c r="C304" s="173" t="s">
        <v>186</v>
      </c>
      <c r="D304" s="40"/>
      <c r="E304" s="74" t="s">
        <v>279</v>
      </c>
      <c r="F304" s="74"/>
      <c r="G304" s="30" t="s">
        <v>50</v>
      </c>
      <c r="H304" s="30"/>
      <c r="I304" s="30" t="s">
        <v>228</v>
      </c>
      <c r="J304" s="30"/>
      <c r="K304" s="30"/>
      <c r="L304" s="30"/>
      <c r="M304" s="30"/>
      <c r="N304" s="30"/>
      <c r="P304" s="74" t="s">
        <v>375</v>
      </c>
      <c r="Q304" s="87"/>
      <c r="R304" s="29"/>
      <c r="S304" s="39">
        <f>IF(Suggested="Yes",AA304,AG304)</f>
        <v>7.15</v>
      </c>
      <c r="T304" s="37" t="s">
        <v>49</v>
      </c>
      <c r="U304" s="5" t="str">
        <f>+Instructions!$B$3</f>
        <v>G</v>
      </c>
      <c r="V304" s="52"/>
      <c r="W304" s="56">
        <f>+Instructions!$C$22</f>
        <v>0</v>
      </c>
      <c r="X304" s="17">
        <f t="shared" ref="X304" si="528">ROUND($AA304*(1-W304)+0.004999,2)</f>
        <v>7.15</v>
      </c>
      <c r="Y304" s="52"/>
      <c r="Z304" s="6" t="s">
        <v>860</v>
      </c>
      <c r="AA304" s="39">
        <v>7.15</v>
      </c>
      <c r="AB304" s="60">
        <f t="shared" ref="AB304" si="529">+W304</f>
        <v>0</v>
      </c>
      <c r="AC304" s="17">
        <f t="shared" ref="AC304" si="530">+X304</f>
        <v>7.15</v>
      </c>
      <c r="AD304" s="12">
        <f t="shared" ref="AD304" si="531">(AG304-AC304)/AG304</f>
        <v>0</v>
      </c>
      <c r="AE304" s="120"/>
      <c r="AF304" s="127">
        <v>1</v>
      </c>
      <c r="AG304" s="38">
        <f t="shared" ref="AG304" si="532">SUM(AJ304:AL304)+AE304</f>
        <v>7.15</v>
      </c>
      <c r="AH304" s="52"/>
      <c r="AJ304" s="17">
        <f t="shared" ref="AJ304" si="533">ROUND(AC304/(1-VLOOKUP(AF304,Group,2,FALSE)),2)</f>
        <v>7.15</v>
      </c>
      <c r="AK304" s="17">
        <f t="shared" ref="AK304" si="534">IF(VLOOKUP(AF304,Group,5,FALSE)="YES",VLOOKUP(ROUND(ROUND(AJ304,1)-AJ304,2),Round,2,FALSE)+VLOOKUP(AF304,Group,6,FALSE),0)</f>
        <v>0</v>
      </c>
      <c r="AL304" s="17">
        <f t="shared" ref="AL304" si="535">IF(VLOOKUP(AF304,Group,7,FALSE)="",0,ROUND(AJ304-0.04999,1)-AJ304+AM304)</f>
        <v>0</v>
      </c>
      <c r="AM304" s="17" t="str">
        <f t="shared" ref="AM304" si="536">IF(VLOOKUP(AF304,Group,7,FALSE)="","",VLOOKUP(AF304,Group,7,FALSE))</f>
        <v/>
      </c>
      <c r="AO304" s="31" t="s">
        <v>61</v>
      </c>
    </row>
    <row r="305" spans="1:41" s="3" customFormat="1" ht="9.9499999999999993" customHeight="1" x14ac:dyDescent="0.2">
      <c r="B305" s="112" t="s">
        <v>57</v>
      </c>
      <c r="D305" s="40"/>
      <c r="E305" s="74" t="s">
        <v>329</v>
      </c>
      <c r="F305" s="74"/>
      <c r="G305" s="30" t="s">
        <v>50</v>
      </c>
      <c r="H305" s="30"/>
      <c r="I305" s="30" t="s">
        <v>228</v>
      </c>
      <c r="J305" s="30"/>
      <c r="K305" s="30"/>
      <c r="L305" s="30"/>
      <c r="M305" s="30"/>
      <c r="N305" s="30"/>
      <c r="P305" s="74" t="s">
        <v>773</v>
      </c>
      <c r="Q305" s="87"/>
      <c r="R305" s="29"/>
      <c r="S305" s="39">
        <f>IF(Suggested="Yes",AA305,AG305)</f>
        <v>9.0500000000000007</v>
      </c>
      <c r="T305" s="37" t="s">
        <v>49</v>
      </c>
      <c r="U305" s="5" t="str">
        <f>+Instructions!$B$3</f>
        <v>G</v>
      </c>
      <c r="V305" s="52"/>
      <c r="W305" s="56">
        <f>+Instructions!$C$22</f>
        <v>0</v>
      </c>
      <c r="X305" s="17">
        <f t="shared" ref="X305" si="537">ROUND($AA305*(1-W305)+0.004999,2)</f>
        <v>9.0500000000000007</v>
      </c>
      <c r="Y305" s="52"/>
      <c r="Z305" s="6" t="s">
        <v>860</v>
      </c>
      <c r="AA305" s="39">
        <v>9.0500000000000007</v>
      </c>
      <c r="AB305" s="60">
        <f t="shared" ref="AB305" si="538">+W305</f>
        <v>0</v>
      </c>
      <c r="AC305" s="17">
        <f t="shared" ref="AC305" si="539">+X305</f>
        <v>9.0500000000000007</v>
      </c>
      <c r="AD305" s="12">
        <f t="shared" ref="AD305" si="540">(AG305-AC305)/AG305</f>
        <v>0</v>
      </c>
      <c r="AE305" s="120"/>
      <c r="AF305" s="127">
        <v>1</v>
      </c>
      <c r="AG305" s="38">
        <f t="shared" ref="AG305" si="541">SUM(AJ305:AL305)+AE305</f>
        <v>9.0500000000000007</v>
      </c>
      <c r="AH305" s="52"/>
      <c r="AJ305" s="17">
        <f t="shared" ref="AJ305" si="542">ROUND(AC305/(1-VLOOKUP(AF305,Group,2,FALSE)),2)</f>
        <v>9.0500000000000007</v>
      </c>
      <c r="AK305" s="17">
        <f t="shared" ref="AK305" si="543">IF(VLOOKUP(AF305,Group,5,FALSE)="YES",VLOOKUP(ROUND(ROUND(AJ305,1)-AJ305,2),Round,2,FALSE)+VLOOKUP(AF305,Group,6,FALSE),0)</f>
        <v>0</v>
      </c>
      <c r="AL305" s="17">
        <f t="shared" ref="AL305" si="544">IF(VLOOKUP(AF305,Group,7,FALSE)="",0,ROUND(AJ305-0.04999,1)-AJ305+AM305)</f>
        <v>0</v>
      </c>
      <c r="AM305" s="17" t="str">
        <f t="shared" ref="AM305" si="545">IF(VLOOKUP(AF305,Group,7,FALSE)="","",VLOOKUP(AF305,Group,7,FALSE))</f>
        <v/>
      </c>
      <c r="AO305" s="31" t="s">
        <v>61</v>
      </c>
    </row>
    <row r="306" spans="1:41" s="3" customFormat="1" ht="9.9499999999999993" customHeight="1" x14ac:dyDescent="0.2">
      <c r="B306" s="112" t="s">
        <v>57</v>
      </c>
      <c r="D306" s="40"/>
      <c r="E306" s="74" t="s">
        <v>308</v>
      </c>
      <c r="F306" s="74"/>
      <c r="G306" s="30" t="s">
        <v>50</v>
      </c>
      <c r="H306" s="30"/>
      <c r="I306" s="30" t="s">
        <v>228</v>
      </c>
      <c r="J306" s="30"/>
      <c r="K306" s="30"/>
      <c r="L306" s="30"/>
      <c r="M306" s="30"/>
      <c r="N306" s="30"/>
      <c r="P306" s="74" t="s">
        <v>376</v>
      </c>
      <c r="Q306" s="87"/>
      <c r="R306" s="29" t="s">
        <v>54</v>
      </c>
      <c r="S306" s="39">
        <f>IF(Suggested="Yes",AA306,AG306)</f>
        <v>10.35</v>
      </c>
      <c r="T306" s="37" t="s">
        <v>49</v>
      </c>
      <c r="U306" s="5" t="str">
        <f>+Instructions!$B$3</f>
        <v>G</v>
      </c>
      <c r="V306" s="52"/>
      <c r="W306" s="56">
        <f>+Instructions!$C$22</f>
        <v>0</v>
      </c>
      <c r="X306" s="17">
        <f t="shared" ref="X306" si="546">ROUND($AA306*(1-W306)+0.004999,2)</f>
        <v>10.35</v>
      </c>
      <c r="Y306" s="52"/>
      <c r="Z306" s="6" t="s">
        <v>860</v>
      </c>
      <c r="AA306" s="39">
        <v>10.35</v>
      </c>
      <c r="AB306" s="60">
        <f t="shared" ref="AB306" si="547">+W306</f>
        <v>0</v>
      </c>
      <c r="AC306" s="17">
        <f t="shared" ref="AC306" si="548">+X306</f>
        <v>10.35</v>
      </c>
      <c r="AD306" s="12">
        <f t="shared" ref="AD306" si="549">(AG306-AC306)/AG306</f>
        <v>0</v>
      </c>
      <c r="AE306" s="120"/>
      <c r="AF306" s="127">
        <v>1</v>
      </c>
      <c r="AG306" s="38">
        <f t="shared" ref="AG306" si="550">SUM(AJ306:AL306)+AE306</f>
        <v>10.35</v>
      </c>
      <c r="AH306" s="52"/>
      <c r="AJ306" s="17">
        <f t="shared" ref="AJ306" si="551">ROUND(AC306/(1-VLOOKUP(AF306,Group,2,FALSE)),2)</f>
        <v>10.35</v>
      </c>
      <c r="AK306" s="17">
        <f t="shared" ref="AK306" si="552">IF(VLOOKUP(AF306,Group,5,FALSE)="YES",VLOOKUP(ROUND(ROUND(AJ306,1)-AJ306,2),Round,2,FALSE)+VLOOKUP(AF306,Group,6,FALSE),0)</f>
        <v>0</v>
      </c>
      <c r="AL306" s="17">
        <f t="shared" ref="AL306" si="553">IF(VLOOKUP(AF306,Group,7,FALSE)="",0,ROUND(AJ306-0.04999,1)-AJ306+AM306)</f>
        <v>0</v>
      </c>
      <c r="AM306" s="17" t="str">
        <f t="shared" ref="AM306" si="554">IF(VLOOKUP(AF306,Group,7,FALSE)="","",VLOOKUP(AF306,Group,7,FALSE))</f>
        <v/>
      </c>
      <c r="AO306" s="31" t="s">
        <v>61</v>
      </c>
    </row>
    <row r="307" spans="1:41" s="3" customFormat="1" ht="1.5" customHeight="1" x14ac:dyDescent="0.2">
      <c r="A307" s="3" t="s">
        <v>120</v>
      </c>
      <c r="P307" s="74"/>
      <c r="Q307" s="87"/>
      <c r="R307" s="6"/>
      <c r="S307" s="39"/>
      <c r="T307" s="6"/>
      <c r="U307" s="5"/>
      <c r="V307" s="52"/>
      <c r="W307" s="56"/>
      <c r="X307" s="15"/>
      <c r="Y307" s="52"/>
      <c r="Z307" s="39"/>
      <c r="AA307" s="39"/>
      <c r="AB307" s="55"/>
      <c r="AC307" s="17"/>
      <c r="AD307" s="15"/>
      <c r="AE307" s="65"/>
      <c r="AF307" s="65"/>
      <c r="AG307" s="39"/>
      <c r="AH307" s="52"/>
      <c r="AO307" s="140"/>
    </row>
    <row r="308" spans="1:41" s="3" customFormat="1" ht="9.9499999999999993" customHeight="1" x14ac:dyDescent="0.2">
      <c r="B308" s="111" t="s">
        <v>8</v>
      </c>
      <c r="D308" s="40"/>
      <c r="E308" s="74" t="s">
        <v>280</v>
      </c>
      <c r="F308" s="74"/>
      <c r="G308" s="30" t="s">
        <v>92</v>
      </c>
      <c r="H308" s="30"/>
      <c r="I308" s="30" t="s">
        <v>228</v>
      </c>
      <c r="J308" s="30"/>
      <c r="K308" s="30" t="s">
        <v>127</v>
      </c>
      <c r="L308" s="168" t="s">
        <v>488</v>
      </c>
      <c r="M308" s="30"/>
      <c r="N308" s="30"/>
      <c r="P308" s="74" t="s">
        <v>136</v>
      </c>
      <c r="Q308" s="87"/>
      <c r="R308" s="29"/>
      <c r="S308" s="39">
        <f t="shared" ref="S308" si="555">IF(Suggested="Yes",AA308,AG308)</f>
        <v>18.95</v>
      </c>
      <c r="T308" s="37" t="s">
        <v>48</v>
      </c>
      <c r="U308" s="5" t="str">
        <f>+Instructions!$B$3</f>
        <v>G</v>
      </c>
      <c r="V308" s="52"/>
      <c r="W308" s="56">
        <f>+Instructions!$C$22</f>
        <v>0</v>
      </c>
      <c r="X308" s="17">
        <f t="shared" ref="X308" si="556">ROUND($AA308*(1-W308)+0.004999,2)</f>
        <v>18.95</v>
      </c>
      <c r="Y308" s="52"/>
      <c r="Z308" s="6" t="s">
        <v>860</v>
      </c>
      <c r="AA308" s="39">
        <v>18.95</v>
      </c>
      <c r="AB308" s="60">
        <f t="shared" ref="AB308" si="557">+W308</f>
        <v>0</v>
      </c>
      <c r="AC308" s="17">
        <f t="shared" ref="AC308" si="558">+X308</f>
        <v>18.95</v>
      </c>
      <c r="AD308" s="12">
        <f t="shared" ref="AD308" si="559">(AG308-AC308)/AG308</f>
        <v>0</v>
      </c>
      <c r="AE308" s="120"/>
      <c r="AF308" s="128">
        <v>3</v>
      </c>
      <c r="AG308" s="53">
        <f t="shared" ref="AG308" si="560">SUM(AJ308:AL308)+AE308</f>
        <v>18.95</v>
      </c>
      <c r="AH308" s="52"/>
      <c r="AJ308" s="17">
        <f t="shared" ref="AJ308" si="561">ROUND(AC308/(1-VLOOKUP(AF308,Group,2,FALSE)),2)</f>
        <v>18.95</v>
      </c>
      <c r="AK308" s="17">
        <f t="shared" ref="AK308" si="562">IF(VLOOKUP(AF308,Group,5,FALSE)="YES",VLOOKUP(ROUND(ROUND(AJ308,1)-AJ308,2),Round,2,FALSE)+VLOOKUP(AF308,Group,6,FALSE),0)</f>
        <v>0</v>
      </c>
      <c r="AL308" s="17">
        <f t="shared" ref="AL308" si="563">IF(VLOOKUP(AF308,Group,7,FALSE)="",0,ROUND(AJ308-0.04999,1)-AJ308+AM308)</f>
        <v>0</v>
      </c>
      <c r="AM308" s="17" t="str">
        <f t="shared" ref="AM308" si="564">IF(VLOOKUP(AF308,Group,7,FALSE)="","",VLOOKUP(AF308,Group,7,FALSE))</f>
        <v/>
      </c>
      <c r="AO308" s="31" t="s">
        <v>61</v>
      </c>
    </row>
    <row r="309" spans="1:41" s="3" customFormat="1" ht="1.5" customHeight="1" x14ac:dyDescent="0.2">
      <c r="A309" s="3" t="s">
        <v>120</v>
      </c>
      <c r="P309" s="74"/>
      <c r="Q309" s="87"/>
      <c r="R309" s="6"/>
      <c r="S309" s="39"/>
      <c r="T309" s="6"/>
      <c r="U309" s="5"/>
      <c r="V309" s="52"/>
      <c r="W309" s="56"/>
      <c r="X309" s="15"/>
      <c r="Y309" s="52"/>
      <c r="Z309" s="39"/>
      <c r="AA309" s="39"/>
      <c r="AB309" s="55"/>
      <c r="AC309" s="17"/>
      <c r="AD309" s="15"/>
      <c r="AE309" s="65"/>
      <c r="AF309" s="65"/>
      <c r="AG309" s="39"/>
      <c r="AH309" s="52"/>
      <c r="AO309" s="140"/>
    </row>
    <row r="310" spans="1:41" s="3" customFormat="1" ht="9.9499999999999993" customHeight="1" x14ac:dyDescent="0.2">
      <c r="B310" s="113" t="s">
        <v>47</v>
      </c>
      <c r="D310" s="40"/>
      <c r="E310" s="74" t="s">
        <v>281</v>
      </c>
      <c r="F310" s="74"/>
      <c r="G310" s="30" t="s">
        <v>104</v>
      </c>
      <c r="H310" s="30"/>
      <c r="I310" s="30" t="s">
        <v>228</v>
      </c>
      <c r="J310" s="30"/>
      <c r="K310" s="30" t="s">
        <v>122</v>
      </c>
      <c r="L310" s="30"/>
      <c r="M310" s="30"/>
      <c r="N310" s="30"/>
      <c r="P310" s="74" t="s">
        <v>137</v>
      </c>
      <c r="Q310" s="87"/>
      <c r="R310" s="29"/>
      <c r="S310" s="39">
        <f t="shared" ref="S310" si="565">IF(Suggested="Yes",AA310,AG310)</f>
        <v>8.75</v>
      </c>
      <c r="T310" s="37" t="s">
        <v>48</v>
      </c>
      <c r="U310" s="5" t="str">
        <f>+Instructions!$B$3</f>
        <v>G</v>
      </c>
      <c r="V310" s="52"/>
      <c r="W310" s="56">
        <f>+Instructions!$C$22</f>
        <v>0</v>
      </c>
      <c r="X310" s="39">
        <f t="shared" ref="X310:X312" si="566">ROUND($AA310*(1-W310)+0.004999,2)</f>
        <v>8.75</v>
      </c>
      <c r="Y310" s="52"/>
      <c r="Z310" s="6" t="s">
        <v>860</v>
      </c>
      <c r="AA310" s="39">
        <v>8.75</v>
      </c>
      <c r="AB310" s="60">
        <f t="shared" ref="AB310:AB312" si="567">+W310</f>
        <v>0</v>
      </c>
      <c r="AC310" s="39">
        <f t="shared" ref="AC310:AC312" si="568">+X310</f>
        <v>8.75</v>
      </c>
      <c r="AD310" s="60">
        <f t="shared" ref="AD310:AD312" si="569">(AG310-AC310)/AG310</f>
        <v>0</v>
      </c>
      <c r="AE310" s="120"/>
      <c r="AF310" s="129">
        <v>2</v>
      </c>
      <c r="AG310" s="44">
        <f t="shared" ref="AG310:AG312" si="570">SUM(AJ310:AL310)+AE310</f>
        <v>8.75</v>
      </c>
      <c r="AH310" s="52"/>
      <c r="AJ310" s="17">
        <f t="shared" ref="AJ310:AJ312" si="571">ROUND(AC310/(1-VLOOKUP(AF310,Group,2,FALSE)),2)</f>
        <v>8.75</v>
      </c>
      <c r="AK310" s="17">
        <f t="shared" ref="AK310:AK312" si="572">IF(VLOOKUP(AF310,Group,5,FALSE)="YES",VLOOKUP(ROUND(ROUND(AJ310,1)-AJ310,2),Round,2,FALSE)+VLOOKUP(AF310,Group,6,FALSE),0)</f>
        <v>0</v>
      </c>
      <c r="AL310" s="17">
        <f t="shared" ref="AL310:AL312" si="573">IF(VLOOKUP(AF310,Group,7,FALSE)="",0,ROUND(AJ310-0.04999,1)-AJ310+AM310)</f>
        <v>0</v>
      </c>
      <c r="AM310" s="17" t="str">
        <f t="shared" ref="AM310:AM312" si="574">IF(VLOOKUP(AF310,Group,7,FALSE)="","",VLOOKUP(AF310,Group,7,FALSE))</f>
        <v/>
      </c>
      <c r="AO310" s="31" t="s">
        <v>61</v>
      </c>
    </row>
    <row r="311" spans="1:41" s="3" customFormat="1" ht="2.85" customHeight="1" x14ac:dyDescent="0.2">
      <c r="C311" s="73"/>
      <c r="P311" s="74"/>
      <c r="Q311" s="87"/>
      <c r="R311" s="6"/>
      <c r="S311" s="39"/>
      <c r="T311" s="6"/>
      <c r="U311" s="5"/>
      <c r="V311" s="52"/>
      <c r="W311" s="56"/>
      <c r="X311" s="15"/>
      <c r="Y311" s="52"/>
      <c r="Z311" s="39"/>
      <c r="AA311" s="39"/>
      <c r="AB311" s="55"/>
      <c r="AC311" s="17"/>
      <c r="AD311" s="15"/>
      <c r="AE311" s="65"/>
      <c r="AF311" s="65"/>
      <c r="AG311" s="39"/>
      <c r="AH311" s="52"/>
      <c r="AO311" s="140"/>
    </row>
    <row r="312" spans="1:41" s="3" customFormat="1" ht="9.9499999999999993" customHeight="1" x14ac:dyDescent="0.2">
      <c r="B312" s="111" t="s">
        <v>8</v>
      </c>
      <c r="C312" s="173" t="s">
        <v>187</v>
      </c>
      <c r="D312" s="40"/>
      <c r="E312" s="74" t="s">
        <v>282</v>
      </c>
      <c r="F312" s="74"/>
      <c r="G312" s="30" t="s">
        <v>325</v>
      </c>
      <c r="H312" s="30"/>
      <c r="I312" s="30" t="s">
        <v>194</v>
      </c>
      <c r="J312" s="30"/>
      <c r="K312" s="30" t="s">
        <v>358</v>
      </c>
      <c r="L312" s="30"/>
      <c r="M312" s="30"/>
      <c r="N312" s="30"/>
      <c r="P312" s="74" t="s">
        <v>359</v>
      </c>
      <c r="Q312" s="87"/>
      <c r="R312" s="29"/>
      <c r="S312" s="39">
        <f t="shared" ref="S312" si="575">IF(Suggested="Yes",AA312,AG312)</f>
        <v>43.05</v>
      </c>
      <c r="T312" s="37" t="s">
        <v>49</v>
      </c>
      <c r="U312" s="5" t="str">
        <f>+Instructions!$B$3</f>
        <v>G</v>
      </c>
      <c r="V312" s="52"/>
      <c r="W312" s="56">
        <f>+Instructions!$C$22</f>
        <v>0</v>
      </c>
      <c r="X312" s="17">
        <f t="shared" si="566"/>
        <v>43.05</v>
      </c>
      <c r="Y312" s="52"/>
      <c r="Z312" s="6" t="s">
        <v>860</v>
      </c>
      <c r="AA312" s="39">
        <v>43.05</v>
      </c>
      <c r="AB312" s="60">
        <f t="shared" si="567"/>
        <v>0</v>
      </c>
      <c r="AC312" s="17">
        <f t="shared" si="568"/>
        <v>43.05</v>
      </c>
      <c r="AD312" s="12">
        <f t="shared" si="569"/>
        <v>0</v>
      </c>
      <c r="AE312" s="120"/>
      <c r="AF312" s="128">
        <v>3</v>
      </c>
      <c r="AG312" s="53">
        <f t="shared" si="570"/>
        <v>43.05</v>
      </c>
      <c r="AH312" s="52"/>
      <c r="AJ312" s="17">
        <f t="shared" si="571"/>
        <v>43.05</v>
      </c>
      <c r="AK312" s="17">
        <f t="shared" si="572"/>
        <v>0</v>
      </c>
      <c r="AL312" s="17">
        <f t="shared" si="573"/>
        <v>0</v>
      </c>
      <c r="AM312" s="17" t="str">
        <f t="shared" si="574"/>
        <v/>
      </c>
      <c r="AO312" s="31" t="s">
        <v>61</v>
      </c>
    </row>
    <row r="313" spans="1:41" s="3" customFormat="1" ht="0.95" customHeight="1" x14ac:dyDescent="0.2">
      <c r="B313" s="118"/>
      <c r="D313" s="40"/>
      <c r="E313" s="74"/>
      <c r="F313" s="74"/>
      <c r="G313" s="30"/>
      <c r="H313" s="30"/>
      <c r="I313" s="30"/>
      <c r="J313" s="30"/>
      <c r="K313" s="30"/>
      <c r="L313" s="30"/>
      <c r="M313" s="30"/>
      <c r="N313" s="30"/>
      <c r="P313" s="74"/>
      <c r="Q313" s="87"/>
      <c r="R313" s="29"/>
      <c r="S313" s="39"/>
      <c r="T313" s="37"/>
      <c r="U313" s="5"/>
      <c r="V313" s="52"/>
      <c r="W313" s="56"/>
      <c r="X313" s="39"/>
      <c r="Y313" s="52"/>
      <c r="Z313" s="6"/>
      <c r="AA313" s="39"/>
      <c r="AB313" s="60"/>
      <c r="AC313" s="39"/>
      <c r="AD313" s="60"/>
      <c r="AE313" s="75"/>
      <c r="AF313" s="148"/>
      <c r="AG313" s="39"/>
      <c r="AH313" s="52"/>
      <c r="AJ313" s="17"/>
      <c r="AK313" s="17"/>
      <c r="AL313" s="17"/>
      <c r="AM313" s="17"/>
      <c r="AO313" s="31"/>
    </row>
    <row r="314" spans="1:41" s="3" customFormat="1" ht="9.75" customHeight="1" x14ac:dyDescent="0.2">
      <c r="B314" s="118"/>
      <c r="D314" s="40" t="s">
        <v>125</v>
      </c>
      <c r="E314" s="158" t="s">
        <v>557</v>
      </c>
      <c r="F314" s="74"/>
      <c r="G314" s="30"/>
      <c r="H314" s="30"/>
      <c r="I314" s="30"/>
      <c r="J314" s="168"/>
      <c r="K314" s="158"/>
      <c r="L314" s="30"/>
      <c r="M314" s="30"/>
      <c r="N314" s="30"/>
      <c r="O314" s="168"/>
      <c r="P314" s="74"/>
      <c r="Q314" s="87"/>
      <c r="R314" s="29"/>
      <c r="S314" s="39"/>
      <c r="T314" s="37"/>
      <c r="U314" s="5"/>
      <c r="V314" s="52"/>
      <c r="W314" s="56"/>
      <c r="X314" s="39"/>
      <c r="Y314" s="52"/>
      <c r="Z314" s="6"/>
      <c r="AA314" s="39"/>
      <c r="AB314" s="60"/>
      <c r="AC314" s="39"/>
      <c r="AD314" s="60"/>
      <c r="AE314" s="75"/>
      <c r="AF314" s="148"/>
      <c r="AG314" s="39"/>
      <c r="AH314" s="52"/>
      <c r="AJ314" s="17"/>
      <c r="AK314" s="17"/>
      <c r="AL314" s="17"/>
      <c r="AM314" s="17"/>
      <c r="AO314" s="31"/>
    </row>
    <row r="315" spans="1:41" s="3" customFormat="1" ht="9.75" customHeight="1" x14ac:dyDescent="0.2">
      <c r="B315" s="118"/>
      <c r="D315" s="40"/>
      <c r="E315" s="158" t="s">
        <v>839</v>
      </c>
      <c r="F315" s="74"/>
      <c r="G315" s="30"/>
      <c r="H315" s="30"/>
      <c r="I315" s="30"/>
      <c r="J315" s="158"/>
      <c r="L315" s="30"/>
      <c r="M315" s="30"/>
      <c r="N315" s="30"/>
      <c r="P315" s="74"/>
      <c r="Q315" s="87"/>
      <c r="R315" s="29"/>
      <c r="S315" s="39"/>
      <c r="T315" s="37"/>
      <c r="U315" s="5"/>
      <c r="V315" s="52"/>
      <c r="W315" s="56"/>
      <c r="X315" s="39"/>
      <c r="Y315" s="52"/>
      <c r="Z315" s="6"/>
      <c r="AA315" s="39"/>
      <c r="AB315" s="60"/>
      <c r="AC315" s="39"/>
      <c r="AD315" s="60"/>
      <c r="AE315" s="75"/>
      <c r="AF315" s="148"/>
      <c r="AG315" s="39"/>
      <c r="AH315" s="52"/>
      <c r="AJ315" s="17"/>
      <c r="AK315" s="17"/>
      <c r="AL315" s="17"/>
      <c r="AM315" s="17"/>
      <c r="AO315" s="31"/>
    </row>
    <row r="316" spans="1:41" s="3" customFormat="1" ht="3.95" customHeight="1" x14ac:dyDescent="0.2">
      <c r="A316" s="3" t="s">
        <v>120</v>
      </c>
      <c r="P316" s="74"/>
      <c r="Q316" s="87"/>
      <c r="R316" s="6"/>
      <c r="S316" s="39"/>
      <c r="T316" s="6"/>
      <c r="U316" s="5"/>
      <c r="V316" s="52"/>
      <c r="W316" s="56"/>
      <c r="X316" s="15"/>
      <c r="Y316" s="52"/>
      <c r="Z316" s="39"/>
      <c r="AA316" s="39"/>
      <c r="AB316" s="55"/>
      <c r="AC316" s="17"/>
      <c r="AD316" s="15"/>
      <c r="AE316" s="65"/>
      <c r="AF316" s="65"/>
      <c r="AG316" s="39"/>
      <c r="AH316" s="52"/>
      <c r="AO316" s="140"/>
    </row>
    <row r="317" spans="1:41" s="3" customFormat="1" ht="9.9499999999999993" customHeight="1" x14ac:dyDescent="0.2">
      <c r="A317" s="3" t="s">
        <v>120</v>
      </c>
      <c r="C317" s="73" t="s">
        <v>828</v>
      </c>
      <c r="O317" s="3" t="s">
        <v>122</v>
      </c>
      <c r="P317" s="74"/>
      <c r="Q317" s="87"/>
      <c r="R317" s="161" t="s">
        <v>126</v>
      </c>
      <c r="S317" s="162" t="s">
        <v>771</v>
      </c>
      <c r="T317" s="163"/>
      <c r="U317" s="5"/>
      <c r="V317" s="52"/>
      <c r="W317" s="56"/>
      <c r="X317" s="15"/>
      <c r="Y317" s="52"/>
      <c r="Z317" s="39"/>
      <c r="AA317" s="39"/>
      <c r="AB317" s="55"/>
      <c r="AC317" s="17"/>
      <c r="AD317" s="15"/>
      <c r="AE317" s="65"/>
      <c r="AF317" s="65"/>
      <c r="AG317" s="39"/>
      <c r="AH317" s="52"/>
      <c r="AO317" s="140"/>
    </row>
    <row r="318" spans="1:41" s="3" customFormat="1" ht="2.85" customHeight="1" x14ac:dyDescent="0.2">
      <c r="C318" s="73"/>
      <c r="P318" s="74"/>
      <c r="Q318" s="87"/>
      <c r="R318" s="6"/>
      <c r="S318" s="39"/>
      <c r="T318" s="6"/>
      <c r="U318" s="5"/>
      <c r="V318" s="52"/>
      <c r="W318" s="56"/>
      <c r="X318" s="15"/>
      <c r="Y318" s="52"/>
      <c r="Z318" s="39"/>
      <c r="AA318" s="39"/>
      <c r="AB318" s="55"/>
      <c r="AC318" s="17"/>
      <c r="AD318" s="15"/>
      <c r="AE318" s="65"/>
      <c r="AF318" s="65"/>
      <c r="AG318" s="39"/>
      <c r="AH318" s="52"/>
      <c r="AO318" s="140"/>
    </row>
    <row r="319" spans="1:41" s="3" customFormat="1" ht="9.9499999999999993" customHeight="1" x14ac:dyDescent="0.2">
      <c r="D319" s="40" t="s">
        <v>10</v>
      </c>
      <c r="E319" s="141" t="s">
        <v>766</v>
      </c>
      <c r="G319" s="141"/>
      <c r="H319" s="141"/>
      <c r="J319" s="141"/>
      <c r="K319" s="141"/>
      <c r="L319" s="141"/>
      <c r="N319" s="141"/>
      <c r="P319" s="74"/>
      <c r="Q319" s="87"/>
      <c r="R319" s="6"/>
      <c r="S319" s="39"/>
      <c r="T319" s="6"/>
      <c r="U319" s="5"/>
      <c r="V319" s="52"/>
      <c r="W319" s="56"/>
      <c r="X319" s="15"/>
      <c r="Y319" s="52"/>
      <c r="Z319" s="39"/>
      <c r="AA319" s="39"/>
      <c r="AB319" s="55"/>
      <c r="AC319" s="17"/>
      <c r="AD319" s="15"/>
      <c r="AE319" s="65"/>
      <c r="AF319" s="65"/>
      <c r="AG319" s="39"/>
      <c r="AH319" s="52"/>
      <c r="AO319" s="140"/>
    </row>
    <row r="320" spans="1:41" s="3" customFormat="1" ht="1.5" customHeight="1" x14ac:dyDescent="0.2">
      <c r="D320" s="40"/>
      <c r="E320" s="141"/>
      <c r="G320" s="141"/>
      <c r="H320" s="141"/>
      <c r="J320" s="141"/>
      <c r="K320" s="141"/>
      <c r="L320" s="141"/>
      <c r="N320" s="141"/>
      <c r="P320" s="74"/>
      <c r="Q320" s="87"/>
      <c r="R320" s="6"/>
      <c r="S320" s="39"/>
      <c r="T320" s="6"/>
      <c r="U320" s="5"/>
      <c r="V320" s="52"/>
      <c r="W320" s="56"/>
      <c r="X320" s="15"/>
      <c r="Y320" s="52"/>
      <c r="Z320" s="39"/>
      <c r="AA320" s="39"/>
      <c r="AB320" s="55"/>
      <c r="AC320" s="17"/>
      <c r="AD320" s="15"/>
      <c r="AE320" s="65"/>
      <c r="AF320" s="65"/>
      <c r="AG320" s="39"/>
      <c r="AH320" s="52"/>
      <c r="AO320" s="140"/>
    </row>
    <row r="321" spans="1:41" s="3" customFormat="1" ht="9.9499999999999993" customHeight="1" x14ac:dyDescent="0.2">
      <c r="B321" s="112" t="s">
        <v>57</v>
      </c>
      <c r="D321" s="40"/>
      <c r="E321" s="74" t="s">
        <v>279</v>
      </c>
      <c r="F321" s="74"/>
      <c r="G321" s="30" t="s">
        <v>50</v>
      </c>
      <c r="H321" s="30"/>
      <c r="I321" s="30" t="s">
        <v>228</v>
      </c>
      <c r="J321" s="30"/>
      <c r="K321" s="30"/>
      <c r="L321" s="30"/>
      <c r="M321" s="30"/>
      <c r="N321" s="30"/>
      <c r="P321" s="74" t="s">
        <v>375</v>
      </c>
      <c r="Q321" s="87"/>
      <c r="R321" s="29"/>
      <c r="S321" s="39">
        <f>IF(Suggested="Yes",AA321,AG321)</f>
        <v>7.1</v>
      </c>
      <c r="T321" s="37" t="s">
        <v>49</v>
      </c>
      <c r="U321" s="5" t="str">
        <f>+Instructions!$B$3</f>
        <v>G</v>
      </c>
      <c r="V321" s="52"/>
      <c r="W321" s="56">
        <f>+Instructions!$C$22</f>
        <v>0</v>
      </c>
      <c r="X321" s="17">
        <f t="shared" ref="X321:X323" si="576">ROUND($AA321*(1-W321)+0.004999,2)</f>
        <v>7.1</v>
      </c>
      <c r="Y321" s="52"/>
      <c r="Z321" s="6" t="s">
        <v>859</v>
      </c>
      <c r="AA321" s="39">
        <v>7.1</v>
      </c>
      <c r="AB321" s="60">
        <f t="shared" ref="AB321:AB323" si="577">+W321</f>
        <v>0</v>
      </c>
      <c r="AC321" s="17">
        <f t="shared" ref="AC321:AC323" si="578">+X321</f>
        <v>7.1</v>
      </c>
      <c r="AD321" s="12">
        <f t="shared" ref="AD321:AD323" si="579">(AG321-AC321)/AG321</f>
        <v>0</v>
      </c>
      <c r="AE321" s="120"/>
      <c r="AF321" s="127">
        <v>1</v>
      </c>
      <c r="AG321" s="38">
        <f t="shared" ref="AG321:AG323" si="580">SUM(AJ321:AL321)+AE321</f>
        <v>7.1</v>
      </c>
      <c r="AH321" s="52"/>
      <c r="AJ321" s="17">
        <f t="shared" ref="AJ321:AJ323" si="581">ROUND(AC321/(1-VLOOKUP(AF321,Group,2,FALSE)),2)</f>
        <v>7.1</v>
      </c>
      <c r="AK321" s="17">
        <f t="shared" ref="AK321:AK323" si="582">IF(VLOOKUP(AF321,Group,5,FALSE)="YES",VLOOKUP(ROUND(ROUND(AJ321,1)-AJ321,2),Round,2,FALSE)+VLOOKUP(AF321,Group,6,FALSE),0)</f>
        <v>0</v>
      </c>
      <c r="AL321" s="17">
        <f t="shared" ref="AL321:AL323" si="583">IF(VLOOKUP(AF321,Group,7,FALSE)="",0,ROUND(AJ321-0.04999,1)-AJ321+AM321)</f>
        <v>0</v>
      </c>
      <c r="AM321" s="17" t="str">
        <f t="shared" ref="AM321:AM323" si="584">IF(VLOOKUP(AF321,Group,7,FALSE)="","",VLOOKUP(AF321,Group,7,FALSE))</f>
        <v/>
      </c>
      <c r="AO321" s="98" t="s">
        <v>61</v>
      </c>
    </row>
    <row r="322" spans="1:41" s="3" customFormat="1" ht="9" customHeight="1" x14ac:dyDescent="0.2">
      <c r="B322" s="112" t="s">
        <v>57</v>
      </c>
      <c r="D322" s="40"/>
      <c r="E322" s="74" t="s">
        <v>735</v>
      </c>
      <c r="F322" s="74"/>
      <c r="G322" s="30" t="s">
        <v>50</v>
      </c>
      <c r="H322" s="30"/>
      <c r="I322" s="30" t="s">
        <v>228</v>
      </c>
      <c r="J322" s="30"/>
      <c r="K322" s="30"/>
      <c r="L322" s="30"/>
      <c r="M322" s="30"/>
      <c r="N322" s="30"/>
      <c r="P322" s="74" t="s">
        <v>736</v>
      </c>
      <c r="Q322" s="87"/>
      <c r="R322" s="29"/>
      <c r="S322" s="39">
        <f>IF(Suggested="Yes",AA322,AG322)</f>
        <v>7.9</v>
      </c>
      <c r="T322" s="37" t="s">
        <v>49</v>
      </c>
      <c r="U322" s="5" t="str">
        <f>+Instructions!$B$3</f>
        <v>G</v>
      </c>
      <c r="V322" s="52"/>
      <c r="W322" s="56">
        <f>+Instructions!$C$22</f>
        <v>0</v>
      </c>
      <c r="X322" s="17">
        <f t="shared" si="576"/>
        <v>7.9</v>
      </c>
      <c r="Y322" s="52"/>
      <c r="Z322" s="6" t="s">
        <v>859</v>
      </c>
      <c r="AA322" s="39">
        <v>7.9</v>
      </c>
      <c r="AB322" s="60">
        <f t="shared" si="577"/>
        <v>0</v>
      </c>
      <c r="AC322" s="17">
        <f t="shared" si="578"/>
        <v>7.9</v>
      </c>
      <c r="AD322" s="12">
        <f t="shared" si="579"/>
        <v>0</v>
      </c>
      <c r="AE322" s="120"/>
      <c r="AF322" s="127">
        <v>1</v>
      </c>
      <c r="AG322" s="38">
        <f t="shared" si="580"/>
        <v>7.9</v>
      </c>
      <c r="AH322" s="52"/>
      <c r="AJ322" s="17">
        <f t="shared" si="581"/>
        <v>7.9</v>
      </c>
      <c r="AK322" s="17">
        <f t="shared" si="582"/>
        <v>0</v>
      </c>
      <c r="AL322" s="17">
        <f t="shared" si="583"/>
        <v>0</v>
      </c>
      <c r="AM322" s="17" t="str">
        <f t="shared" si="584"/>
        <v/>
      </c>
      <c r="AO322" s="98" t="s">
        <v>61</v>
      </c>
    </row>
    <row r="323" spans="1:41" s="3" customFormat="1" ht="9" customHeight="1" x14ac:dyDescent="0.2">
      <c r="B323" s="112" t="s">
        <v>57</v>
      </c>
      <c r="D323" s="40"/>
      <c r="E323" s="74" t="s">
        <v>308</v>
      </c>
      <c r="F323" s="74"/>
      <c r="G323" s="30" t="s">
        <v>50</v>
      </c>
      <c r="H323" s="30"/>
      <c r="I323" s="30" t="s">
        <v>228</v>
      </c>
      <c r="J323" s="30"/>
      <c r="K323" s="30"/>
      <c r="L323" s="30"/>
      <c r="M323" s="30"/>
      <c r="N323" s="30"/>
      <c r="P323" s="74" t="s">
        <v>376</v>
      </c>
      <c r="Q323" s="87"/>
      <c r="R323" s="29"/>
      <c r="S323" s="39">
        <f>IF(Suggested="Yes",AA323,AG323)</f>
        <v>10.35</v>
      </c>
      <c r="T323" s="37" t="s">
        <v>49</v>
      </c>
      <c r="U323" s="5" t="str">
        <f>+Instructions!$B$3</f>
        <v>G</v>
      </c>
      <c r="V323" s="52"/>
      <c r="W323" s="56">
        <f>+Instructions!$C$22</f>
        <v>0</v>
      </c>
      <c r="X323" s="17">
        <f t="shared" si="576"/>
        <v>10.35</v>
      </c>
      <c r="Y323" s="52"/>
      <c r="Z323" s="6" t="s">
        <v>859</v>
      </c>
      <c r="AA323" s="39">
        <v>10.35</v>
      </c>
      <c r="AB323" s="60">
        <f t="shared" si="577"/>
        <v>0</v>
      </c>
      <c r="AC323" s="17">
        <f t="shared" si="578"/>
        <v>10.35</v>
      </c>
      <c r="AD323" s="12">
        <f t="shared" si="579"/>
        <v>0</v>
      </c>
      <c r="AE323" s="120"/>
      <c r="AF323" s="127">
        <v>1</v>
      </c>
      <c r="AG323" s="38">
        <f t="shared" si="580"/>
        <v>10.35</v>
      </c>
      <c r="AH323" s="52"/>
      <c r="AJ323" s="17">
        <f t="shared" si="581"/>
        <v>10.35</v>
      </c>
      <c r="AK323" s="17">
        <f t="shared" si="582"/>
        <v>0</v>
      </c>
      <c r="AL323" s="17">
        <f t="shared" si="583"/>
        <v>0</v>
      </c>
      <c r="AM323" s="17" t="str">
        <f t="shared" si="584"/>
        <v/>
      </c>
      <c r="AO323" s="98" t="s">
        <v>61</v>
      </c>
    </row>
    <row r="324" spans="1:41" s="3" customFormat="1" ht="9" customHeight="1" x14ac:dyDescent="0.2">
      <c r="B324" s="112" t="s">
        <v>57</v>
      </c>
      <c r="D324" s="40"/>
      <c r="E324" s="74" t="s">
        <v>308</v>
      </c>
      <c r="F324" s="74"/>
      <c r="G324" s="30" t="s">
        <v>50</v>
      </c>
      <c r="H324" s="30"/>
      <c r="I324" s="30" t="s">
        <v>228</v>
      </c>
      <c r="J324" s="30"/>
      <c r="K324" s="30" t="s">
        <v>767</v>
      </c>
      <c r="L324" s="30"/>
      <c r="M324" s="30"/>
      <c r="N324" s="30"/>
      <c r="P324" s="74" t="s">
        <v>376</v>
      </c>
      <c r="Q324" s="87"/>
      <c r="R324" s="29" t="s">
        <v>54</v>
      </c>
      <c r="S324" s="39">
        <f>IF(Suggested="Yes",AA324,AG324)</f>
        <v>13.7</v>
      </c>
      <c r="T324" s="37" t="s">
        <v>49</v>
      </c>
      <c r="U324" s="5" t="str">
        <f>+Instructions!$B$3</f>
        <v>G</v>
      </c>
      <c r="V324" s="52"/>
      <c r="W324" s="56">
        <f>+Instructions!$C$22</f>
        <v>0</v>
      </c>
      <c r="X324" s="17">
        <f t="shared" ref="X324:X325" si="585">ROUND($AA324*(1-W324)+0.004999,2)</f>
        <v>13.7</v>
      </c>
      <c r="Y324" s="52"/>
      <c r="Z324" s="6" t="s">
        <v>859</v>
      </c>
      <c r="AA324" s="39">
        <v>13.7</v>
      </c>
      <c r="AB324" s="60">
        <f t="shared" ref="AB324:AB325" si="586">+W324</f>
        <v>0</v>
      </c>
      <c r="AC324" s="17">
        <f t="shared" ref="AC324:AC325" si="587">+X324</f>
        <v>13.7</v>
      </c>
      <c r="AD324" s="12">
        <f t="shared" ref="AD324:AD325" si="588">(AG324-AC324)/AG324</f>
        <v>0</v>
      </c>
      <c r="AE324" s="120"/>
      <c r="AF324" s="127">
        <v>1</v>
      </c>
      <c r="AG324" s="38">
        <f t="shared" ref="AG324:AG325" si="589">SUM(AJ324:AL324)+AE324</f>
        <v>13.7</v>
      </c>
      <c r="AH324" s="52"/>
      <c r="AJ324" s="17">
        <f t="shared" ref="AJ324:AJ325" si="590">ROUND(AC324/(1-VLOOKUP(AF324,Group,2,FALSE)),2)</f>
        <v>13.7</v>
      </c>
      <c r="AK324" s="17">
        <f t="shared" ref="AK324:AK325" si="591">IF(VLOOKUP(AF324,Group,5,FALSE)="YES",VLOOKUP(ROUND(ROUND(AJ324,1)-AJ324,2),Round,2,FALSE)+VLOOKUP(AF324,Group,6,FALSE),0)</f>
        <v>0</v>
      </c>
      <c r="AL324" s="17">
        <f t="shared" ref="AL324:AL325" si="592">IF(VLOOKUP(AF324,Group,7,FALSE)="",0,ROUND(AJ324-0.04999,1)-AJ324+AM324)</f>
        <v>0</v>
      </c>
      <c r="AM324" s="17" t="str">
        <f t="shared" ref="AM324:AM325" si="593">IF(VLOOKUP(AF324,Group,7,FALSE)="","",VLOOKUP(AF324,Group,7,FALSE))</f>
        <v/>
      </c>
      <c r="AO324" s="98" t="s">
        <v>61</v>
      </c>
    </row>
    <row r="325" spans="1:41" s="3" customFormat="1" ht="9.9499999999999993" customHeight="1" x14ac:dyDescent="0.2">
      <c r="B325" s="112" t="s">
        <v>57</v>
      </c>
      <c r="D325" s="40"/>
      <c r="E325" s="74" t="s">
        <v>309</v>
      </c>
      <c r="F325" s="74"/>
      <c r="G325" s="30" t="s">
        <v>50</v>
      </c>
      <c r="H325" s="30"/>
      <c r="I325" s="30" t="s">
        <v>228</v>
      </c>
      <c r="J325" s="30"/>
      <c r="K325" s="30"/>
      <c r="L325" s="30"/>
      <c r="M325" s="30"/>
      <c r="N325" s="30"/>
      <c r="P325" s="74" t="s">
        <v>240</v>
      </c>
      <c r="Q325" s="87"/>
      <c r="R325" s="29" t="s">
        <v>152</v>
      </c>
      <c r="S325" s="39">
        <f>IF(Suggested="Yes",AA325,AG325)</f>
        <v>18.100000000000001</v>
      </c>
      <c r="T325" s="37" t="s">
        <v>49</v>
      </c>
      <c r="U325" s="5" t="str">
        <f>+Instructions!$B$3</f>
        <v>G</v>
      </c>
      <c r="V325" s="52"/>
      <c r="W325" s="56">
        <f>+Instructions!$C$22</f>
        <v>0</v>
      </c>
      <c r="X325" s="17">
        <f t="shared" si="585"/>
        <v>18.100000000000001</v>
      </c>
      <c r="Y325" s="52"/>
      <c r="Z325" s="6" t="s">
        <v>859</v>
      </c>
      <c r="AA325" s="39">
        <v>18.100000000000001</v>
      </c>
      <c r="AB325" s="60">
        <f t="shared" si="586"/>
        <v>0</v>
      </c>
      <c r="AC325" s="17">
        <f t="shared" si="587"/>
        <v>18.100000000000001</v>
      </c>
      <c r="AD325" s="12">
        <f t="shared" si="588"/>
        <v>0</v>
      </c>
      <c r="AE325" s="120"/>
      <c r="AF325" s="127">
        <v>1</v>
      </c>
      <c r="AG325" s="38">
        <f t="shared" si="589"/>
        <v>18.100000000000001</v>
      </c>
      <c r="AH325" s="52"/>
      <c r="AJ325" s="17">
        <f t="shared" si="590"/>
        <v>18.100000000000001</v>
      </c>
      <c r="AK325" s="17">
        <f t="shared" si="591"/>
        <v>0</v>
      </c>
      <c r="AL325" s="17">
        <f t="shared" si="592"/>
        <v>0</v>
      </c>
      <c r="AM325" s="17" t="str">
        <f t="shared" si="593"/>
        <v/>
      </c>
      <c r="AO325" s="98" t="s">
        <v>61</v>
      </c>
    </row>
    <row r="326" spans="1:41" s="3" customFormat="1" ht="1.5" customHeight="1" x14ac:dyDescent="0.2">
      <c r="B326" s="112"/>
      <c r="D326" s="40"/>
      <c r="E326" s="74"/>
      <c r="F326" s="74"/>
      <c r="G326" s="30"/>
      <c r="H326" s="30"/>
      <c r="I326" s="30"/>
      <c r="J326" s="30"/>
      <c r="K326" s="30"/>
      <c r="L326" s="30"/>
      <c r="M326" s="30"/>
      <c r="N326" s="30"/>
      <c r="P326" s="74"/>
      <c r="Q326" s="87"/>
      <c r="R326" s="29"/>
      <c r="S326" s="39"/>
      <c r="T326" s="37"/>
      <c r="U326" s="5"/>
      <c r="V326" s="52"/>
      <c r="W326" s="56"/>
      <c r="X326" s="17"/>
      <c r="Y326" s="52"/>
      <c r="Z326" s="6"/>
      <c r="AA326" s="39"/>
      <c r="AB326" s="60"/>
      <c r="AC326" s="17"/>
      <c r="AD326" s="12"/>
      <c r="AE326" s="120"/>
      <c r="AF326" s="127"/>
      <c r="AG326" s="38"/>
      <c r="AH326" s="52"/>
      <c r="AJ326" s="17"/>
      <c r="AK326" s="17"/>
      <c r="AL326" s="17"/>
      <c r="AM326" s="17"/>
      <c r="AO326" s="98"/>
    </row>
    <row r="327" spans="1:41" s="3" customFormat="1" ht="9.9499999999999993" customHeight="1" x14ac:dyDescent="0.2">
      <c r="B327" s="111" t="s">
        <v>8</v>
      </c>
      <c r="D327" s="40"/>
      <c r="E327" s="74" t="s">
        <v>280</v>
      </c>
      <c r="F327" s="74"/>
      <c r="G327" s="30" t="s">
        <v>92</v>
      </c>
      <c r="H327" s="30"/>
      <c r="I327" s="30" t="s">
        <v>228</v>
      </c>
      <c r="J327" s="30"/>
      <c r="K327" s="30" t="s">
        <v>127</v>
      </c>
      <c r="L327" s="168" t="s">
        <v>488</v>
      </c>
      <c r="M327" s="168"/>
      <c r="N327" s="168" t="s">
        <v>161</v>
      </c>
      <c r="P327" s="74" t="s">
        <v>136</v>
      </c>
      <c r="Q327" s="87"/>
      <c r="R327" s="29"/>
      <c r="S327" s="39">
        <f t="shared" ref="S327:S328" si="594">IF(Suggested="Yes",AA327,AG327)</f>
        <v>19</v>
      </c>
      <c r="T327" s="37" t="s">
        <v>48</v>
      </c>
      <c r="U327" s="5" t="str">
        <f>+Instructions!$B$3</f>
        <v>G</v>
      </c>
      <c r="V327" s="52"/>
      <c r="W327" s="56">
        <f>+Instructions!$C$22</f>
        <v>0</v>
      </c>
      <c r="X327" s="17">
        <f t="shared" ref="X327:X328" si="595">ROUND($AA327*(1-W327)+0.004999,2)</f>
        <v>19</v>
      </c>
      <c r="Y327" s="52"/>
      <c r="Z327" s="6" t="s">
        <v>859</v>
      </c>
      <c r="AA327" s="39">
        <v>19</v>
      </c>
      <c r="AB327" s="60">
        <f t="shared" ref="AB327:AB328" si="596">+W327</f>
        <v>0</v>
      </c>
      <c r="AC327" s="17">
        <f t="shared" ref="AC327:AC328" si="597">+X327</f>
        <v>19</v>
      </c>
      <c r="AD327" s="12">
        <f t="shared" ref="AD327:AD328" si="598">(AG327-AC327)/AG327</f>
        <v>0</v>
      </c>
      <c r="AE327" s="120"/>
      <c r="AF327" s="128">
        <v>3</v>
      </c>
      <c r="AG327" s="53">
        <f t="shared" ref="AG327:AG328" si="599">SUM(AJ327:AL327)+AE327</f>
        <v>19</v>
      </c>
      <c r="AH327" s="52"/>
      <c r="AJ327" s="17">
        <f t="shared" ref="AJ327:AJ328" si="600">ROUND(AC327/(1-VLOOKUP(AF327,Group,2,FALSE)),2)</f>
        <v>19</v>
      </c>
      <c r="AK327" s="17">
        <f t="shared" ref="AK327:AK328" si="601">IF(VLOOKUP(AF327,Group,5,FALSE)="YES",VLOOKUP(ROUND(ROUND(AJ327,1)-AJ327,2),Round,2,FALSE)+VLOOKUP(AF327,Group,6,FALSE),0)</f>
        <v>0</v>
      </c>
      <c r="AL327" s="17">
        <f t="shared" ref="AL327:AL328" si="602">IF(VLOOKUP(AF327,Group,7,FALSE)="",0,ROUND(AJ327-0.04999,1)-AJ327+AM327)</f>
        <v>0</v>
      </c>
      <c r="AM327" s="17" t="str">
        <f t="shared" ref="AM327:AM328" si="603">IF(VLOOKUP(AF327,Group,7,FALSE)="","",VLOOKUP(AF327,Group,7,FALSE))</f>
        <v/>
      </c>
      <c r="AO327" s="98" t="s">
        <v>61</v>
      </c>
    </row>
    <row r="328" spans="1:41" s="3" customFormat="1" ht="9.9499999999999993" customHeight="1" x14ac:dyDescent="0.2">
      <c r="B328" s="111" t="s">
        <v>8</v>
      </c>
      <c r="D328" s="40"/>
      <c r="E328" s="74" t="s">
        <v>280</v>
      </c>
      <c r="F328" s="74"/>
      <c r="G328" s="30" t="s">
        <v>92</v>
      </c>
      <c r="H328" s="30"/>
      <c r="I328" s="30" t="s">
        <v>194</v>
      </c>
      <c r="J328" s="30"/>
      <c r="K328" s="30" t="s">
        <v>770</v>
      </c>
      <c r="L328" s="30"/>
      <c r="M328" s="30"/>
      <c r="N328" s="30"/>
      <c r="P328" s="74" t="s">
        <v>386</v>
      </c>
      <c r="Q328" s="87"/>
      <c r="R328" s="29" t="s">
        <v>459</v>
      </c>
      <c r="S328" s="39">
        <f t="shared" si="594"/>
        <v>50.8</v>
      </c>
      <c r="T328" s="37" t="s">
        <v>48</v>
      </c>
      <c r="U328" s="5" t="str">
        <f>+Instructions!$B$3</f>
        <v>G</v>
      </c>
      <c r="V328" s="52"/>
      <c r="W328" s="56">
        <f>+Instructions!$C$22</f>
        <v>0</v>
      </c>
      <c r="X328" s="17">
        <f t="shared" si="595"/>
        <v>50.8</v>
      </c>
      <c r="Y328" s="52"/>
      <c r="Z328" s="6" t="s">
        <v>859</v>
      </c>
      <c r="AA328" s="39">
        <v>50.8</v>
      </c>
      <c r="AB328" s="60">
        <f t="shared" si="596"/>
        <v>0</v>
      </c>
      <c r="AC328" s="17">
        <f t="shared" si="597"/>
        <v>50.8</v>
      </c>
      <c r="AD328" s="12">
        <f t="shared" si="598"/>
        <v>0</v>
      </c>
      <c r="AE328" s="120"/>
      <c r="AF328" s="128">
        <v>3</v>
      </c>
      <c r="AG328" s="53">
        <f t="shared" si="599"/>
        <v>50.8</v>
      </c>
      <c r="AH328" s="52"/>
      <c r="AJ328" s="17">
        <f t="shared" si="600"/>
        <v>50.8</v>
      </c>
      <c r="AK328" s="17">
        <f t="shared" si="601"/>
        <v>0</v>
      </c>
      <c r="AL328" s="17">
        <f t="shared" si="602"/>
        <v>0</v>
      </c>
      <c r="AM328" s="17" t="str">
        <f t="shared" si="603"/>
        <v/>
      </c>
      <c r="AO328" s="98" t="s">
        <v>61</v>
      </c>
    </row>
    <row r="329" spans="1:41" s="3" customFormat="1" ht="1.5" customHeight="1" x14ac:dyDescent="0.2">
      <c r="B329" s="111"/>
      <c r="D329" s="40"/>
      <c r="E329" s="74"/>
      <c r="F329" s="74"/>
      <c r="G329" s="30"/>
      <c r="H329" s="30"/>
      <c r="I329" s="30"/>
      <c r="J329" s="30"/>
      <c r="K329" s="30"/>
      <c r="L329" s="30"/>
      <c r="M329" s="30"/>
      <c r="N329" s="30"/>
      <c r="P329" s="74"/>
      <c r="Q329" s="87"/>
      <c r="R329" s="29"/>
      <c r="S329" s="39"/>
      <c r="T329" s="37"/>
      <c r="U329" s="5"/>
      <c r="V329" s="52"/>
      <c r="W329" s="56"/>
      <c r="X329" s="17"/>
      <c r="Y329" s="52"/>
      <c r="Z329" s="6"/>
      <c r="AA329" s="39"/>
      <c r="AB329" s="60"/>
      <c r="AC329" s="17"/>
      <c r="AD329" s="12"/>
      <c r="AE329" s="120"/>
      <c r="AF329" s="128"/>
      <c r="AG329" s="53"/>
      <c r="AH329" s="52"/>
      <c r="AJ329" s="17"/>
      <c r="AK329" s="17"/>
      <c r="AL329" s="17"/>
      <c r="AM329" s="17"/>
      <c r="AO329" s="98"/>
    </row>
    <row r="330" spans="1:41" s="3" customFormat="1" ht="9.9499999999999993" customHeight="1" x14ac:dyDescent="0.2">
      <c r="B330" s="113" t="s">
        <v>47</v>
      </c>
      <c r="D330" s="40"/>
      <c r="E330" s="74" t="s">
        <v>281</v>
      </c>
      <c r="F330" s="74"/>
      <c r="G330" s="30" t="s">
        <v>104</v>
      </c>
      <c r="H330" s="30"/>
      <c r="I330" s="30" t="s">
        <v>228</v>
      </c>
      <c r="J330" s="30"/>
      <c r="K330" s="30"/>
      <c r="L330" s="30" t="s">
        <v>122</v>
      </c>
      <c r="M330" s="30"/>
      <c r="N330" s="30"/>
      <c r="P330" s="74" t="s">
        <v>137</v>
      </c>
      <c r="Q330" s="87"/>
      <c r="R330" s="29"/>
      <c r="S330" s="39">
        <f t="shared" ref="S330" si="604">IF(Suggested="Yes",AA330,AG330)</f>
        <v>8.8000000000000007</v>
      </c>
      <c r="T330" s="37" t="s">
        <v>48</v>
      </c>
      <c r="U330" s="5" t="str">
        <f>+Instructions!$B$3</f>
        <v>G</v>
      </c>
      <c r="V330" s="52"/>
      <c r="W330" s="56">
        <f>+Instructions!$C$22</f>
        <v>0</v>
      </c>
      <c r="X330" s="39">
        <f t="shared" ref="X330" si="605">ROUND($AA330*(1-W330)+0.004999,2)</f>
        <v>8.8000000000000007</v>
      </c>
      <c r="Y330" s="52"/>
      <c r="Z330" s="6" t="s">
        <v>859</v>
      </c>
      <c r="AA330" s="39">
        <v>8.8000000000000007</v>
      </c>
      <c r="AB330" s="60">
        <f t="shared" ref="AB330" si="606">+W330</f>
        <v>0</v>
      </c>
      <c r="AC330" s="39">
        <f t="shared" ref="AC330" si="607">+X330</f>
        <v>8.8000000000000007</v>
      </c>
      <c r="AD330" s="60">
        <f t="shared" ref="AD330" si="608">(AG330-AC330)/AG330</f>
        <v>0</v>
      </c>
      <c r="AE330" s="120"/>
      <c r="AF330" s="129">
        <v>2</v>
      </c>
      <c r="AG330" s="44">
        <f t="shared" ref="AG330" si="609">SUM(AJ330:AL330)+AE330</f>
        <v>8.8000000000000007</v>
      </c>
      <c r="AH330" s="52"/>
      <c r="AJ330" s="17">
        <f t="shared" ref="AJ330" si="610">ROUND(AC330/(1-VLOOKUP(AF330,Group,2,FALSE)),2)</f>
        <v>8.8000000000000007</v>
      </c>
      <c r="AK330" s="17">
        <f t="shared" ref="AK330" si="611">IF(VLOOKUP(AF330,Group,5,FALSE)="YES",VLOOKUP(ROUND(ROUND(AJ330,1)-AJ330,2),Round,2,FALSE)+VLOOKUP(AF330,Group,6,FALSE),0)</f>
        <v>0</v>
      </c>
      <c r="AL330" s="17">
        <f t="shared" ref="AL330" si="612">IF(VLOOKUP(AF330,Group,7,FALSE)="",0,ROUND(AJ330-0.04999,1)-AJ330+AM330)</f>
        <v>0</v>
      </c>
      <c r="AM330" s="17" t="str">
        <f t="shared" ref="AM330" si="613">IF(VLOOKUP(AF330,Group,7,FALSE)="","",VLOOKUP(AF330,Group,7,FALSE))</f>
        <v/>
      </c>
      <c r="AO330" s="98" t="s">
        <v>61</v>
      </c>
    </row>
    <row r="331" spans="1:41" s="3" customFormat="1" ht="1.5" customHeight="1" x14ac:dyDescent="0.2">
      <c r="A331" s="3" t="s">
        <v>120</v>
      </c>
      <c r="P331" s="74"/>
      <c r="Q331" s="87"/>
      <c r="R331" s="6"/>
      <c r="S331" s="39"/>
      <c r="T331" s="6"/>
      <c r="U331" s="5"/>
      <c r="V331" s="52"/>
      <c r="W331" s="56"/>
      <c r="X331" s="15"/>
      <c r="Y331" s="52"/>
      <c r="Z331" s="39"/>
      <c r="AA331" s="39"/>
      <c r="AB331" s="55"/>
      <c r="AC331" s="17"/>
      <c r="AD331" s="15"/>
      <c r="AE331" s="65"/>
      <c r="AF331" s="65"/>
      <c r="AG331" s="39"/>
      <c r="AH331" s="52"/>
      <c r="AO331" s="140"/>
    </row>
    <row r="332" spans="1:41" s="3" customFormat="1" ht="9" customHeight="1" x14ac:dyDescent="0.2">
      <c r="B332" s="112" t="s">
        <v>57</v>
      </c>
      <c r="D332" s="40"/>
      <c r="E332" s="74" t="s">
        <v>279</v>
      </c>
      <c r="F332" s="74"/>
      <c r="G332" s="30" t="s">
        <v>50</v>
      </c>
      <c r="H332" s="30"/>
      <c r="I332" s="30" t="s">
        <v>269</v>
      </c>
      <c r="J332" s="30"/>
      <c r="K332" s="30"/>
      <c r="L332" s="30"/>
      <c r="M332" s="30"/>
      <c r="N332" s="30"/>
      <c r="P332" s="74" t="s">
        <v>375</v>
      </c>
      <c r="Q332" s="87"/>
      <c r="R332" s="29"/>
      <c r="S332" s="39">
        <f>IF(Suggested="Yes",AA332,AG332)</f>
        <v>9.35</v>
      </c>
      <c r="T332" s="37" t="s">
        <v>49</v>
      </c>
      <c r="U332" s="5" t="str">
        <f>+Instructions!$B$3</f>
        <v>G</v>
      </c>
      <c r="V332" s="52"/>
      <c r="W332" s="56">
        <f>+Instructions!$C$22</f>
        <v>0</v>
      </c>
      <c r="X332" s="17">
        <f t="shared" ref="X332:X335" si="614">ROUND($AA332*(1-W332)+0.004999,2)</f>
        <v>9.35</v>
      </c>
      <c r="Y332" s="52"/>
      <c r="Z332" s="6" t="s">
        <v>859</v>
      </c>
      <c r="AA332" s="39">
        <v>9.35</v>
      </c>
      <c r="AB332" s="60">
        <f t="shared" ref="AB332:AB335" si="615">+W332</f>
        <v>0</v>
      </c>
      <c r="AC332" s="17">
        <f t="shared" ref="AC332:AC335" si="616">+X332</f>
        <v>9.35</v>
      </c>
      <c r="AD332" s="12">
        <f t="shared" ref="AD332:AD335" si="617">(AG332-AC332)/AG332</f>
        <v>0</v>
      </c>
      <c r="AE332" s="120"/>
      <c r="AF332" s="127">
        <v>1</v>
      </c>
      <c r="AG332" s="38">
        <f t="shared" ref="AG332:AG335" si="618">SUM(AJ332:AL332)+AE332</f>
        <v>9.35</v>
      </c>
      <c r="AH332" s="52"/>
      <c r="AJ332" s="17">
        <f t="shared" ref="AJ332:AJ335" si="619">ROUND(AC332/(1-VLOOKUP(AF332,Group,2,FALSE)),2)</f>
        <v>9.35</v>
      </c>
      <c r="AK332" s="17">
        <f t="shared" ref="AK332:AK335" si="620">IF(VLOOKUP(AF332,Group,5,FALSE)="YES",VLOOKUP(ROUND(ROUND(AJ332,1)-AJ332,2),Round,2,FALSE)+VLOOKUP(AF332,Group,6,FALSE),0)</f>
        <v>0</v>
      </c>
      <c r="AL332" s="17">
        <f t="shared" ref="AL332:AL335" si="621">IF(VLOOKUP(AF332,Group,7,FALSE)="",0,ROUND(AJ332-0.04999,1)-AJ332+AM332)</f>
        <v>0</v>
      </c>
      <c r="AM332" s="17" t="str">
        <f t="shared" ref="AM332:AM335" si="622">IF(VLOOKUP(AF332,Group,7,FALSE)="","",VLOOKUP(AF332,Group,7,FALSE))</f>
        <v/>
      </c>
      <c r="AO332" s="98" t="s">
        <v>61</v>
      </c>
    </row>
    <row r="333" spans="1:41" s="3" customFormat="1" ht="9" customHeight="1" x14ac:dyDescent="0.2">
      <c r="B333" s="112" t="s">
        <v>57</v>
      </c>
      <c r="D333" s="40"/>
      <c r="E333" s="74" t="s">
        <v>735</v>
      </c>
      <c r="F333" s="74"/>
      <c r="G333" s="30" t="s">
        <v>50</v>
      </c>
      <c r="H333" s="30"/>
      <c r="I333" s="30" t="s">
        <v>269</v>
      </c>
      <c r="J333" s="30"/>
      <c r="K333" s="30"/>
      <c r="L333" s="30"/>
      <c r="M333" s="30"/>
      <c r="N333" s="30"/>
      <c r="P333" s="74" t="s">
        <v>736</v>
      </c>
      <c r="Q333" s="87"/>
      <c r="R333" s="29"/>
      <c r="S333" s="39">
        <f>IF(Suggested="Yes",AA333,AG333)</f>
        <v>9.85</v>
      </c>
      <c r="T333" s="37" t="s">
        <v>49</v>
      </c>
      <c r="U333" s="5" t="str">
        <f>+Instructions!$B$3</f>
        <v>G</v>
      </c>
      <c r="V333" s="52"/>
      <c r="W333" s="56">
        <f>+Instructions!$C$22</f>
        <v>0</v>
      </c>
      <c r="X333" s="17">
        <f t="shared" si="614"/>
        <v>9.85</v>
      </c>
      <c r="Y333" s="52"/>
      <c r="Z333" s="6" t="s">
        <v>859</v>
      </c>
      <c r="AA333" s="39">
        <v>9.85</v>
      </c>
      <c r="AB333" s="60">
        <f t="shared" si="615"/>
        <v>0</v>
      </c>
      <c r="AC333" s="17">
        <f t="shared" si="616"/>
        <v>9.85</v>
      </c>
      <c r="AD333" s="12">
        <f t="shared" si="617"/>
        <v>0</v>
      </c>
      <c r="AE333" s="120"/>
      <c r="AF333" s="127">
        <v>1</v>
      </c>
      <c r="AG333" s="38">
        <f t="shared" si="618"/>
        <v>9.85</v>
      </c>
      <c r="AH333" s="52"/>
      <c r="AJ333" s="17">
        <f t="shared" si="619"/>
        <v>9.85</v>
      </c>
      <c r="AK333" s="17">
        <f t="shared" si="620"/>
        <v>0</v>
      </c>
      <c r="AL333" s="17">
        <f t="shared" si="621"/>
        <v>0</v>
      </c>
      <c r="AM333" s="17" t="str">
        <f t="shared" si="622"/>
        <v/>
      </c>
      <c r="AO333" s="98" t="s">
        <v>61</v>
      </c>
    </row>
    <row r="334" spans="1:41" s="3" customFormat="1" ht="9" customHeight="1" x14ac:dyDescent="0.2">
      <c r="B334" s="112" t="s">
        <v>57</v>
      </c>
      <c r="D334" s="40"/>
      <c r="E334" s="74" t="s">
        <v>308</v>
      </c>
      <c r="F334" s="74"/>
      <c r="G334" s="30" t="s">
        <v>50</v>
      </c>
      <c r="H334" s="30"/>
      <c r="I334" s="30" t="s">
        <v>269</v>
      </c>
      <c r="J334" s="30"/>
      <c r="K334" s="30"/>
      <c r="L334" s="30"/>
      <c r="M334" s="30"/>
      <c r="N334" s="30"/>
      <c r="P334" s="74" t="s">
        <v>376</v>
      </c>
      <c r="Q334" s="87"/>
      <c r="R334" s="29"/>
      <c r="S334" s="39">
        <f>IF(Suggested="Yes",AA334,AG334)</f>
        <v>13.2</v>
      </c>
      <c r="T334" s="37" t="s">
        <v>49</v>
      </c>
      <c r="U334" s="5" t="str">
        <f>+Instructions!$B$3</f>
        <v>G</v>
      </c>
      <c r="V334" s="52"/>
      <c r="W334" s="56">
        <f>+Instructions!$C$22</f>
        <v>0</v>
      </c>
      <c r="X334" s="17">
        <f t="shared" si="614"/>
        <v>13.2</v>
      </c>
      <c r="Y334" s="52"/>
      <c r="Z334" s="6" t="s">
        <v>859</v>
      </c>
      <c r="AA334" s="39">
        <v>13.2</v>
      </c>
      <c r="AB334" s="60">
        <f t="shared" si="615"/>
        <v>0</v>
      </c>
      <c r="AC334" s="17">
        <f t="shared" si="616"/>
        <v>13.2</v>
      </c>
      <c r="AD334" s="12">
        <f t="shared" si="617"/>
        <v>0</v>
      </c>
      <c r="AE334" s="120"/>
      <c r="AF334" s="127">
        <v>1</v>
      </c>
      <c r="AG334" s="38">
        <f t="shared" si="618"/>
        <v>13.2</v>
      </c>
      <c r="AH334" s="52"/>
      <c r="AJ334" s="17">
        <f t="shared" si="619"/>
        <v>13.2</v>
      </c>
      <c r="AK334" s="17">
        <f t="shared" si="620"/>
        <v>0</v>
      </c>
      <c r="AL334" s="17">
        <f t="shared" si="621"/>
        <v>0</v>
      </c>
      <c r="AM334" s="17" t="str">
        <f t="shared" si="622"/>
        <v/>
      </c>
      <c r="AO334" s="98" t="s">
        <v>61</v>
      </c>
    </row>
    <row r="335" spans="1:41" s="3" customFormat="1" ht="9.9499999999999993" customHeight="1" x14ac:dyDescent="0.2">
      <c r="B335" s="112" t="s">
        <v>57</v>
      </c>
      <c r="D335" s="40"/>
      <c r="E335" s="74" t="s">
        <v>309</v>
      </c>
      <c r="F335" s="74"/>
      <c r="G335" s="30" t="s">
        <v>50</v>
      </c>
      <c r="H335" s="30"/>
      <c r="I335" s="30" t="s">
        <v>269</v>
      </c>
      <c r="J335" s="30"/>
      <c r="K335" s="30"/>
      <c r="L335" s="30"/>
      <c r="M335" s="30"/>
      <c r="N335" s="30"/>
      <c r="P335" s="74" t="s">
        <v>240</v>
      </c>
      <c r="Q335" s="87"/>
      <c r="R335" s="29" t="s">
        <v>152</v>
      </c>
      <c r="S335" s="39">
        <f>IF(Suggested="Yes",AA335,AG335)</f>
        <v>22.4</v>
      </c>
      <c r="T335" s="37" t="s">
        <v>49</v>
      </c>
      <c r="U335" s="5" t="str">
        <f>+Instructions!$B$3</f>
        <v>G</v>
      </c>
      <c r="V335" s="52"/>
      <c r="W335" s="56">
        <f>+Instructions!$C$22</f>
        <v>0</v>
      </c>
      <c r="X335" s="17">
        <f t="shared" si="614"/>
        <v>22.4</v>
      </c>
      <c r="Y335" s="52"/>
      <c r="Z335" s="6" t="s">
        <v>859</v>
      </c>
      <c r="AA335" s="39">
        <v>22.4</v>
      </c>
      <c r="AB335" s="60">
        <f t="shared" si="615"/>
        <v>0</v>
      </c>
      <c r="AC335" s="17">
        <f t="shared" si="616"/>
        <v>22.4</v>
      </c>
      <c r="AD335" s="12">
        <f t="shared" si="617"/>
        <v>0</v>
      </c>
      <c r="AE335" s="120"/>
      <c r="AF335" s="127">
        <v>1</v>
      </c>
      <c r="AG335" s="38">
        <f t="shared" si="618"/>
        <v>22.4</v>
      </c>
      <c r="AH335" s="52"/>
      <c r="AJ335" s="17">
        <f t="shared" si="619"/>
        <v>22.4</v>
      </c>
      <c r="AK335" s="17">
        <f t="shared" si="620"/>
        <v>0</v>
      </c>
      <c r="AL335" s="17">
        <f t="shared" si="621"/>
        <v>0</v>
      </c>
      <c r="AM335" s="17" t="str">
        <f t="shared" si="622"/>
        <v/>
      </c>
      <c r="AO335" s="98" t="s">
        <v>61</v>
      </c>
    </row>
    <row r="336" spans="1:41" s="3" customFormat="1" ht="1.5" customHeight="1" x14ac:dyDescent="0.2">
      <c r="B336" s="112"/>
      <c r="D336" s="40"/>
      <c r="E336" s="74"/>
      <c r="F336" s="74"/>
      <c r="G336" s="30"/>
      <c r="H336" s="30"/>
      <c r="I336" s="30"/>
      <c r="J336" s="30"/>
      <c r="K336" s="30"/>
      <c r="L336" s="30"/>
      <c r="M336" s="30"/>
      <c r="N336" s="30"/>
      <c r="P336" s="74"/>
      <c r="Q336" s="87"/>
      <c r="R336" s="29"/>
      <c r="S336" s="39"/>
      <c r="T336" s="37"/>
      <c r="U336" s="5"/>
      <c r="V336" s="52"/>
      <c r="W336" s="56"/>
      <c r="X336" s="17"/>
      <c r="Y336" s="52"/>
      <c r="Z336" s="6"/>
      <c r="AA336" s="39"/>
      <c r="AB336" s="60"/>
      <c r="AC336" s="17"/>
      <c r="AD336" s="12"/>
      <c r="AE336" s="120"/>
      <c r="AF336" s="127"/>
      <c r="AG336" s="38"/>
      <c r="AH336" s="52"/>
      <c r="AJ336" s="17"/>
      <c r="AK336" s="17"/>
      <c r="AL336" s="17"/>
      <c r="AM336" s="17"/>
      <c r="AO336" s="98"/>
    </row>
    <row r="337" spans="1:41" s="3" customFormat="1" ht="9.9499999999999993" customHeight="1" x14ac:dyDescent="0.2">
      <c r="B337" s="111" t="s">
        <v>8</v>
      </c>
      <c r="D337" s="40"/>
      <c r="E337" s="74" t="s">
        <v>280</v>
      </c>
      <c r="F337" s="74"/>
      <c r="G337" s="30" t="s">
        <v>92</v>
      </c>
      <c r="H337" s="30"/>
      <c r="I337" s="30" t="s">
        <v>269</v>
      </c>
      <c r="J337" s="30"/>
      <c r="K337" s="30" t="s">
        <v>127</v>
      </c>
      <c r="L337" s="168" t="s">
        <v>488</v>
      </c>
      <c r="M337" s="168"/>
      <c r="N337" s="168" t="s">
        <v>161</v>
      </c>
      <c r="P337" s="74" t="s">
        <v>136</v>
      </c>
      <c r="Q337" s="87"/>
      <c r="R337" s="29"/>
      <c r="S337" s="39">
        <f t="shared" ref="S337" si="623">IF(Suggested="Yes",AA337,AG337)</f>
        <v>19</v>
      </c>
      <c r="T337" s="37" t="s">
        <v>48</v>
      </c>
      <c r="U337" s="5" t="str">
        <f>+Instructions!$B$3</f>
        <v>G</v>
      </c>
      <c r="V337" s="52"/>
      <c r="W337" s="56">
        <f>+Instructions!$C$22</f>
        <v>0</v>
      </c>
      <c r="X337" s="17">
        <f t="shared" ref="X337" si="624">ROUND($AA337*(1-W337)+0.004999,2)</f>
        <v>19</v>
      </c>
      <c r="Y337" s="52"/>
      <c r="Z337" s="6" t="s">
        <v>859</v>
      </c>
      <c r="AA337" s="39">
        <v>19</v>
      </c>
      <c r="AB337" s="60">
        <f t="shared" ref="AB337" si="625">+W337</f>
        <v>0</v>
      </c>
      <c r="AC337" s="17">
        <f t="shared" ref="AC337" si="626">+X337</f>
        <v>19</v>
      </c>
      <c r="AD337" s="12">
        <f t="shared" ref="AD337" si="627">(AG337-AC337)/AG337</f>
        <v>0</v>
      </c>
      <c r="AE337" s="120"/>
      <c r="AF337" s="128">
        <v>3</v>
      </c>
      <c r="AG337" s="53">
        <f t="shared" ref="AG337" si="628">SUM(AJ337:AL337)+AE337</f>
        <v>19</v>
      </c>
      <c r="AH337" s="52"/>
      <c r="AJ337" s="17">
        <f t="shared" ref="AJ337" si="629">ROUND(AC337/(1-VLOOKUP(AF337,Group,2,FALSE)),2)</f>
        <v>19</v>
      </c>
      <c r="AK337" s="17">
        <f t="shared" ref="AK337" si="630">IF(VLOOKUP(AF337,Group,5,FALSE)="YES",VLOOKUP(ROUND(ROUND(AJ337,1)-AJ337,2),Round,2,FALSE)+VLOOKUP(AF337,Group,6,FALSE),0)</f>
        <v>0</v>
      </c>
      <c r="AL337" s="17">
        <f t="shared" ref="AL337" si="631">IF(VLOOKUP(AF337,Group,7,FALSE)="",0,ROUND(AJ337-0.04999,1)-AJ337+AM337)</f>
        <v>0</v>
      </c>
      <c r="AM337" s="17" t="str">
        <f t="shared" ref="AM337" si="632">IF(VLOOKUP(AF337,Group,7,FALSE)="","",VLOOKUP(AF337,Group,7,FALSE))</f>
        <v/>
      </c>
      <c r="AO337" s="98" t="s">
        <v>61</v>
      </c>
    </row>
    <row r="338" spans="1:41" s="3" customFormat="1" ht="1.5" customHeight="1" x14ac:dyDescent="0.2">
      <c r="B338" s="111"/>
      <c r="D338" s="40"/>
      <c r="E338" s="74"/>
      <c r="F338" s="74"/>
      <c r="G338" s="30"/>
      <c r="H338" s="30"/>
      <c r="I338" s="30"/>
      <c r="J338" s="30"/>
      <c r="K338" s="30"/>
      <c r="L338" s="168"/>
      <c r="M338" s="168"/>
      <c r="N338" s="168"/>
      <c r="P338" s="74"/>
      <c r="Q338" s="87"/>
      <c r="R338" s="29"/>
      <c r="S338" s="39"/>
      <c r="T338" s="37"/>
      <c r="U338" s="5"/>
      <c r="V338" s="52"/>
      <c r="W338" s="56"/>
      <c r="X338" s="17"/>
      <c r="Y338" s="52"/>
      <c r="Z338" s="6"/>
      <c r="AA338" s="39"/>
      <c r="AB338" s="60"/>
      <c r="AC338" s="17"/>
      <c r="AD338" s="12"/>
      <c r="AE338" s="120"/>
      <c r="AF338" s="128"/>
      <c r="AG338" s="53"/>
      <c r="AH338" s="52"/>
      <c r="AJ338" s="17"/>
      <c r="AK338" s="17"/>
      <c r="AL338" s="17"/>
      <c r="AM338" s="17"/>
      <c r="AO338" s="98"/>
    </row>
    <row r="339" spans="1:41" s="3" customFormat="1" ht="9.9499999999999993" customHeight="1" x14ac:dyDescent="0.2">
      <c r="B339" s="113" t="s">
        <v>47</v>
      </c>
      <c r="D339" s="40"/>
      <c r="E339" s="74" t="s">
        <v>281</v>
      </c>
      <c r="F339" s="74"/>
      <c r="G339" s="30" t="s">
        <v>104</v>
      </c>
      <c r="H339" s="30"/>
      <c r="I339" s="30" t="s">
        <v>269</v>
      </c>
      <c r="J339" s="30"/>
      <c r="K339" s="30"/>
      <c r="L339" s="30" t="s">
        <v>122</v>
      </c>
      <c r="M339" s="30"/>
      <c r="N339" s="30"/>
      <c r="P339" s="74" t="s">
        <v>137</v>
      </c>
      <c r="Q339" s="87"/>
      <c r="R339" s="29"/>
      <c r="S339" s="39">
        <f t="shared" ref="S339" si="633">IF(Suggested="Yes",AA339,AG339)</f>
        <v>8.8000000000000007</v>
      </c>
      <c r="T339" s="37" t="s">
        <v>48</v>
      </c>
      <c r="U339" s="5" t="str">
        <f>+Instructions!$B$3</f>
        <v>G</v>
      </c>
      <c r="V339" s="52"/>
      <c r="W339" s="56">
        <f>+Instructions!$C$22</f>
        <v>0</v>
      </c>
      <c r="X339" s="39">
        <f t="shared" ref="X339" si="634">ROUND($AA339*(1-W339)+0.004999,2)</f>
        <v>8.8000000000000007</v>
      </c>
      <c r="Y339" s="52"/>
      <c r="Z339" s="6" t="s">
        <v>859</v>
      </c>
      <c r="AA339" s="39">
        <v>8.8000000000000007</v>
      </c>
      <c r="AB339" s="60">
        <f t="shared" ref="AB339" si="635">+W339</f>
        <v>0</v>
      </c>
      <c r="AC339" s="39">
        <f t="shared" ref="AC339" si="636">+X339</f>
        <v>8.8000000000000007</v>
      </c>
      <c r="AD339" s="60">
        <f t="shared" ref="AD339" si="637">(AG339-AC339)/AG339</f>
        <v>0</v>
      </c>
      <c r="AE339" s="120"/>
      <c r="AF339" s="129">
        <v>2</v>
      </c>
      <c r="AG339" s="44">
        <f t="shared" ref="AG339" si="638">SUM(AJ339:AL339)+AE339</f>
        <v>8.8000000000000007</v>
      </c>
      <c r="AH339" s="52"/>
      <c r="AJ339" s="17">
        <f t="shared" ref="AJ339" si="639">ROUND(AC339/(1-VLOOKUP(AF339,Group,2,FALSE)),2)</f>
        <v>8.8000000000000007</v>
      </c>
      <c r="AK339" s="17">
        <f t="shared" ref="AK339" si="640">IF(VLOOKUP(AF339,Group,5,FALSE)="YES",VLOOKUP(ROUND(ROUND(AJ339,1)-AJ339,2),Round,2,FALSE)+VLOOKUP(AF339,Group,6,FALSE),0)</f>
        <v>0</v>
      </c>
      <c r="AL339" s="17">
        <f t="shared" ref="AL339" si="641">IF(VLOOKUP(AF339,Group,7,FALSE)="",0,ROUND(AJ339-0.04999,1)-AJ339+AM339)</f>
        <v>0</v>
      </c>
      <c r="AM339" s="17" t="str">
        <f t="shared" ref="AM339" si="642">IF(VLOOKUP(AF339,Group,7,FALSE)="","",VLOOKUP(AF339,Group,7,FALSE))</f>
        <v/>
      </c>
      <c r="AO339" s="98" t="s">
        <v>61</v>
      </c>
    </row>
    <row r="340" spans="1:41" s="3" customFormat="1" ht="1.5" customHeight="1" x14ac:dyDescent="0.2">
      <c r="A340" s="3" t="s">
        <v>120</v>
      </c>
      <c r="P340" s="74"/>
      <c r="Q340" s="87"/>
      <c r="R340" s="6"/>
      <c r="S340" s="39"/>
      <c r="T340" s="6"/>
      <c r="U340" s="5"/>
      <c r="V340" s="52"/>
      <c r="W340" s="56"/>
      <c r="X340" s="15"/>
      <c r="Y340" s="52"/>
      <c r="Z340" s="39"/>
      <c r="AA340" s="39"/>
      <c r="AB340" s="55"/>
      <c r="AC340" s="17"/>
      <c r="AD340" s="15"/>
      <c r="AE340" s="65"/>
      <c r="AF340" s="65"/>
      <c r="AG340" s="39"/>
      <c r="AH340" s="52"/>
      <c r="AO340" s="140"/>
    </row>
    <row r="341" spans="1:41" s="3" customFormat="1" ht="9" customHeight="1" x14ac:dyDescent="0.2">
      <c r="B341" s="112" t="s">
        <v>57</v>
      </c>
      <c r="D341" s="40"/>
      <c r="E341" s="74" t="s">
        <v>735</v>
      </c>
      <c r="F341" s="74"/>
      <c r="G341" s="30" t="s">
        <v>50</v>
      </c>
      <c r="H341" s="30"/>
      <c r="I341" s="30" t="s">
        <v>758</v>
      </c>
      <c r="J341" s="30"/>
      <c r="K341" s="30"/>
      <c r="L341" s="30"/>
      <c r="M341" s="30"/>
      <c r="N341" s="30"/>
      <c r="P341" s="74" t="s">
        <v>736</v>
      </c>
      <c r="Q341" s="87"/>
      <c r="R341" s="29"/>
      <c r="S341" s="39">
        <f>IF(Suggested="Yes",AA341,AG341)</f>
        <v>9.85</v>
      </c>
      <c r="T341" s="37" t="s">
        <v>49</v>
      </c>
      <c r="U341" s="5" t="str">
        <f>+Instructions!$B$3</f>
        <v>G</v>
      </c>
      <c r="V341" s="52"/>
      <c r="W341" s="56">
        <f>+Instructions!$C$22</f>
        <v>0</v>
      </c>
      <c r="X341" s="17">
        <f t="shared" ref="X341:X342" si="643">ROUND($AA341*(1-W341)+0.004999,2)</f>
        <v>9.85</v>
      </c>
      <c r="Y341" s="52"/>
      <c r="Z341" s="6" t="s">
        <v>859</v>
      </c>
      <c r="AA341" s="39">
        <v>9.85</v>
      </c>
      <c r="AB341" s="60">
        <f t="shared" ref="AB341:AB342" si="644">+W341</f>
        <v>0</v>
      </c>
      <c r="AC341" s="17">
        <f t="shared" ref="AC341:AC342" si="645">+X341</f>
        <v>9.85</v>
      </c>
      <c r="AD341" s="12">
        <f t="shared" ref="AD341:AD342" si="646">(AG341-AC341)/AG341</f>
        <v>0</v>
      </c>
      <c r="AE341" s="120"/>
      <c r="AF341" s="127">
        <v>1</v>
      </c>
      <c r="AG341" s="38">
        <f t="shared" ref="AG341:AG342" si="647">SUM(AJ341:AL341)+AE341</f>
        <v>9.85</v>
      </c>
      <c r="AH341" s="52"/>
      <c r="AJ341" s="17">
        <f t="shared" ref="AJ341:AJ342" si="648">ROUND(AC341/(1-VLOOKUP(AF341,Group,2,FALSE)),2)</f>
        <v>9.85</v>
      </c>
      <c r="AK341" s="17">
        <f t="shared" ref="AK341:AK342" si="649">IF(VLOOKUP(AF341,Group,5,FALSE)="YES",VLOOKUP(ROUND(ROUND(AJ341,1)-AJ341,2),Round,2,FALSE)+VLOOKUP(AF341,Group,6,FALSE),0)</f>
        <v>0</v>
      </c>
      <c r="AL341" s="17">
        <f t="shared" ref="AL341:AL342" si="650">IF(VLOOKUP(AF341,Group,7,FALSE)="",0,ROUND(AJ341-0.04999,1)-AJ341+AM341)</f>
        <v>0</v>
      </c>
      <c r="AM341" s="17" t="str">
        <f t="shared" ref="AM341:AM342" si="651">IF(VLOOKUP(AF341,Group,7,FALSE)="","",VLOOKUP(AF341,Group,7,FALSE))</f>
        <v/>
      </c>
      <c r="AO341" s="98" t="s">
        <v>61</v>
      </c>
    </row>
    <row r="342" spans="1:41" s="3" customFormat="1" ht="9" customHeight="1" x14ac:dyDescent="0.2">
      <c r="B342" s="112" t="s">
        <v>57</v>
      </c>
      <c r="D342" s="40"/>
      <c r="E342" s="74" t="s">
        <v>308</v>
      </c>
      <c r="F342" s="74"/>
      <c r="G342" s="30" t="s">
        <v>50</v>
      </c>
      <c r="H342" s="30"/>
      <c r="I342" s="30" t="s">
        <v>758</v>
      </c>
      <c r="J342" s="30"/>
      <c r="K342" s="30"/>
      <c r="L342" s="30"/>
      <c r="M342" s="30"/>
      <c r="N342" s="30"/>
      <c r="P342" s="74" t="s">
        <v>376</v>
      </c>
      <c r="Q342" s="87"/>
      <c r="R342" s="29"/>
      <c r="S342" s="39">
        <f>IF(Suggested="Yes",AA342,AG342)</f>
        <v>13.2</v>
      </c>
      <c r="T342" s="37" t="s">
        <v>49</v>
      </c>
      <c r="U342" s="5" t="str">
        <f>+Instructions!$B$3</f>
        <v>G</v>
      </c>
      <c r="V342" s="52"/>
      <c r="W342" s="56">
        <f>+Instructions!$C$22</f>
        <v>0</v>
      </c>
      <c r="X342" s="17">
        <f t="shared" si="643"/>
        <v>13.2</v>
      </c>
      <c r="Y342" s="52"/>
      <c r="Z342" s="6" t="s">
        <v>859</v>
      </c>
      <c r="AA342" s="39">
        <v>13.2</v>
      </c>
      <c r="AB342" s="60">
        <f t="shared" si="644"/>
        <v>0</v>
      </c>
      <c r="AC342" s="17">
        <f t="shared" si="645"/>
        <v>13.2</v>
      </c>
      <c r="AD342" s="12">
        <f t="shared" si="646"/>
        <v>0</v>
      </c>
      <c r="AE342" s="120"/>
      <c r="AF342" s="127">
        <v>1</v>
      </c>
      <c r="AG342" s="38">
        <f t="shared" si="647"/>
        <v>13.2</v>
      </c>
      <c r="AH342" s="52"/>
      <c r="AJ342" s="17">
        <f t="shared" si="648"/>
        <v>13.2</v>
      </c>
      <c r="AK342" s="17">
        <f t="shared" si="649"/>
        <v>0</v>
      </c>
      <c r="AL342" s="17">
        <f t="shared" si="650"/>
        <v>0</v>
      </c>
      <c r="AM342" s="17" t="str">
        <f t="shared" si="651"/>
        <v/>
      </c>
      <c r="AO342" s="98" t="s">
        <v>61</v>
      </c>
    </row>
    <row r="343" spans="1:41" s="3" customFormat="1" ht="2.85" customHeight="1" x14ac:dyDescent="0.2">
      <c r="C343" s="73"/>
      <c r="P343" s="74"/>
      <c r="Q343" s="87"/>
      <c r="R343" s="6"/>
      <c r="S343" s="39"/>
      <c r="T343" s="6"/>
      <c r="U343" s="5"/>
      <c r="V343" s="52"/>
      <c r="W343" s="56"/>
      <c r="X343" s="15"/>
      <c r="Y343" s="52"/>
      <c r="Z343" s="39"/>
      <c r="AA343" s="39"/>
      <c r="AB343" s="55"/>
      <c r="AC343" s="17"/>
      <c r="AD343" s="15"/>
      <c r="AE343" s="65"/>
      <c r="AF343" s="65"/>
      <c r="AG343" s="39"/>
      <c r="AH343" s="52"/>
      <c r="AO343" s="140"/>
    </row>
    <row r="344" spans="1:41" s="3" customFormat="1" ht="9.9499999999999993" customHeight="1" x14ac:dyDescent="0.2">
      <c r="D344" s="40" t="s">
        <v>205</v>
      </c>
      <c r="E344" s="141" t="s">
        <v>769</v>
      </c>
      <c r="G344" s="141"/>
      <c r="H344" s="141"/>
      <c r="J344" s="141"/>
      <c r="K344" s="141"/>
      <c r="L344" s="141"/>
      <c r="N344" s="141"/>
      <c r="P344" s="74"/>
      <c r="Q344" s="87"/>
      <c r="R344" s="6"/>
      <c r="S344" s="39"/>
      <c r="T344" s="6"/>
      <c r="U344" s="5"/>
      <c r="V344" s="52"/>
      <c r="W344" s="56"/>
      <c r="X344" s="15"/>
      <c r="Y344" s="52"/>
      <c r="Z344" s="39"/>
      <c r="AA344" s="39"/>
      <c r="AB344" s="55"/>
      <c r="AC344" s="17"/>
      <c r="AD344" s="15"/>
      <c r="AE344" s="65"/>
      <c r="AF344" s="65"/>
      <c r="AG344" s="39"/>
      <c r="AH344" s="52"/>
      <c r="AO344" s="140"/>
    </row>
    <row r="345" spans="1:41" s="3" customFormat="1" ht="1.5" customHeight="1" x14ac:dyDescent="0.2">
      <c r="B345" s="118"/>
      <c r="D345" s="40"/>
      <c r="E345" s="74"/>
      <c r="F345" s="74"/>
      <c r="G345" s="30"/>
      <c r="H345" s="30"/>
      <c r="I345" s="30"/>
      <c r="J345" s="30"/>
      <c r="K345" s="30"/>
      <c r="L345" s="30"/>
      <c r="M345" s="30"/>
      <c r="N345" s="30"/>
      <c r="P345" s="74"/>
      <c r="Q345" s="87"/>
      <c r="R345" s="29"/>
      <c r="S345" s="39"/>
      <c r="T345" s="37"/>
      <c r="U345" s="5"/>
      <c r="V345" s="52"/>
      <c r="W345" s="56"/>
      <c r="X345" s="39"/>
      <c r="Y345" s="52"/>
      <c r="Z345" s="6"/>
      <c r="AA345" s="39"/>
      <c r="AB345" s="60"/>
      <c r="AC345" s="39"/>
      <c r="AD345" s="60"/>
      <c r="AE345" s="75"/>
      <c r="AF345" s="148"/>
      <c r="AG345" s="39"/>
      <c r="AH345" s="52"/>
      <c r="AJ345" s="17"/>
      <c r="AK345" s="17"/>
      <c r="AL345" s="17"/>
      <c r="AM345" s="17"/>
      <c r="AO345" s="31"/>
    </row>
    <row r="346" spans="1:41" s="3" customFormat="1" ht="9" customHeight="1" x14ac:dyDescent="0.2">
      <c r="B346" s="112" t="s">
        <v>57</v>
      </c>
      <c r="D346" s="40"/>
      <c r="E346" s="74" t="s">
        <v>309</v>
      </c>
      <c r="F346" s="74"/>
      <c r="G346" s="30" t="s">
        <v>50</v>
      </c>
      <c r="H346" s="30"/>
      <c r="I346" s="30" t="s">
        <v>228</v>
      </c>
      <c r="J346" s="30"/>
      <c r="K346" s="30"/>
      <c r="L346" s="30"/>
      <c r="M346" s="30"/>
      <c r="N346" s="30"/>
      <c r="P346" s="74" t="s">
        <v>240</v>
      </c>
      <c r="Q346" s="87"/>
      <c r="R346" s="29"/>
      <c r="S346" s="39">
        <f>IF(Suggested="Yes",AA346,AG346)</f>
        <v>18.100000000000001</v>
      </c>
      <c r="T346" s="37" t="s">
        <v>49</v>
      </c>
      <c r="U346" s="5" t="str">
        <f>+Instructions!$B$3</f>
        <v>G</v>
      </c>
      <c r="V346" s="52"/>
      <c r="W346" s="56">
        <f>+Instructions!$C$22</f>
        <v>0</v>
      </c>
      <c r="X346" s="17">
        <f>ROUND($AA346*(1-W346)+0.004999,2)</f>
        <v>18.100000000000001</v>
      </c>
      <c r="Y346" s="52"/>
      <c r="Z346" s="6" t="s">
        <v>859</v>
      </c>
      <c r="AA346" s="39">
        <v>18.100000000000001</v>
      </c>
      <c r="AB346" s="60">
        <f t="shared" ref="AB346" si="652">+W346</f>
        <v>0</v>
      </c>
      <c r="AC346" s="17">
        <f t="shared" ref="AC346" si="653">+X346</f>
        <v>18.100000000000001</v>
      </c>
      <c r="AD346" s="12">
        <f t="shared" ref="AD346" si="654">(AG346-AC346)/AG346</f>
        <v>0</v>
      </c>
      <c r="AE346" s="120"/>
      <c r="AF346" s="127">
        <v>1</v>
      </c>
      <c r="AG346" s="38">
        <f t="shared" ref="AG346" si="655">SUM(AJ346:AL346)+AE346</f>
        <v>18.100000000000001</v>
      </c>
      <c r="AH346" s="52"/>
      <c r="AJ346" s="17">
        <f t="shared" ref="AJ346" si="656">ROUND(AC346/(1-VLOOKUP(AF346,Group,2,FALSE)),2)</f>
        <v>18.100000000000001</v>
      </c>
      <c r="AK346" s="17">
        <f t="shared" ref="AK346" si="657">IF(VLOOKUP(AF346,Group,5,FALSE)="YES",VLOOKUP(ROUND(ROUND(AJ346,1)-AJ346,2),Round,2,FALSE)+VLOOKUP(AF346,Group,6,FALSE),0)</f>
        <v>0</v>
      </c>
      <c r="AL346" s="17">
        <f t="shared" ref="AL346" si="658">IF(VLOOKUP(AF346,Group,7,FALSE)="",0,ROUND(AJ346-0.04999,1)-AJ346+AM346)</f>
        <v>0</v>
      </c>
      <c r="AM346" s="17" t="str">
        <f t="shared" ref="AM346" si="659">IF(VLOOKUP(AF346,Group,7,FALSE)="","",VLOOKUP(AF346,Group,7,FALSE))</f>
        <v/>
      </c>
      <c r="AO346" s="98" t="s">
        <v>61</v>
      </c>
    </row>
    <row r="347" spans="1:41" s="3" customFormat="1" ht="1.5" customHeight="1" x14ac:dyDescent="0.2">
      <c r="A347" s="3" t="s">
        <v>120</v>
      </c>
      <c r="P347" s="74"/>
      <c r="Q347" s="87"/>
      <c r="R347" s="6"/>
      <c r="S347" s="39"/>
      <c r="T347" s="6"/>
      <c r="U347" s="5"/>
      <c r="V347" s="52"/>
      <c r="W347" s="56"/>
      <c r="X347" s="15"/>
      <c r="Y347" s="52"/>
      <c r="Z347" s="39"/>
      <c r="AA347" s="39"/>
      <c r="AB347" s="55"/>
      <c r="AC347" s="17"/>
      <c r="AD347" s="15"/>
      <c r="AE347" s="65"/>
      <c r="AF347" s="65"/>
      <c r="AG347" s="39"/>
      <c r="AH347" s="52"/>
      <c r="AO347" s="140"/>
    </row>
    <row r="348" spans="1:41" s="3" customFormat="1" ht="9" customHeight="1" x14ac:dyDescent="0.2">
      <c r="B348" s="112" t="s">
        <v>57</v>
      </c>
      <c r="D348" s="40"/>
      <c r="E348" s="74" t="s">
        <v>309</v>
      </c>
      <c r="F348" s="74"/>
      <c r="G348" s="30" t="s">
        <v>50</v>
      </c>
      <c r="H348" s="30"/>
      <c r="I348" s="30" t="s">
        <v>269</v>
      </c>
      <c r="J348" s="30"/>
      <c r="K348" s="30"/>
      <c r="L348" s="30"/>
      <c r="M348" s="30"/>
      <c r="N348" s="30"/>
      <c r="P348" s="74" t="s">
        <v>240</v>
      </c>
      <c r="Q348" s="87"/>
      <c r="R348" s="29" t="s">
        <v>179</v>
      </c>
      <c r="S348" s="39">
        <f>IF(Suggested="Yes",AA348,AG348)</f>
        <v>22.4</v>
      </c>
      <c r="T348" s="37" t="s">
        <v>49</v>
      </c>
      <c r="U348" s="5" t="str">
        <f>+Instructions!$B$3</f>
        <v>G</v>
      </c>
      <c r="V348" s="52"/>
      <c r="W348" s="56">
        <f>+Instructions!$C$22</f>
        <v>0</v>
      </c>
      <c r="X348" s="17">
        <f>ROUND($AA348*(1-W348)+0.004999,2)</f>
        <v>22.4</v>
      </c>
      <c r="Y348" s="52"/>
      <c r="Z348" s="6" t="s">
        <v>859</v>
      </c>
      <c r="AA348" s="39">
        <v>22.4</v>
      </c>
      <c r="AB348" s="60">
        <f>+W348</f>
        <v>0</v>
      </c>
      <c r="AC348" s="17">
        <f>+X348</f>
        <v>22.4</v>
      </c>
      <c r="AD348" s="12">
        <f>(AG348-AC348)/AG348</f>
        <v>0</v>
      </c>
      <c r="AE348" s="120"/>
      <c r="AF348" s="127">
        <v>1</v>
      </c>
      <c r="AG348" s="38">
        <f>SUM(AJ348:AL348)+AE348</f>
        <v>22.4</v>
      </c>
      <c r="AH348" s="52"/>
      <c r="AJ348" s="17">
        <f>ROUND(AC348/(1-VLOOKUP(AF348,Group,2,FALSE)),2)</f>
        <v>22.4</v>
      </c>
      <c r="AK348" s="17">
        <f>IF(VLOOKUP(AF348,Group,5,FALSE)="YES",VLOOKUP(ROUND(ROUND(AJ348,1)-AJ348,2),Round,2,FALSE)+VLOOKUP(AF348,Group,6,FALSE),0)</f>
        <v>0</v>
      </c>
      <c r="AL348" s="17">
        <f>IF(VLOOKUP(AF348,Group,7,FALSE)="",0,ROUND(AJ348-0.04999,1)-AJ348+AM348)</f>
        <v>0</v>
      </c>
      <c r="AM348" s="17" t="str">
        <f>IF(VLOOKUP(AF348,Group,7,FALSE)="","",VLOOKUP(AF348,Group,7,FALSE))</f>
        <v/>
      </c>
      <c r="AO348" s="98" t="s">
        <v>61</v>
      </c>
    </row>
    <row r="349" spans="1:41" s="3" customFormat="1" ht="1.5" customHeight="1" x14ac:dyDescent="0.2">
      <c r="B349" s="118"/>
      <c r="D349" s="40"/>
      <c r="E349" s="74"/>
      <c r="F349" s="74"/>
      <c r="G349" s="30"/>
      <c r="H349" s="30"/>
      <c r="I349" s="30"/>
      <c r="J349" s="30"/>
      <c r="K349" s="30"/>
      <c r="L349" s="30"/>
      <c r="M349" s="30"/>
      <c r="N349" s="30"/>
      <c r="P349" s="74"/>
      <c r="Q349" s="87"/>
      <c r="R349" s="29"/>
      <c r="S349" s="39"/>
      <c r="T349" s="37"/>
      <c r="U349" s="5"/>
      <c r="V349" s="52"/>
      <c r="W349" s="56"/>
      <c r="X349" s="39"/>
      <c r="Y349" s="52"/>
      <c r="Z349" s="6"/>
      <c r="AA349" s="39"/>
      <c r="AB349" s="60"/>
      <c r="AC349" s="39"/>
      <c r="AD349" s="60"/>
      <c r="AE349" s="75"/>
      <c r="AF349" s="148"/>
      <c r="AG349" s="39"/>
      <c r="AH349" s="52"/>
      <c r="AJ349" s="17"/>
      <c r="AK349" s="17"/>
      <c r="AL349" s="17"/>
      <c r="AM349" s="17"/>
      <c r="AO349" s="31"/>
    </row>
    <row r="350" spans="1:41" s="3" customFormat="1" ht="9.75" customHeight="1" x14ac:dyDescent="0.2">
      <c r="B350" s="118"/>
      <c r="D350" s="40" t="s">
        <v>125</v>
      </c>
      <c r="E350" s="158" t="s">
        <v>827</v>
      </c>
      <c r="F350" s="74"/>
      <c r="G350" s="30"/>
      <c r="H350" s="30"/>
      <c r="I350" s="30"/>
      <c r="J350" s="158" t="s">
        <v>726</v>
      </c>
      <c r="K350" s="158"/>
      <c r="M350" s="30"/>
      <c r="N350" s="30"/>
      <c r="O350" s="168"/>
      <c r="P350" s="74"/>
      <c r="Q350" s="87"/>
      <c r="R350" s="29"/>
      <c r="S350" s="39"/>
      <c r="T350" s="37"/>
      <c r="U350" s="5"/>
      <c r="V350" s="52"/>
      <c r="W350" s="56"/>
      <c r="X350" s="39"/>
      <c r="Y350" s="52"/>
      <c r="Z350" s="6"/>
      <c r="AA350" s="39"/>
      <c r="AB350" s="60"/>
      <c r="AC350" s="39"/>
      <c r="AD350" s="60"/>
      <c r="AE350" s="75"/>
      <c r="AF350" s="148"/>
      <c r="AG350" s="39"/>
      <c r="AH350" s="52"/>
      <c r="AJ350" s="17"/>
      <c r="AK350" s="17"/>
      <c r="AL350" s="17"/>
      <c r="AM350" s="17"/>
      <c r="AO350" s="31"/>
    </row>
    <row r="351" spans="1:41" s="3" customFormat="1" ht="9.75" customHeight="1" x14ac:dyDescent="0.2">
      <c r="B351" s="118"/>
      <c r="D351" s="40"/>
      <c r="E351" s="158" t="s">
        <v>768</v>
      </c>
      <c r="F351" s="74"/>
      <c r="G351" s="30"/>
      <c r="H351" s="30"/>
      <c r="I351" s="30"/>
      <c r="J351" s="30" t="s">
        <v>772</v>
      </c>
      <c r="L351" s="30"/>
      <c r="M351" s="30"/>
      <c r="N351" s="30"/>
      <c r="P351" s="74"/>
      <c r="Q351" s="87"/>
      <c r="R351" s="29"/>
      <c r="S351" s="39"/>
      <c r="T351" s="37"/>
      <c r="U351" s="5"/>
      <c r="V351" s="52"/>
      <c r="W351" s="56"/>
      <c r="X351" s="39"/>
      <c r="Y351" s="52"/>
      <c r="Z351" s="6"/>
      <c r="AA351" s="39"/>
      <c r="AB351" s="60"/>
      <c r="AC351" s="39"/>
      <c r="AD351" s="60"/>
      <c r="AE351" s="75"/>
      <c r="AF351" s="148"/>
      <c r="AG351" s="39"/>
      <c r="AH351" s="52"/>
      <c r="AJ351" s="17"/>
      <c r="AK351" s="17"/>
      <c r="AL351" s="17"/>
      <c r="AM351" s="17"/>
      <c r="AO351" s="31"/>
    </row>
    <row r="352" spans="1:41" s="3" customFormat="1" ht="3.95" customHeight="1" x14ac:dyDescent="0.2">
      <c r="C352" s="73"/>
      <c r="P352" s="74"/>
      <c r="Q352" s="87"/>
      <c r="R352" s="6"/>
      <c r="S352" s="39"/>
      <c r="T352" s="6"/>
      <c r="U352" s="5"/>
      <c r="V352" s="52"/>
      <c r="W352" s="56"/>
      <c r="X352" s="15"/>
      <c r="Y352" s="52"/>
      <c r="Z352" s="39"/>
      <c r="AA352" s="39"/>
      <c r="AB352" s="55"/>
      <c r="AC352" s="17"/>
      <c r="AD352" s="15"/>
      <c r="AE352" s="65"/>
      <c r="AF352" s="65"/>
      <c r="AG352" s="39"/>
      <c r="AH352" s="52"/>
      <c r="AO352" s="140"/>
    </row>
    <row r="353" spans="1:41" s="3" customFormat="1" ht="9.9499999999999993" customHeight="1" x14ac:dyDescent="0.2">
      <c r="A353" s="3" t="s">
        <v>120</v>
      </c>
      <c r="C353" s="73" t="s">
        <v>781</v>
      </c>
      <c r="O353" s="3" t="s">
        <v>122</v>
      </c>
      <c r="P353" s="74"/>
      <c r="Q353" s="87"/>
      <c r="R353" s="161" t="s">
        <v>126</v>
      </c>
      <c r="S353" s="162" t="s">
        <v>782</v>
      </c>
      <c r="T353" s="163"/>
      <c r="U353" s="5"/>
      <c r="V353" s="52"/>
      <c r="W353" s="56"/>
      <c r="X353" s="15"/>
      <c r="Y353" s="52"/>
      <c r="Z353" s="39"/>
      <c r="AA353" s="39"/>
      <c r="AB353" s="55"/>
      <c r="AC353" s="17"/>
      <c r="AD353" s="15"/>
      <c r="AE353" s="65"/>
      <c r="AF353" s="65"/>
      <c r="AG353" s="39"/>
      <c r="AH353" s="52"/>
      <c r="AO353" s="140"/>
    </row>
    <row r="354" spans="1:41" s="3" customFormat="1" ht="2.85" customHeight="1" x14ac:dyDescent="0.2">
      <c r="C354" s="73"/>
      <c r="P354" s="74"/>
      <c r="Q354" s="87"/>
      <c r="R354" s="6"/>
      <c r="S354" s="39"/>
      <c r="T354" s="6"/>
      <c r="U354" s="5"/>
      <c r="V354" s="52"/>
      <c r="W354" s="56"/>
      <c r="X354" s="15"/>
      <c r="Y354" s="52"/>
      <c r="Z354" s="39"/>
      <c r="AA354" s="39"/>
      <c r="AB354" s="55"/>
      <c r="AC354" s="17"/>
      <c r="AD354" s="15"/>
      <c r="AE354" s="65"/>
      <c r="AF354" s="65"/>
      <c r="AG354" s="39"/>
      <c r="AH354" s="52"/>
      <c r="AO354" s="140"/>
    </row>
    <row r="355" spans="1:41" s="3" customFormat="1" ht="9.9499999999999993" customHeight="1" x14ac:dyDescent="0.2">
      <c r="D355" s="40" t="s">
        <v>10</v>
      </c>
      <c r="E355" s="141" t="s">
        <v>783</v>
      </c>
      <c r="G355" s="141"/>
      <c r="H355" s="141"/>
      <c r="J355" s="141"/>
      <c r="K355" s="141"/>
      <c r="L355" s="141"/>
      <c r="N355" s="141"/>
      <c r="P355" s="74"/>
      <c r="Q355" s="87"/>
      <c r="R355" s="6"/>
      <c r="S355" s="39"/>
      <c r="T355" s="6"/>
      <c r="U355" s="5"/>
      <c r="V355" s="52"/>
      <c r="W355" s="56"/>
      <c r="X355" s="15"/>
      <c r="Y355" s="52"/>
      <c r="Z355" s="39"/>
      <c r="AA355" s="39"/>
      <c r="AB355" s="55"/>
      <c r="AC355" s="17"/>
      <c r="AD355" s="15"/>
      <c r="AE355" s="65"/>
      <c r="AF355" s="65"/>
      <c r="AG355" s="39"/>
      <c r="AH355" s="52"/>
      <c r="AO355" s="140"/>
    </row>
    <row r="356" spans="1:41" s="3" customFormat="1" ht="1.5" customHeight="1" x14ac:dyDescent="0.2">
      <c r="D356" s="40"/>
      <c r="E356" s="141"/>
      <c r="G356" s="141"/>
      <c r="H356" s="141"/>
      <c r="J356" s="141"/>
      <c r="K356" s="141"/>
      <c r="L356" s="141"/>
      <c r="N356" s="141"/>
      <c r="P356" s="74"/>
      <c r="Q356" s="87"/>
      <c r="R356" s="6"/>
      <c r="S356" s="39"/>
      <c r="T356" s="6"/>
      <c r="U356" s="5"/>
      <c r="V356" s="52"/>
      <c r="W356" s="56"/>
      <c r="X356" s="15"/>
      <c r="Y356" s="52"/>
      <c r="Z356" s="39"/>
      <c r="AA356" s="39"/>
      <c r="AB356" s="55"/>
      <c r="AC356" s="17"/>
      <c r="AD356" s="15"/>
      <c r="AE356" s="65"/>
      <c r="AF356" s="65"/>
      <c r="AG356" s="39"/>
      <c r="AH356" s="52"/>
      <c r="AO356" s="140"/>
    </row>
    <row r="357" spans="1:41" s="3" customFormat="1" ht="9.9499999999999993" customHeight="1" x14ac:dyDescent="0.2">
      <c r="B357" s="112" t="s">
        <v>57</v>
      </c>
      <c r="C357" s="173" t="s">
        <v>777</v>
      </c>
      <c r="D357" s="40"/>
      <c r="E357" s="74" t="s">
        <v>735</v>
      </c>
      <c r="F357" s="74"/>
      <c r="G357" s="30" t="s">
        <v>50</v>
      </c>
      <c r="H357" s="30"/>
      <c r="I357" s="30" t="s">
        <v>228</v>
      </c>
      <c r="J357" s="30"/>
      <c r="K357" s="30"/>
      <c r="L357" s="30"/>
      <c r="M357" s="30"/>
      <c r="N357" s="30"/>
      <c r="P357" s="74" t="s">
        <v>736</v>
      </c>
      <c r="Q357" s="87"/>
      <c r="R357" s="29"/>
      <c r="S357" s="39">
        <f>IF(Suggested="Yes",AA357,AG357)</f>
        <v>8.65</v>
      </c>
      <c r="T357" s="37" t="s">
        <v>49</v>
      </c>
      <c r="U357" s="5" t="str">
        <f>+Instructions!$B$3</f>
        <v>G</v>
      </c>
      <c r="V357" s="52"/>
      <c r="W357" s="56">
        <f>+Instructions!$C$22</f>
        <v>0</v>
      </c>
      <c r="X357" s="17">
        <f t="shared" ref="X357:X358" si="660">ROUND($AA357*(1-W357)+0.004999,2)</f>
        <v>8.65</v>
      </c>
      <c r="Y357" s="52"/>
      <c r="Z357" s="6" t="s">
        <v>859</v>
      </c>
      <c r="AA357" s="39">
        <v>8.65</v>
      </c>
      <c r="AB357" s="60">
        <f t="shared" ref="AB357:AB358" si="661">+W357</f>
        <v>0</v>
      </c>
      <c r="AC357" s="17">
        <f t="shared" ref="AC357:AC358" si="662">+X357</f>
        <v>8.65</v>
      </c>
      <c r="AD357" s="12">
        <f t="shared" ref="AD357:AD358" si="663">(AG357-AC357)/AG357</f>
        <v>0</v>
      </c>
      <c r="AE357" s="120"/>
      <c r="AF357" s="127">
        <v>1</v>
      </c>
      <c r="AG357" s="38">
        <f t="shared" ref="AG357:AG358" si="664">SUM(AJ357:AL357)+AE357</f>
        <v>8.65</v>
      </c>
      <c r="AH357" s="52"/>
      <c r="AJ357" s="17">
        <f t="shared" ref="AJ357:AJ358" si="665">ROUND(AC357/(1-VLOOKUP(AF357,Group,2,FALSE)),2)</f>
        <v>8.65</v>
      </c>
      <c r="AK357" s="17">
        <f t="shared" ref="AK357:AK358" si="666">IF(VLOOKUP(AF357,Group,5,FALSE)="YES",VLOOKUP(ROUND(ROUND(AJ357,1)-AJ357,2),Round,2,FALSE)+VLOOKUP(AF357,Group,6,FALSE),0)</f>
        <v>0</v>
      </c>
      <c r="AL357" s="17">
        <f t="shared" ref="AL357:AL358" si="667">IF(VLOOKUP(AF357,Group,7,FALSE)="",0,ROUND(AJ357-0.04999,1)-AJ357+AM357)</f>
        <v>0</v>
      </c>
      <c r="AM357" s="17" t="str">
        <f t="shared" ref="AM357:AM358" si="668">IF(VLOOKUP(AF357,Group,7,FALSE)="","",VLOOKUP(AF357,Group,7,FALSE))</f>
        <v/>
      </c>
      <c r="AO357" s="98" t="s">
        <v>61</v>
      </c>
    </row>
    <row r="358" spans="1:41" s="3" customFormat="1" ht="9" customHeight="1" x14ac:dyDescent="0.2">
      <c r="B358" s="112" t="s">
        <v>57</v>
      </c>
      <c r="D358" s="40"/>
      <c r="E358" s="74" t="s">
        <v>308</v>
      </c>
      <c r="F358" s="74"/>
      <c r="G358" s="30" t="s">
        <v>50</v>
      </c>
      <c r="H358" s="30"/>
      <c r="I358" s="30" t="s">
        <v>228</v>
      </c>
      <c r="J358" s="30"/>
      <c r="K358" s="30"/>
      <c r="L358" s="30"/>
      <c r="M358" s="30"/>
      <c r="N358" s="30"/>
      <c r="P358" s="74" t="s">
        <v>376</v>
      </c>
      <c r="Q358" s="87"/>
      <c r="R358" s="29"/>
      <c r="S358" s="39">
        <f>IF(Suggested="Yes",AA358,AG358)</f>
        <v>11.45</v>
      </c>
      <c r="T358" s="37" t="s">
        <v>49</v>
      </c>
      <c r="U358" s="5" t="str">
        <f>+Instructions!$B$3</f>
        <v>G</v>
      </c>
      <c r="V358" s="52"/>
      <c r="W358" s="56">
        <f>+Instructions!$C$22</f>
        <v>0</v>
      </c>
      <c r="X358" s="17">
        <f t="shared" si="660"/>
        <v>11.45</v>
      </c>
      <c r="Y358" s="52"/>
      <c r="Z358" s="6" t="s">
        <v>859</v>
      </c>
      <c r="AA358" s="39">
        <v>11.45</v>
      </c>
      <c r="AB358" s="60">
        <f t="shared" si="661"/>
        <v>0</v>
      </c>
      <c r="AC358" s="17">
        <f t="shared" si="662"/>
        <v>11.45</v>
      </c>
      <c r="AD358" s="12">
        <f t="shared" si="663"/>
        <v>0</v>
      </c>
      <c r="AE358" s="120"/>
      <c r="AF358" s="127">
        <v>1</v>
      </c>
      <c r="AG358" s="38">
        <f t="shared" si="664"/>
        <v>11.45</v>
      </c>
      <c r="AH358" s="52"/>
      <c r="AJ358" s="17">
        <f t="shared" si="665"/>
        <v>11.45</v>
      </c>
      <c r="AK358" s="17">
        <f t="shared" si="666"/>
        <v>0</v>
      </c>
      <c r="AL358" s="17">
        <f t="shared" si="667"/>
        <v>0</v>
      </c>
      <c r="AM358" s="17" t="str">
        <f t="shared" si="668"/>
        <v/>
      </c>
      <c r="AO358" s="98" t="s">
        <v>61</v>
      </c>
    </row>
    <row r="359" spans="1:41" s="3" customFormat="1" ht="2.85" customHeight="1" x14ac:dyDescent="0.2">
      <c r="C359" s="73"/>
      <c r="P359" s="74"/>
      <c r="Q359" s="87"/>
      <c r="R359" s="6"/>
      <c r="S359" s="39"/>
      <c r="T359" s="6"/>
      <c r="U359" s="5"/>
      <c r="V359" s="52"/>
      <c r="W359" s="56"/>
      <c r="X359" s="15"/>
      <c r="Y359" s="52"/>
      <c r="Z359" s="39"/>
      <c r="AA359" s="39"/>
      <c r="AB359" s="55"/>
      <c r="AC359" s="17"/>
      <c r="AD359" s="15"/>
      <c r="AE359" s="65"/>
      <c r="AF359" s="65"/>
      <c r="AG359" s="39"/>
      <c r="AH359" s="52"/>
      <c r="AO359" s="140"/>
    </row>
    <row r="360" spans="1:41" s="3" customFormat="1" ht="9" customHeight="1" x14ac:dyDescent="0.2">
      <c r="B360" s="112" t="s">
        <v>57</v>
      </c>
      <c r="C360" s="173" t="s">
        <v>776</v>
      </c>
      <c r="D360" s="40"/>
      <c r="E360" s="74" t="s">
        <v>335</v>
      </c>
      <c r="F360" s="74"/>
      <c r="G360" s="30" t="s">
        <v>50</v>
      </c>
      <c r="H360" s="30"/>
      <c r="I360" s="30" t="s">
        <v>194</v>
      </c>
      <c r="J360" s="30"/>
      <c r="K360" s="30"/>
      <c r="L360" s="30"/>
      <c r="M360" s="30"/>
      <c r="N360" s="30"/>
      <c r="P360" s="74" t="s">
        <v>792</v>
      </c>
      <c r="Q360" s="87"/>
      <c r="R360" s="29"/>
      <c r="S360" s="39">
        <f t="shared" ref="S360:S366" si="669">IF(Suggested="Yes",AA360,AG360)</f>
        <v>12.25</v>
      </c>
      <c r="T360" s="37" t="s">
        <v>49</v>
      </c>
      <c r="U360" s="5" t="str">
        <f>+Instructions!$B$3</f>
        <v>G</v>
      </c>
      <c r="V360" s="52"/>
      <c r="W360" s="56">
        <f>+Instructions!$C$22</f>
        <v>0</v>
      </c>
      <c r="X360" s="17">
        <f t="shared" ref="X360" si="670">ROUND($AA360*(1-W360)+0.004999,2)</f>
        <v>12.25</v>
      </c>
      <c r="Y360" s="52"/>
      <c r="Z360" s="6" t="s">
        <v>859</v>
      </c>
      <c r="AA360" s="39">
        <v>12.25</v>
      </c>
      <c r="AB360" s="60">
        <f t="shared" ref="AB360" si="671">+W360</f>
        <v>0</v>
      </c>
      <c r="AC360" s="17">
        <f t="shared" ref="AC360" si="672">+X360</f>
        <v>12.25</v>
      </c>
      <c r="AD360" s="12">
        <f t="shared" ref="AD360" si="673">(AG360-AC360)/AG360</f>
        <v>0</v>
      </c>
      <c r="AE360" s="120"/>
      <c r="AF360" s="127">
        <v>1</v>
      </c>
      <c r="AG360" s="38">
        <f t="shared" ref="AG360" si="674">SUM(AJ360:AL360)+AE360</f>
        <v>12.25</v>
      </c>
      <c r="AH360" s="52"/>
      <c r="AJ360" s="17">
        <f t="shared" ref="AJ360" si="675">ROUND(AC360/(1-VLOOKUP(AF360,Group,2,FALSE)),2)</f>
        <v>12.25</v>
      </c>
      <c r="AK360" s="17">
        <f t="shared" ref="AK360" si="676">IF(VLOOKUP(AF360,Group,5,FALSE)="YES",VLOOKUP(ROUND(ROUND(AJ360,1)-AJ360,2),Round,2,FALSE)+VLOOKUP(AF360,Group,6,FALSE),0)</f>
        <v>0</v>
      </c>
      <c r="AL360" s="17">
        <f t="shared" ref="AL360" si="677">IF(VLOOKUP(AF360,Group,7,FALSE)="",0,ROUND(AJ360-0.04999,1)-AJ360+AM360)</f>
        <v>0</v>
      </c>
      <c r="AM360" s="17" t="str">
        <f t="shared" ref="AM360" si="678">IF(VLOOKUP(AF360,Group,7,FALSE)="","",VLOOKUP(AF360,Group,7,FALSE))</f>
        <v/>
      </c>
      <c r="AO360" s="98" t="s">
        <v>61</v>
      </c>
    </row>
    <row r="361" spans="1:41" s="3" customFormat="1" ht="9" customHeight="1" x14ac:dyDescent="0.2">
      <c r="B361" s="112" t="s">
        <v>57</v>
      </c>
      <c r="C361" s="173"/>
      <c r="D361" s="40"/>
      <c r="E361" s="74" t="s">
        <v>335</v>
      </c>
      <c r="F361" s="74"/>
      <c r="G361" s="30" t="s">
        <v>50</v>
      </c>
      <c r="H361" s="30"/>
      <c r="I361" s="30" t="s">
        <v>793</v>
      </c>
      <c r="J361" s="30"/>
      <c r="K361" s="30" t="s">
        <v>18</v>
      </c>
      <c r="L361" s="30"/>
      <c r="M361" s="30"/>
      <c r="N361" s="30"/>
      <c r="P361" s="74" t="s">
        <v>792</v>
      </c>
      <c r="Q361" s="87"/>
      <c r="R361" s="29"/>
      <c r="S361" s="39">
        <f t="shared" si="669"/>
        <v>14.2</v>
      </c>
      <c r="T361" s="37" t="s">
        <v>49</v>
      </c>
      <c r="U361" s="5" t="str">
        <f>+Instructions!$B$3</f>
        <v>G</v>
      </c>
      <c r="V361" s="52"/>
      <c r="W361" s="56">
        <f>+Instructions!$C$22</f>
        <v>0</v>
      </c>
      <c r="X361" s="17">
        <f t="shared" ref="X361" si="679">ROUND($AA361*(1-W361)+0.004999,2)</f>
        <v>14.2</v>
      </c>
      <c r="Y361" s="52"/>
      <c r="Z361" s="6" t="s">
        <v>859</v>
      </c>
      <c r="AA361" s="39">
        <v>14.2</v>
      </c>
      <c r="AB361" s="60">
        <f t="shared" ref="AB361" si="680">+W361</f>
        <v>0</v>
      </c>
      <c r="AC361" s="17">
        <f t="shared" ref="AC361" si="681">+X361</f>
        <v>14.2</v>
      </c>
      <c r="AD361" s="12">
        <f t="shared" ref="AD361" si="682">(AG361-AC361)/AG361</f>
        <v>0</v>
      </c>
      <c r="AE361" s="120"/>
      <c r="AF361" s="127">
        <v>1</v>
      </c>
      <c r="AG361" s="38">
        <f t="shared" ref="AG361" si="683">SUM(AJ361:AL361)+AE361</f>
        <v>14.2</v>
      </c>
      <c r="AH361" s="52"/>
      <c r="AJ361" s="17">
        <f t="shared" ref="AJ361" si="684">ROUND(AC361/(1-VLOOKUP(AF361,Group,2,FALSE)),2)</f>
        <v>14.2</v>
      </c>
      <c r="AK361" s="17">
        <f t="shared" ref="AK361" si="685">IF(VLOOKUP(AF361,Group,5,FALSE)="YES",VLOOKUP(ROUND(ROUND(AJ361,1)-AJ361,2),Round,2,FALSE)+VLOOKUP(AF361,Group,6,FALSE),0)</f>
        <v>0</v>
      </c>
      <c r="AL361" s="17">
        <f t="shared" ref="AL361" si="686">IF(VLOOKUP(AF361,Group,7,FALSE)="",0,ROUND(AJ361-0.04999,1)-AJ361+AM361)</f>
        <v>0</v>
      </c>
      <c r="AM361" s="17" t="str">
        <f t="shared" ref="AM361" si="687">IF(VLOOKUP(AF361,Group,7,FALSE)="","",VLOOKUP(AF361,Group,7,FALSE))</f>
        <v/>
      </c>
      <c r="AO361" s="98" t="s">
        <v>61</v>
      </c>
    </row>
    <row r="362" spans="1:41" s="3" customFormat="1" ht="9" customHeight="1" x14ac:dyDescent="0.2">
      <c r="B362" s="112" t="s">
        <v>57</v>
      </c>
      <c r="D362" s="40"/>
      <c r="E362" s="74" t="s">
        <v>308</v>
      </c>
      <c r="F362" s="74"/>
      <c r="G362" s="30" t="s">
        <v>50</v>
      </c>
      <c r="H362" s="30"/>
      <c r="I362" s="30" t="s">
        <v>228</v>
      </c>
      <c r="J362" s="30"/>
      <c r="K362" s="30" t="s">
        <v>767</v>
      </c>
      <c r="L362" s="30"/>
      <c r="M362" s="30"/>
      <c r="N362" s="30"/>
      <c r="P362" s="74" t="s">
        <v>376</v>
      </c>
      <c r="Q362" s="87"/>
      <c r="R362" s="29"/>
      <c r="S362" s="39">
        <f t="shared" si="669"/>
        <v>14.5</v>
      </c>
      <c r="T362" s="37" t="s">
        <v>49</v>
      </c>
      <c r="U362" s="5" t="str">
        <f>+Instructions!$B$3</f>
        <v>G</v>
      </c>
      <c r="V362" s="52"/>
      <c r="W362" s="56">
        <f>+Instructions!$C$22</f>
        <v>0</v>
      </c>
      <c r="X362" s="17">
        <f t="shared" ref="X362:X363" si="688">ROUND($AA362*(1-W362)+0.004999,2)</f>
        <v>14.5</v>
      </c>
      <c r="Y362" s="52"/>
      <c r="Z362" s="6" t="s">
        <v>859</v>
      </c>
      <c r="AA362" s="39">
        <v>14.5</v>
      </c>
      <c r="AB362" s="60">
        <f t="shared" ref="AB362:AB363" si="689">+W362</f>
        <v>0</v>
      </c>
      <c r="AC362" s="17">
        <f t="shared" ref="AC362:AC363" si="690">+X362</f>
        <v>14.5</v>
      </c>
      <c r="AD362" s="12">
        <f t="shared" ref="AD362:AD363" si="691">(AG362-AC362)/AG362</f>
        <v>0</v>
      </c>
      <c r="AE362" s="120"/>
      <c r="AF362" s="127">
        <v>1</v>
      </c>
      <c r="AG362" s="38">
        <f t="shared" ref="AG362:AG363" si="692">SUM(AJ362:AL362)+AE362</f>
        <v>14.5</v>
      </c>
      <c r="AH362" s="52"/>
      <c r="AJ362" s="17">
        <f t="shared" ref="AJ362:AJ363" si="693">ROUND(AC362/(1-VLOOKUP(AF362,Group,2,FALSE)),2)</f>
        <v>14.5</v>
      </c>
      <c r="AK362" s="17">
        <f t="shared" ref="AK362:AK363" si="694">IF(VLOOKUP(AF362,Group,5,FALSE)="YES",VLOOKUP(ROUND(ROUND(AJ362,1)-AJ362,2),Round,2,FALSE)+VLOOKUP(AF362,Group,6,FALSE),0)</f>
        <v>0</v>
      </c>
      <c r="AL362" s="17">
        <f t="shared" ref="AL362:AL363" si="695">IF(VLOOKUP(AF362,Group,7,FALSE)="",0,ROUND(AJ362-0.04999,1)-AJ362+AM362)</f>
        <v>0</v>
      </c>
      <c r="AM362" s="17" t="str">
        <f t="shared" ref="AM362:AM363" si="696">IF(VLOOKUP(AF362,Group,7,FALSE)="","",VLOOKUP(AF362,Group,7,FALSE))</f>
        <v/>
      </c>
      <c r="AO362" s="98" t="s">
        <v>61</v>
      </c>
    </row>
    <row r="363" spans="1:41" s="3" customFormat="1" ht="9" customHeight="1" x14ac:dyDescent="0.2">
      <c r="B363" s="112" t="s">
        <v>57</v>
      </c>
      <c r="D363" s="40"/>
      <c r="E363" s="74" t="s">
        <v>308</v>
      </c>
      <c r="F363" s="74"/>
      <c r="G363" s="30" t="s">
        <v>50</v>
      </c>
      <c r="H363" s="30"/>
      <c r="I363" s="30" t="s">
        <v>228</v>
      </c>
      <c r="J363" s="30"/>
      <c r="K363" s="30" t="s">
        <v>569</v>
      </c>
      <c r="L363" s="30"/>
      <c r="M363" s="30"/>
      <c r="N363" s="30"/>
      <c r="P363" s="74" t="s">
        <v>376</v>
      </c>
      <c r="Q363" s="87"/>
      <c r="R363" s="29"/>
      <c r="S363" s="39">
        <f t="shared" si="669"/>
        <v>14.5</v>
      </c>
      <c r="T363" s="37" t="s">
        <v>49</v>
      </c>
      <c r="U363" s="5" t="str">
        <f>+Instructions!$B$3</f>
        <v>G</v>
      </c>
      <c r="V363" s="52"/>
      <c r="W363" s="56">
        <f>+Instructions!$C$22</f>
        <v>0</v>
      </c>
      <c r="X363" s="17">
        <f t="shared" si="688"/>
        <v>14.5</v>
      </c>
      <c r="Y363" s="52"/>
      <c r="Z363" s="6" t="s">
        <v>859</v>
      </c>
      <c r="AA363" s="39">
        <v>14.5</v>
      </c>
      <c r="AB363" s="60">
        <f t="shared" si="689"/>
        <v>0</v>
      </c>
      <c r="AC363" s="17">
        <f t="shared" si="690"/>
        <v>14.5</v>
      </c>
      <c r="AD363" s="12">
        <f t="shared" si="691"/>
        <v>0</v>
      </c>
      <c r="AE363" s="120"/>
      <c r="AF363" s="127">
        <v>1</v>
      </c>
      <c r="AG363" s="38">
        <f t="shared" si="692"/>
        <v>14.5</v>
      </c>
      <c r="AH363" s="52"/>
      <c r="AJ363" s="17">
        <f t="shared" si="693"/>
        <v>14.5</v>
      </c>
      <c r="AK363" s="17">
        <f t="shared" si="694"/>
        <v>0</v>
      </c>
      <c r="AL363" s="17">
        <f t="shared" si="695"/>
        <v>0</v>
      </c>
      <c r="AM363" s="17" t="str">
        <f t="shared" si="696"/>
        <v/>
      </c>
      <c r="AO363" s="98" t="s">
        <v>61</v>
      </c>
    </row>
    <row r="364" spans="1:41" s="3" customFormat="1" ht="9" customHeight="1" x14ac:dyDescent="0.2">
      <c r="B364" s="112" t="s">
        <v>57</v>
      </c>
      <c r="D364" s="40"/>
      <c r="E364" s="74" t="s">
        <v>308</v>
      </c>
      <c r="F364" s="74"/>
      <c r="G364" s="30" t="s">
        <v>50</v>
      </c>
      <c r="H364" s="30"/>
      <c r="I364" s="30" t="s">
        <v>228</v>
      </c>
      <c r="J364" s="30"/>
      <c r="K364" s="30" t="s">
        <v>790</v>
      </c>
      <c r="L364" s="30"/>
      <c r="M364" s="30"/>
      <c r="N364" s="30"/>
      <c r="P364" s="74" t="s">
        <v>376</v>
      </c>
      <c r="Q364" s="87"/>
      <c r="R364" s="29"/>
      <c r="S364" s="39">
        <f t="shared" si="669"/>
        <v>14.5</v>
      </c>
      <c r="T364" s="37" t="s">
        <v>49</v>
      </c>
      <c r="U364" s="5" t="str">
        <f>+Instructions!$B$3</f>
        <v>G</v>
      </c>
      <c r="V364" s="52"/>
      <c r="W364" s="56">
        <f>+Instructions!$C$22</f>
        <v>0</v>
      </c>
      <c r="X364" s="17">
        <f t="shared" ref="X364" si="697">ROUND($AA364*(1-W364)+0.004999,2)</f>
        <v>14.5</v>
      </c>
      <c r="Y364" s="52"/>
      <c r="Z364" s="6" t="s">
        <v>859</v>
      </c>
      <c r="AA364" s="39">
        <v>14.5</v>
      </c>
      <c r="AB364" s="60">
        <f t="shared" ref="AB364" si="698">+W364</f>
        <v>0</v>
      </c>
      <c r="AC364" s="17">
        <f t="shared" ref="AC364" si="699">+X364</f>
        <v>14.5</v>
      </c>
      <c r="AD364" s="12">
        <f t="shared" ref="AD364" si="700">(AG364-AC364)/AG364</f>
        <v>0</v>
      </c>
      <c r="AE364" s="120"/>
      <c r="AF364" s="127">
        <v>1</v>
      </c>
      <c r="AG364" s="38">
        <f t="shared" ref="AG364" si="701">SUM(AJ364:AL364)+AE364</f>
        <v>14.5</v>
      </c>
      <c r="AH364" s="52"/>
      <c r="AJ364" s="17">
        <f t="shared" ref="AJ364" si="702">ROUND(AC364/(1-VLOOKUP(AF364,Group,2,FALSE)),2)</f>
        <v>14.5</v>
      </c>
      <c r="AK364" s="17">
        <f t="shared" ref="AK364" si="703">IF(VLOOKUP(AF364,Group,5,FALSE)="YES",VLOOKUP(ROUND(ROUND(AJ364,1)-AJ364,2),Round,2,FALSE)+VLOOKUP(AF364,Group,6,FALSE),0)</f>
        <v>0</v>
      </c>
      <c r="AL364" s="17">
        <f t="shared" ref="AL364" si="704">IF(VLOOKUP(AF364,Group,7,FALSE)="",0,ROUND(AJ364-0.04999,1)-AJ364+AM364)</f>
        <v>0</v>
      </c>
      <c r="AM364" s="17" t="str">
        <f t="shared" ref="AM364" si="705">IF(VLOOKUP(AF364,Group,7,FALSE)="","",VLOOKUP(AF364,Group,7,FALSE))</f>
        <v/>
      </c>
      <c r="AO364" s="98" t="s">
        <v>61</v>
      </c>
    </row>
    <row r="365" spans="1:41" s="3" customFormat="1" ht="9" customHeight="1" x14ac:dyDescent="0.2">
      <c r="B365" s="112" t="s">
        <v>57</v>
      </c>
      <c r="D365" s="40"/>
      <c r="E365" s="74" t="s">
        <v>308</v>
      </c>
      <c r="F365" s="74"/>
      <c r="G365" s="30" t="s">
        <v>50</v>
      </c>
      <c r="H365" s="30"/>
      <c r="I365" s="30" t="s">
        <v>228</v>
      </c>
      <c r="J365" s="30"/>
      <c r="K365" s="30" t="s">
        <v>791</v>
      </c>
      <c r="L365" s="30"/>
      <c r="M365" s="30"/>
      <c r="N365" s="30"/>
      <c r="P365" s="74" t="s">
        <v>376</v>
      </c>
      <c r="Q365" s="87"/>
      <c r="R365" s="29"/>
      <c r="S365" s="39">
        <f t="shared" si="669"/>
        <v>14.5</v>
      </c>
      <c r="T365" s="37" t="s">
        <v>49</v>
      </c>
      <c r="U365" s="5" t="str">
        <f>+Instructions!$B$3</f>
        <v>G</v>
      </c>
      <c r="V365" s="52"/>
      <c r="W365" s="56">
        <f>+Instructions!$C$22</f>
        <v>0</v>
      </c>
      <c r="X365" s="17">
        <f t="shared" ref="X365:X368" si="706">ROUND($AA365*(1-W365)+0.004999,2)</f>
        <v>14.5</v>
      </c>
      <c r="Y365" s="52"/>
      <c r="Z365" s="6" t="s">
        <v>859</v>
      </c>
      <c r="AA365" s="39">
        <v>14.5</v>
      </c>
      <c r="AB365" s="60">
        <f t="shared" ref="AB365:AB368" si="707">+W365</f>
        <v>0</v>
      </c>
      <c r="AC365" s="17">
        <f t="shared" ref="AC365:AC368" si="708">+X365</f>
        <v>14.5</v>
      </c>
      <c r="AD365" s="12">
        <f t="shared" ref="AD365:AD368" si="709">(AG365-AC365)/AG365</f>
        <v>0</v>
      </c>
      <c r="AE365" s="120"/>
      <c r="AF365" s="127">
        <v>1</v>
      </c>
      <c r="AG365" s="38">
        <f t="shared" ref="AG365:AG368" si="710">SUM(AJ365:AL365)+AE365</f>
        <v>14.5</v>
      </c>
      <c r="AH365" s="52"/>
      <c r="AJ365" s="17">
        <f t="shared" ref="AJ365:AJ368" si="711">ROUND(AC365/(1-VLOOKUP(AF365,Group,2,FALSE)),2)</f>
        <v>14.5</v>
      </c>
      <c r="AK365" s="17">
        <f t="shared" ref="AK365:AK368" si="712">IF(VLOOKUP(AF365,Group,5,FALSE)="YES",VLOOKUP(ROUND(ROUND(AJ365,1)-AJ365,2),Round,2,FALSE)+VLOOKUP(AF365,Group,6,FALSE),0)</f>
        <v>0</v>
      </c>
      <c r="AL365" s="17">
        <f t="shared" ref="AL365:AL368" si="713">IF(VLOOKUP(AF365,Group,7,FALSE)="",0,ROUND(AJ365-0.04999,1)-AJ365+AM365)</f>
        <v>0</v>
      </c>
      <c r="AM365" s="17" t="str">
        <f t="shared" ref="AM365:AM368" si="714">IF(VLOOKUP(AF365,Group,7,FALSE)="","",VLOOKUP(AF365,Group,7,FALSE))</f>
        <v/>
      </c>
      <c r="AO365" s="98" t="s">
        <v>61</v>
      </c>
    </row>
    <row r="366" spans="1:41" s="3" customFormat="1" ht="9.9499999999999993" customHeight="1" x14ac:dyDescent="0.2">
      <c r="B366" s="112" t="s">
        <v>57</v>
      </c>
      <c r="D366" s="40"/>
      <c r="E366" s="74" t="s">
        <v>308</v>
      </c>
      <c r="F366" s="74"/>
      <c r="G366" s="30" t="s">
        <v>50</v>
      </c>
      <c r="H366" s="30"/>
      <c r="I366" s="30" t="s">
        <v>228</v>
      </c>
      <c r="J366" s="30"/>
      <c r="K366" s="30" t="s">
        <v>759</v>
      </c>
      <c r="L366" s="30"/>
      <c r="M366" s="30"/>
      <c r="N366" s="30"/>
      <c r="P366" s="74" t="s">
        <v>376</v>
      </c>
      <c r="Q366" s="87"/>
      <c r="R366" s="29"/>
      <c r="S366" s="39">
        <f t="shared" si="669"/>
        <v>14.5</v>
      </c>
      <c r="T366" s="37" t="s">
        <v>49</v>
      </c>
      <c r="U366" s="5" t="str">
        <f>+Instructions!$B$3</f>
        <v>G</v>
      </c>
      <c r="V366" s="52"/>
      <c r="W366" s="56">
        <f>+Instructions!$C$22</f>
        <v>0</v>
      </c>
      <c r="X366" s="17">
        <f t="shared" si="706"/>
        <v>14.5</v>
      </c>
      <c r="Y366" s="52"/>
      <c r="Z366" s="6" t="s">
        <v>859</v>
      </c>
      <c r="AA366" s="39">
        <v>14.5</v>
      </c>
      <c r="AB366" s="60">
        <f t="shared" si="707"/>
        <v>0</v>
      </c>
      <c r="AC366" s="17">
        <f t="shared" si="708"/>
        <v>14.5</v>
      </c>
      <c r="AD366" s="12">
        <f t="shared" si="709"/>
        <v>0</v>
      </c>
      <c r="AE366" s="120"/>
      <c r="AF366" s="127">
        <v>1</v>
      </c>
      <c r="AG366" s="38">
        <f t="shared" si="710"/>
        <v>14.5</v>
      </c>
      <c r="AH366" s="52"/>
      <c r="AJ366" s="17">
        <f t="shared" si="711"/>
        <v>14.5</v>
      </c>
      <c r="AK366" s="17">
        <f t="shared" si="712"/>
        <v>0</v>
      </c>
      <c r="AL366" s="17">
        <f t="shared" si="713"/>
        <v>0</v>
      </c>
      <c r="AM366" s="17" t="str">
        <f t="shared" si="714"/>
        <v/>
      </c>
      <c r="AO366" s="98" t="s">
        <v>61</v>
      </c>
    </row>
    <row r="367" spans="1:41" s="3" customFormat="1" ht="1.5" customHeight="1" x14ac:dyDescent="0.2">
      <c r="B367" s="112"/>
      <c r="D367" s="40"/>
      <c r="E367" s="74"/>
      <c r="F367" s="74"/>
      <c r="G367" s="30"/>
      <c r="H367" s="30"/>
      <c r="I367" s="30"/>
      <c r="J367" s="30"/>
      <c r="K367" s="30"/>
      <c r="L367" s="30"/>
      <c r="M367" s="30"/>
      <c r="N367" s="30"/>
      <c r="P367" s="74"/>
      <c r="Q367" s="87"/>
      <c r="R367" s="29"/>
      <c r="S367" s="39"/>
      <c r="T367" s="37"/>
      <c r="U367" s="5"/>
      <c r="V367" s="52"/>
      <c r="W367" s="56"/>
      <c r="X367" s="17"/>
      <c r="Y367" s="52"/>
      <c r="Z367" s="6"/>
      <c r="AA367" s="39"/>
      <c r="AB367" s="60"/>
      <c r="AC367" s="17"/>
      <c r="AD367" s="12"/>
      <c r="AE367" s="120"/>
      <c r="AF367" s="127"/>
      <c r="AG367" s="38"/>
      <c r="AH367" s="52"/>
      <c r="AJ367" s="17"/>
      <c r="AK367" s="17"/>
      <c r="AL367" s="17"/>
      <c r="AM367" s="17"/>
      <c r="AO367" s="98"/>
    </row>
    <row r="368" spans="1:41" s="3" customFormat="1" ht="9.9499999999999993" customHeight="1" x14ac:dyDescent="0.2">
      <c r="B368" s="111" t="s">
        <v>8</v>
      </c>
      <c r="D368" s="40"/>
      <c r="E368" s="74" t="s">
        <v>609</v>
      </c>
      <c r="F368" s="74"/>
      <c r="G368" s="30" t="s">
        <v>123</v>
      </c>
      <c r="H368" s="30"/>
      <c r="I368" s="30" t="s">
        <v>194</v>
      </c>
      <c r="J368" s="30"/>
      <c r="K368" s="30" t="s">
        <v>796</v>
      </c>
      <c r="L368" s="30"/>
      <c r="M368" s="30"/>
      <c r="N368" s="168" t="s">
        <v>799</v>
      </c>
      <c r="P368" s="74" t="s">
        <v>386</v>
      </c>
      <c r="Q368" s="87"/>
      <c r="R368" s="29" t="s">
        <v>54</v>
      </c>
      <c r="S368" s="39">
        <f t="shared" ref="S368" si="715">IF(Suggested="Yes",AA368,AG368)</f>
        <v>33.299999999999997</v>
      </c>
      <c r="T368" s="37" t="s">
        <v>48</v>
      </c>
      <c r="U368" s="5" t="str">
        <f>+Instructions!$B$3</f>
        <v>G</v>
      </c>
      <c r="V368" s="52"/>
      <c r="W368" s="56">
        <f>+Instructions!$C$22</f>
        <v>0</v>
      </c>
      <c r="X368" s="17">
        <f t="shared" si="706"/>
        <v>33.299999999999997</v>
      </c>
      <c r="Y368" s="52"/>
      <c r="Z368" s="6" t="s">
        <v>859</v>
      </c>
      <c r="AA368" s="39">
        <v>33.299999999999997</v>
      </c>
      <c r="AB368" s="60">
        <f t="shared" si="707"/>
        <v>0</v>
      </c>
      <c r="AC368" s="17">
        <f t="shared" si="708"/>
        <v>33.299999999999997</v>
      </c>
      <c r="AD368" s="12">
        <f t="shared" si="709"/>
        <v>0</v>
      </c>
      <c r="AE368" s="120"/>
      <c r="AF368" s="128">
        <v>3</v>
      </c>
      <c r="AG368" s="53">
        <f t="shared" si="710"/>
        <v>33.299999999999997</v>
      </c>
      <c r="AH368" s="52"/>
      <c r="AJ368" s="17">
        <f t="shared" si="711"/>
        <v>33.299999999999997</v>
      </c>
      <c r="AK368" s="17">
        <f t="shared" si="712"/>
        <v>0</v>
      </c>
      <c r="AL368" s="17">
        <f t="shared" si="713"/>
        <v>0</v>
      </c>
      <c r="AM368" s="17" t="str">
        <f t="shared" si="714"/>
        <v/>
      </c>
      <c r="AO368" s="98" t="s">
        <v>61</v>
      </c>
    </row>
    <row r="369" spans="1:41" s="3" customFormat="1" ht="9" customHeight="1" x14ac:dyDescent="0.2">
      <c r="B369" s="111" t="s">
        <v>8</v>
      </c>
      <c r="D369" s="40"/>
      <c r="E369" s="74" t="s">
        <v>609</v>
      </c>
      <c r="F369" s="74"/>
      <c r="G369" s="30" t="s">
        <v>123</v>
      </c>
      <c r="H369" s="30"/>
      <c r="I369" s="30" t="s">
        <v>194</v>
      </c>
      <c r="J369" s="30"/>
      <c r="K369" s="30" t="s">
        <v>797</v>
      </c>
      <c r="L369" s="30"/>
      <c r="M369" s="30"/>
      <c r="N369" s="168" t="s">
        <v>799</v>
      </c>
      <c r="P369" s="74" t="s">
        <v>386</v>
      </c>
      <c r="Q369" s="87"/>
      <c r="R369" s="29" t="s">
        <v>54</v>
      </c>
      <c r="S369" s="39">
        <f t="shared" ref="S369:S371" si="716">IF(Suggested="Yes",AA369,AG369)</f>
        <v>33.299999999999997</v>
      </c>
      <c r="T369" s="37" t="s">
        <v>48</v>
      </c>
      <c r="U369" s="5" t="str">
        <f>+Instructions!$B$3</f>
        <v>G</v>
      </c>
      <c r="V369" s="52"/>
      <c r="W369" s="56">
        <f>+Instructions!$C$22</f>
        <v>0</v>
      </c>
      <c r="X369" s="17">
        <f t="shared" ref="X369:X371" si="717">ROUND($AA369*(1-W369)+0.004999,2)</f>
        <v>33.299999999999997</v>
      </c>
      <c r="Y369" s="52"/>
      <c r="Z369" s="6" t="s">
        <v>859</v>
      </c>
      <c r="AA369" s="39">
        <v>33.299999999999997</v>
      </c>
      <c r="AB369" s="60">
        <f t="shared" ref="AB369:AB371" si="718">+W369</f>
        <v>0</v>
      </c>
      <c r="AC369" s="17">
        <f t="shared" ref="AC369:AC371" si="719">+X369</f>
        <v>33.299999999999997</v>
      </c>
      <c r="AD369" s="12">
        <f t="shared" ref="AD369:AD371" si="720">(AG369-AC369)/AG369</f>
        <v>0</v>
      </c>
      <c r="AE369" s="120"/>
      <c r="AF369" s="128">
        <v>3</v>
      </c>
      <c r="AG369" s="53">
        <f t="shared" ref="AG369:AG371" si="721">SUM(AJ369:AL369)+AE369</f>
        <v>33.299999999999997</v>
      </c>
      <c r="AH369" s="52"/>
      <c r="AJ369" s="17">
        <f t="shared" ref="AJ369:AJ371" si="722">ROUND(AC369/(1-VLOOKUP(AF369,Group,2,FALSE)),2)</f>
        <v>33.299999999999997</v>
      </c>
      <c r="AK369" s="17">
        <f t="shared" ref="AK369:AK371" si="723">IF(VLOOKUP(AF369,Group,5,FALSE)="YES",VLOOKUP(ROUND(ROUND(AJ369,1)-AJ369,2),Round,2,FALSE)+VLOOKUP(AF369,Group,6,FALSE),0)</f>
        <v>0</v>
      </c>
      <c r="AL369" s="17">
        <f t="shared" ref="AL369:AL371" si="724">IF(VLOOKUP(AF369,Group,7,FALSE)="",0,ROUND(AJ369-0.04999,1)-AJ369+AM369)</f>
        <v>0</v>
      </c>
      <c r="AM369" s="17" t="str">
        <f t="shared" ref="AM369:AM371" si="725">IF(VLOOKUP(AF369,Group,7,FALSE)="","",VLOOKUP(AF369,Group,7,FALSE))</f>
        <v/>
      </c>
      <c r="AO369" s="98" t="s">
        <v>61</v>
      </c>
    </row>
    <row r="370" spans="1:41" s="3" customFormat="1" ht="9.9499999999999993" customHeight="1" x14ac:dyDescent="0.2">
      <c r="B370" s="111" t="s">
        <v>8</v>
      </c>
      <c r="D370" s="40"/>
      <c r="E370" s="74" t="s">
        <v>280</v>
      </c>
      <c r="F370" s="74"/>
      <c r="G370" s="30" t="s">
        <v>123</v>
      </c>
      <c r="H370" s="30"/>
      <c r="I370" s="30" t="s">
        <v>793</v>
      </c>
      <c r="J370" s="30"/>
      <c r="K370" s="30" t="s">
        <v>798</v>
      </c>
      <c r="L370" s="30"/>
      <c r="M370" s="30"/>
      <c r="N370" s="168" t="s">
        <v>161</v>
      </c>
      <c r="P370" s="74" t="s">
        <v>386</v>
      </c>
      <c r="Q370" s="87"/>
      <c r="R370" s="29" t="s">
        <v>54</v>
      </c>
      <c r="S370" s="39">
        <f t="shared" si="716"/>
        <v>33.25</v>
      </c>
      <c r="T370" s="37" t="s">
        <v>48</v>
      </c>
      <c r="U370" s="5" t="str">
        <f>+Instructions!$B$3</f>
        <v>G</v>
      </c>
      <c r="V370" s="52"/>
      <c r="W370" s="56">
        <f>+Instructions!$C$22</f>
        <v>0</v>
      </c>
      <c r="X370" s="17">
        <f t="shared" si="717"/>
        <v>33.25</v>
      </c>
      <c r="Y370" s="52"/>
      <c r="Z370" s="6" t="s">
        <v>859</v>
      </c>
      <c r="AA370" s="39">
        <v>33.25</v>
      </c>
      <c r="AB370" s="60">
        <f t="shared" si="718"/>
        <v>0</v>
      </c>
      <c r="AC370" s="17">
        <f t="shared" si="719"/>
        <v>33.25</v>
      </c>
      <c r="AD370" s="12">
        <f t="shared" si="720"/>
        <v>0</v>
      </c>
      <c r="AE370" s="120"/>
      <c r="AF370" s="128">
        <v>3</v>
      </c>
      <c r="AG370" s="53">
        <f t="shared" si="721"/>
        <v>33.25</v>
      </c>
      <c r="AH370" s="52"/>
      <c r="AJ370" s="17">
        <f t="shared" si="722"/>
        <v>33.25</v>
      </c>
      <c r="AK370" s="17">
        <f t="shared" si="723"/>
        <v>0</v>
      </c>
      <c r="AL370" s="17">
        <f t="shared" si="724"/>
        <v>0</v>
      </c>
      <c r="AM370" s="17" t="str">
        <f t="shared" si="725"/>
        <v/>
      </c>
      <c r="AO370" s="98" t="s">
        <v>61</v>
      </c>
    </row>
    <row r="371" spans="1:41" s="3" customFormat="1" ht="9.9499999999999993" customHeight="1" x14ac:dyDescent="0.2">
      <c r="B371" s="111" t="s">
        <v>8</v>
      </c>
      <c r="D371" s="40"/>
      <c r="E371" s="74" t="s">
        <v>800</v>
      </c>
      <c r="F371" s="74"/>
      <c r="G371" s="30" t="s">
        <v>123</v>
      </c>
      <c r="H371" s="30"/>
      <c r="I371" s="30" t="s">
        <v>200</v>
      </c>
      <c r="J371" s="30"/>
      <c r="K371" s="30" t="s">
        <v>801</v>
      </c>
      <c r="L371" s="30"/>
      <c r="M371" s="30"/>
      <c r="N371" s="168" t="s">
        <v>802</v>
      </c>
      <c r="P371" s="74" t="s">
        <v>136</v>
      </c>
      <c r="Q371" s="87"/>
      <c r="R371" s="29" t="s">
        <v>152</v>
      </c>
      <c r="S371" s="39">
        <f t="shared" si="716"/>
        <v>53.25</v>
      </c>
      <c r="T371" s="37" t="s">
        <v>48</v>
      </c>
      <c r="U371" s="5" t="str">
        <f>+Instructions!$B$3</f>
        <v>G</v>
      </c>
      <c r="V371" s="52"/>
      <c r="W371" s="56">
        <f>+Instructions!$C$22</f>
        <v>0</v>
      </c>
      <c r="X371" s="17">
        <f t="shared" si="717"/>
        <v>53.25</v>
      </c>
      <c r="Y371" s="52"/>
      <c r="Z371" s="6" t="s">
        <v>859</v>
      </c>
      <c r="AA371" s="39">
        <v>53.25</v>
      </c>
      <c r="AB371" s="60">
        <f t="shared" si="718"/>
        <v>0</v>
      </c>
      <c r="AC371" s="17">
        <f t="shared" si="719"/>
        <v>53.25</v>
      </c>
      <c r="AD371" s="12">
        <f t="shared" si="720"/>
        <v>0</v>
      </c>
      <c r="AE371" s="120"/>
      <c r="AF371" s="128">
        <v>3</v>
      </c>
      <c r="AG371" s="53">
        <f t="shared" si="721"/>
        <v>53.25</v>
      </c>
      <c r="AH371" s="52"/>
      <c r="AJ371" s="17">
        <f t="shared" si="722"/>
        <v>53.25</v>
      </c>
      <c r="AK371" s="17">
        <f t="shared" si="723"/>
        <v>0</v>
      </c>
      <c r="AL371" s="17">
        <f t="shared" si="724"/>
        <v>0</v>
      </c>
      <c r="AM371" s="17" t="str">
        <f t="shared" si="725"/>
        <v/>
      </c>
      <c r="AO371" s="98" t="s">
        <v>61</v>
      </c>
    </row>
    <row r="372" spans="1:41" s="3" customFormat="1" ht="1.5" customHeight="1" x14ac:dyDescent="0.2">
      <c r="B372" s="111"/>
      <c r="D372" s="40"/>
      <c r="E372" s="74"/>
      <c r="F372" s="74"/>
      <c r="G372" s="30"/>
      <c r="H372" s="30"/>
      <c r="I372" s="30"/>
      <c r="J372" s="30"/>
      <c r="K372" s="30"/>
      <c r="L372" s="30"/>
      <c r="M372" s="30"/>
      <c r="N372" s="30"/>
      <c r="P372" s="74"/>
      <c r="Q372" s="87"/>
      <c r="R372" s="29"/>
      <c r="S372" s="39"/>
      <c r="T372" s="37"/>
      <c r="U372" s="5"/>
      <c r="V372" s="52"/>
      <c r="W372" s="56"/>
      <c r="X372" s="17"/>
      <c r="Y372" s="52"/>
      <c r="Z372" s="6"/>
      <c r="AA372" s="39"/>
      <c r="AB372" s="60"/>
      <c r="AC372" s="17"/>
      <c r="AD372" s="12"/>
      <c r="AE372" s="120"/>
      <c r="AF372" s="128"/>
      <c r="AG372" s="53"/>
      <c r="AH372" s="52"/>
      <c r="AJ372" s="17"/>
      <c r="AK372" s="17"/>
      <c r="AL372" s="17"/>
      <c r="AM372" s="17"/>
      <c r="AO372" s="98"/>
    </row>
    <row r="373" spans="1:41" s="3" customFormat="1" ht="9" customHeight="1" x14ac:dyDescent="0.2">
      <c r="B373" s="118"/>
      <c r="D373" s="40" t="s">
        <v>125</v>
      </c>
      <c r="E373" s="158" t="s">
        <v>840</v>
      </c>
      <c r="F373" s="158"/>
      <c r="G373" s="158"/>
      <c r="H373" s="158" t="s">
        <v>841</v>
      </c>
      <c r="I373" s="30"/>
      <c r="J373" s="168"/>
      <c r="K373" s="158"/>
      <c r="L373" s="30"/>
      <c r="M373" s="30"/>
      <c r="N373" s="30"/>
      <c r="O373" s="168"/>
      <c r="P373" s="74"/>
      <c r="Q373" s="87"/>
      <c r="R373" s="29"/>
      <c r="S373" s="39"/>
      <c r="T373" s="37"/>
      <c r="U373" s="5"/>
      <c r="V373" s="52"/>
      <c r="W373" s="56"/>
      <c r="X373" s="39"/>
      <c r="Y373" s="52"/>
      <c r="Z373" s="6"/>
      <c r="AA373" s="39"/>
      <c r="AB373" s="60"/>
      <c r="AC373" s="39"/>
      <c r="AD373" s="60"/>
      <c r="AE373" s="75"/>
      <c r="AF373" s="148"/>
      <c r="AG373" s="39"/>
      <c r="AH373" s="52"/>
      <c r="AJ373" s="17"/>
      <c r="AK373" s="17"/>
      <c r="AL373" s="17"/>
      <c r="AM373" s="17"/>
      <c r="AO373" s="31"/>
    </row>
    <row r="374" spans="1:41" s="3" customFormat="1" ht="3.95" customHeight="1" x14ac:dyDescent="0.2">
      <c r="C374" s="73"/>
      <c r="P374" s="74"/>
      <c r="Q374" s="87"/>
      <c r="R374" s="6"/>
      <c r="S374" s="39"/>
      <c r="T374" s="6"/>
      <c r="U374" s="5"/>
      <c r="V374" s="52"/>
      <c r="W374" s="56"/>
      <c r="X374" s="15"/>
      <c r="Y374" s="52"/>
      <c r="Z374" s="39"/>
      <c r="AA374" s="39"/>
      <c r="AB374" s="55"/>
      <c r="AC374" s="17"/>
      <c r="AD374" s="15"/>
      <c r="AE374" s="65"/>
      <c r="AF374" s="65"/>
      <c r="AG374" s="39"/>
      <c r="AH374" s="52"/>
      <c r="AO374" s="140"/>
    </row>
    <row r="375" spans="1:41" s="3" customFormat="1" ht="9.9499999999999993" customHeight="1" x14ac:dyDescent="0.2">
      <c r="A375" s="3" t="s">
        <v>120</v>
      </c>
      <c r="C375" s="73" t="s">
        <v>195</v>
      </c>
      <c r="O375" s="3" t="s">
        <v>122</v>
      </c>
      <c r="P375" s="74"/>
      <c r="Q375" s="87"/>
      <c r="R375" s="161" t="s">
        <v>126</v>
      </c>
      <c r="S375" s="162" t="s">
        <v>196</v>
      </c>
      <c r="T375" s="163"/>
      <c r="U375" s="5"/>
      <c r="V375" s="52"/>
      <c r="W375" s="56"/>
      <c r="X375" s="15"/>
      <c r="Y375" s="52"/>
      <c r="Z375" s="39"/>
      <c r="AA375" s="39"/>
      <c r="AB375" s="55"/>
      <c r="AC375" s="17"/>
      <c r="AD375" s="15"/>
      <c r="AE375" s="65"/>
      <c r="AF375" s="65"/>
      <c r="AG375" s="39"/>
      <c r="AH375" s="52"/>
      <c r="AO375" s="140"/>
    </row>
    <row r="376" spans="1:41" s="3" customFormat="1" ht="2.85" customHeight="1" x14ac:dyDescent="0.2">
      <c r="C376" s="73"/>
      <c r="P376" s="74"/>
      <c r="Q376" s="87"/>
      <c r="R376" s="6"/>
      <c r="S376" s="39"/>
      <c r="T376" s="6"/>
      <c r="U376" s="5"/>
      <c r="V376" s="52"/>
      <c r="W376" s="56"/>
      <c r="X376" s="15"/>
      <c r="Y376" s="52"/>
      <c r="Z376" s="39"/>
      <c r="AA376" s="39"/>
      <c r="AB376" s="55"/>
      <c r="AC376" s="17"/>
      <c r="AD376" s="15"/>
      <c r="AE376" s="65"/>
      <c r="AF376" s="65"/>
      <c r="AG376" s="39"/>
      <c r="AH376" s="52"/>
      <c r="AO376" s="140"/>
    </row>
    <row r="377" spans="1:41" s="3" customFormat="1" ht="9.9499999999999993" customHeight="1" x14ac:dyDescent="0.2">
      <c r="D377" s="40" t="s">
        <v>10</v>
      </c>
      <c r="E377" s="141" t="s">
        <v>197</v>
      </c>
      <c r="G377" s="141"/>
      <c r="H377" s="141"/>
      <c r="J377" s="141"/>
      <c r="K377" s="141"/>
      <c r="L377" s="141"/>
      <c r="N377" s="141"/>
      <c r="P377" s="74"/>
      <c r="Q377" s="87"/>
      <c r="R377" s="6"/>
      <c r="S377" s="39"/>
      <c r="T377" s="6"/>
      <c r="U377" s="5"/>
      <c r="V377" s="52"/>
      <c r="W377" s="56"/>
      <c r="X377" s="15"/>
      <c r="Y377" s="52"/>
      <c r="Z377" s="39"/>
      <c r="AA377" s="39"/>
      <c r="AB377" s="55"/>
      <c r="AC377" s="17"/>
      <c r="AD377" s="15"/>
      <c r="AE377" s="65"/>
      <c r="AF377" s="65"/>
      <c r="AG377" s="39"/>
      <c r="AH377" s="52"/>
      <c r="AO377" s="140"/>
    </row>
    <row r="378" spans="1:41" s="3" customFormat="1" ht="1.5" customHeight="1" x14ac:dyDescent="0.2">
      <c r="A378" s="3" t="s">
        <v>120</v>
      </c>
      <c r="P378" s="74"/>
      <c r="Q378" s="87"/>
      <c r="R378" s="6"/>
      <c r="S378" s="39"/>
      <c r="T378" s="6"/>
      <c r="U378" s="5"/>
      <c r="V378" s="52"/>
      <c r="W378" s="56"/>
      <c r="X378" s="15"/>
      <c r="Y378" s="52"/>
      <c r="Z378" s="39"/>
      <c r="AA378" s="39"/>
      <c r="AB378" s="55"/>
      <c r="AC378" s="17"/>
      <c r="AD378" s="15"/>
      <c r="AE378" s="65"/>
      <c r="AF378" s="65"/>
      <c r="AG378" s="39"/>
      <c r="AH378" s="52"/>
      <c r="AO378" s="140"/>
    </row>
    <row r="379" spans="1:41" s="3" customFormat="1" ht="9.9499999999999993" customHeight="1" x14ac:dyDescent="0.2">
      <c r="B379" s="112" t="s">
        <v>57</v>
      </c>
      <c r="D379" s="40"/>
      <c r="E379" s="74" t="s">
        <v>279</v>
      </c>
      <c r="F379" s="74"/>
      <c r="G379" s="30" t="s">
        <v>50</v>
      </c>
      <c r="H379" s="30"/>
      <c r="I379" s="30" t="s">
        <v>133</v>
      </c>
      <c r="J379" s="30"/>
      <c r="K379" s="30"/>
      <c r="L379" s="30"/>
      <c r="M379" s="30"/>
      <c r="N379" s="30"/>
      <c r="P379" s="74" t="s">
        <v>388</v>
      </c>
      <c r="Q379" s="87"/>
      <c r="R379" s="29" t="s">
        <v>54</v>
      </c>
      <c r="S379" s="39">
        <f>IF(Suggested="Yes",AA379,AG379)</f>
        <v>6.7</v>
      </c>
      <c r="T379" s="37" t="s">
        <v>49</v>
      </c>
      <c r="U379" s="5" t="str">
        <f>+Instructions!$B$3</f>
        <v>G</v>
      </c>
      <c r="V379" s="52"/>
      <c r="W379" s="56">
        <f>+Instructions!$C$22</f>
        <v>0</v>
      </c>
      <c r="X379" s="17">
        <f>ROUND($AA379*(1-W379)+0.004999,2)</f>
        <v>6.7</v>
      </c>
      <c r="Y379" s="52"/>
      <c r="Z379" s="6" t="s">
        <v>860</v>
      </c>
      <c r="AA379" s="39">
        <v>6.7</v>
      </c>
      <c r="AB379" s="60">
        <f>+W379</f>
        <v>0</v>
      </c>
      <c r="AC379" s="17">
        <f>+X379</f>
        <v>6.7</v>
      </c>
      <c r="AD379" s="12">
        <f>(AG379-AC379)/AG379</f>
        <v>0</v>
      </c>
      <c r="AE379" s="120"/>
      <c r="AF379" s="127">
        <v>1</v>
      </c>
      <c r="AG379" s="38">
        <f>SUM(AJ379:AL379)+AE379</f>
        <v>6.7</v>
      </c>
      <c r="AH379" s="52"/>
      <c r="AJ379" s="17">
        <f>ROUND(AC379/(1-VLOOKUP(AF379,Group,2,FALSE)),2)</f>
        <v>6.7</v>
      </c>
      <c r="AK379" s="17">
        <f>IF(VLOOKUP(AF379,Group,5,FALSE)="YES",VLOOKUP(ROUND(ROUND(AJ379,1)-AJ379,2),Round,2,FALSE)+VLOOKUP(AF379,Group,6,FALSE),0)</f>
        <v>0</v>
      </c>
      <c r="AL379" s="17">
        <f>IF(VLOOKUP(AF379,Group,7,FALSE)="",0,ROUND(AJ379-0.04999,1)-AJ379+AM379)</f>
        <v>0</v>
      </c>
      <c r="AM379" s="17" t="str">
        <f>IF(VLOOKUP(AF379,Group,7,FALSE)="","",VLOOKUP(AF379,Group,7,FALSE))</f>
        <v/>
      </c>
      <c r="AO379" s="31" t="s">
        <v>61</v>
      </c>
    </row>
    <row r="380" spans="1:41" s="3" customFormat="1" ht="9.9499999999999993" customHeight="1" x14ac:dyDescent="0.2">
      <c r="B380" s="112" t="s">
        <v>57</v>
      </c>
      <c r="D380" s="40"/>
      <c r="E380" s="74" t="s">
        <v>279</v>
      </c>
      <c r="F380" s="74"/>
      <c r="G380" s="30" t="s">
        <v>50</v>
      </c>
      <c r="H380" s="30"/>
      <c r="I380" s="30" t="s">
        <v>228</v>
      </c>
      <c r="J380" s="30"/>
      <c r="K380" s="30"/>
      <c r="L380" s="30"/>
      <c r="M380" s="30"/>
      <c r="N380" s="30"/>
      <c r="P380" s="74" t="s">
        <v>571</v>
      </c>
      <c r="Q380" s="87"/>
      <c r="R380" s="29" t="s">
        <v>152</v>
      </c>
      <c r="S380" s="39">
        <f>IF(Suggested="Yes",AA380,AG380)</f>
        <v>7.15</v>
      </c>
      <c r="T380" s="37" t="s">
        <v>49</v>
      </c>
      <c r="U380" s="5" t="str">
        <f>+Instructions!$B$3</f>
        <v>G</v>
      </c>
      <c r="V380" s="52"/>
      <c r="W380" s="56">
        <f>+Instructions!$C$22</f>
        <v>0</v>
      </c>
      <c r="X380" s="17">
        <f t="shared" ref="X380" si="726">ROUND($AA380*(1-W380)+0.004999,2)</f>
        <v>7.15</v>
      </c>
      <c r="Y380" s="52"/>
      <c r="Z380" s="6" t="s">
        <v>860</v>
      </c>
      <c r="AA380" s="39">
        <v>7.15</v>
      </c>
      <c r="AB380" s="60">
        <f t="shared" ref="AB380" si="727">+W380</f>
        <v>0</v>
      </c>
      <c r="AC380" s="17">
        <f t="shared" ref="AC380" si="728">+X380</f>
        <v>7.15</v>
      </c>
      <c r="AD380" s="12">
        <f t="shared" ref="AD380" si="729">(AG380-AC380)/AG380</f>
        <v>0</v>
      </c>
      <c r="AE380" s="120"/>
      <c r="AF380" s="127">
        <v>1</v>
      </c>
      <c r="AG380" s="38">
        <f t="shared" ref="AG380" si="730">SUM(AJ380:AL380)+AE380</f>
        <v>7.15</v>
      </c>
      <c r="AH380" s="52"/>
      <c r="AJ380" s="17">
        <f t="shared" ref="AJ380" si="731">ROUND(AC380/(1-VLOOKUP(AF380,Group,2,FALSE)),2)</f>
        <v>7.15</v>
      </c>
      <c r="AK380" s="17">
        <f t="shared" ref="AK380" si="732">IF(VLOOKUP(AF380,Group,5,FALSE)="YES",VLOOKUP(ROUND(ROUND(AJ380,1)-AJ380,2),Round,2,FALSE)+VLOOKUP(AF380,Group,6,FALSE),0)</f>
        <v>0</v>
      </c>
      <c r="AL380" s="17">
        <f t="shared" ref="AL380" si="733">IF(VLOOKUP(AF380,Group,7,FALSE)="",0,ROUND(AJ380-0.04999,1)-AJ380+AM380)</f>
        <v>0</v>
      </c>
      <c r="AM380" s="17" t="str">
        <f t="shared" ref="AM380" si="734">IF(VLOOKUP(AF380,Group,7,FALSE)="","",VLOOKUP(AF380,Group,7,FALSE))</f>
        <v/>
      </c>
      <c r="AO380" s="31" t="s">
        <v>61</v>
      </c>
    </row>
    <row r="381" spans="1:41" s="3" customFormat="1" ht="9.9499999999999993" customHeight="1" x14ac:dyDescent="0.2">
      <c r="B381" s="112" t="s">
        <v>57</v>
      </c>
      <c r="D381" s="40"/>
      <c r="E381" s="74" t="s">
        <v>308</v>
      </c>
      <c r="F381" s="74"/>
      <c r="G381" s="30" t="s">
        <v>50</v>
      </c>
      <c r="H381" s="30"/>
      <c r="I381" s="30" t="s">
        <v>228</v>
      </c>
      <c r="J381" s="30"/>
      <c r="K381" s="30"/>
      <c r="L381" s="30"/>
      <c r="M381" s="30"/>
      <c r="N381" s="30"/>
      <c r="P381" s="74" t="s">
        <v>376</v>
      </c>
      <c r="Q381" s="87"/>
      <c r="R381" s="29" t="s">
        <v>179</v>
      </c>
      <c r="S381" s="39">
        <f>IF(Suggested="Yes",AA381,AG381)</f>
        <v>8.9</v>
      </c>
      <c r="T381" s="37" t="s">
        <v>49</v>
      </c>
      <c r="U381" s="5" t="str">
        <f>+Instructions!$B$3</f>
        <v>G</v>
      </c>
      <c r="V381" s="52"/>
      <c r="W381" s="56">
        <f>+Instructions!$C$22</f>
        <v>0</v>
      </c>
      <c r="X381" s="17">
        <f t="shared" ref="X381" si="735">ROUND($AA381*(1-W381)+0.004999,2)</f>
        <v>8.9</v>
      </c>
      <c r="Y381" s="52"/>
      <c r="Z381" s="6" t="s">
        <v>860</v>
      </c>
      <c r="AA381" s="39">
        <v>8.9</v>
      </c>
      <c r="AB381" s="60">
        <f t="shared" ref="AB381" si="736">+W381</f>
        <v>0</v>
      </c>
      <c r="AC381" s="17">
        <f t="shared" ref="AC381" si="737">+X381</f>
        <v>8.9</v>
      </c>
      <c r="AD381" s="12">
        <f t="shared" ref="AD381" si="738">(AG381-AC381)/AG381</f>
        <v>0</v>
      </c>
      <c r="AE381" s="120"/>
      <c r="AF381" s="127">
        <v>1</v>
      </c>
      <c r="AG381" s="38">
        <f t="shared" ref="AG381" si="739">SUM(AJ381:AL381)+AE381</f>
        <v>8.9</v>
      </c>
      <c r="AH381" s="52"/>
      <c r="AJ381" s="17">
        <f t="shared" ref="AJ381" si="740">ROUND(AC381/(1-VLOOKUP(AF381,Group,2,FALSE)),2)</f>
        <v>8.9</v>
      </c>
      <c r="AK381" s="17">
        <f t="shared" ref="AK381" si="741">IF(VLOOKUP(AF381,Group,5,FALSE)="YES",VLOOKUP(ROUND(ROUND(AJ381,1)-AJ381,2),Round,2,FALSE)+VLOOKUP(AF381,Group,6,FALSE),0)</f>
        <v>0</v>
      </c>
      <c r="AL381" s="17">
        <f t="shared" ref="AL381" si="742">IF(VLOOKUP(AF381,Group,7,FALSE)="",0,ROUND(AJ381-0.04999,1)-AJ381+AM381)</f>
        <v>0</v>
      </c>
      <c r="AM381" s="17" t="str">
        <f t="shared" ref="AM381" si="743">IF(VLOOKUP(AF381,Group,7,FALSE)="","",VLOOKUP(AF381,Group,7,FALSE))</f>
        <v/>
      </c>
      <c r="AO381" s="31" t="s">
        <v>61</v>
      </c>
    </row>
    <row r="382" spans="1:41" s="3" customFormat="1" ht="1.5" customHeight="1" x14ac:dyDescent="0.2">
      <c r="B382" s="118"/>
      <c r="D382" s="40"/>
      <c r="E382" s="74"/>
      <c r="F382" s="74"/>
      <c r="G382" s="30"/>
      <c r="H382" s="30"/>
      <c r="I382" s="30"/>
      <c r="J382" s="30"/>
      <c r="K382" s="30"/>
      <c r="L382" s="30"/>
      <c r="M382" s="30"/>
      <c r="N382" s="30"/>
      <c r="P382" s="74"/>
      <c r="Q382" s="87"/>
      <c r="R382" s="29"/>
      <c r="S382" s="39"/>
      <c r="T382" s="37"/>
      <c r="U382" s="5"/>
      <c r="V382" s="52"/>
      <c r="W382" s="56"/>
      <c r="X382" s="17"/>
      <c r="Y382" s="52"/>
      <c r="Z382" s="6"/>
      <c r="AA382" s="39"/>
      <c r="AB382" s="60"/>
      <c r="AC382" s="17"/>
      <c r="AD382" s="12"/>
      <c r="AE382" s="120"/>
      <c r="AF382" s="127"/>
      <c r="AG382" s="38"/>
      <c r="AH382" s="52"/>
      <c r="AJ382" s="17"/>
      <c r="AK382" s="17"/>
      <c r="AL382" s="17"/>
      <c r="AM382" s="17"/>
      <c r="AO382" s="98"/>
    </row>
    <row r="383" spans="1:41" s="3" customFormat="1" ht="9.9499999999999993" customHeight="1" x14ac:dyDescent="0.2">
      <c r="B383" s="111" t="s">
        <v>8</v>
      </c>
      <c r="D383" s="40"/>
      <c r="E383" s="74" t="s">
        <v>280</v>
      </c>
      <c r="F383" s="74"/>
      <c r="G383" s="30" t="s">
        <v>123</v>
      </c>
      <c r="H383" s="30"/>
      <c r="I383" s="30" t="s">
        <v>228</v>
      </c>
      <c r="K383" s="30" t="s">
        <v>127</v>
      </c>
      <c r="L383" s="30"/>
      <c r="M383" s="168"/>
      <c r="N383" s="168" t="s">
        <v>161</v>
      </c>
      <c r="P383" s="74" t="s">
        <v>136</v>
      </c>
      <c r="Q383" s="87"/>
      <c r="R383" s="29" t="s">
        <v>459</v>
      </c>
      <c r="S383" s="39">
        <f>IF(Suggested="Yes",AA383,AG383)</f>
        <v>18.95</v>
      </c>
      <c r="T383" s="37" t="s">
        <v>48</v>
      </c>
      <c r="U383" s="5" t="str">
        <f>+Instructions!$B$3</f>
        <v>G</v>
      </c>
      <c r="V383" s="52"/>
      <c r="W383" s="56">
        <f>+Instructions!$C$22</f>
        <v>0</v>
      </c>
      <c r="X383" s="17">
        <f>ROUND($AA383*(1-W383)+0.004999,2)</f>
        <v>18.95</v>
      </c>
      <c r="Y383" s="52"/>
      <c r="Z383" s="6" t="s">
        <v>860</v>
      </c>
      <c r="AA383" s="39">
        <v>18.95</v>
      </c>
      <c r="AB383" s="60">
        <f>+W383</f>
        <v>0</v>
      </c>
      <c r="AC383" s="17">
        <f>+X383</f>
        <v>18.95</v>
      </c>
      <c r="AD383" s="12">
        <f>(AG383-AC383)/AG383</f>
        <v>0</v>
      </c>
      <c r="AE383" s="120"/>
      <c r="AF383" s="128">
        <v>3</v>
      </c>
      <c r="AG383" s="53">
        <f>SUM(AJ383:AL383)+AE383</f>
        <v>18.95</v>
      </c>
      <c r="AH383" s="52"/>
      <c r="AJ383" s="17">
        <f>ROUND(AC383/(1-VLOOKUP(AF383,Group,2,FALSE)),2)</f>
        <v>18.95</v>
      </c>
      <c r="AK383" s="17">
        <f>IF(VLOOKUP(AF383,Group,5,FALSE)="YES",VLOOKUP(ROUND(ROUND(AJ383,1)-AJ383,2),Round,2,FALSE)+VLOOKUP(AF383,Group,6,FALSE),0)</f>
        <v>0</v>
      </c>
      <c r="AL383" s="17">
        <f>IF(VLOOKUP(AF383,Group,7,FALSE)="",0,ROUND(AJ383-0.04999,1)-AJ383+AM383)</f>
        <v>0</v>
      </c>
      <c r="AM383" s="17" t="str">
        <f>IF(VLOOKUP(AF383,Group,7,FALSE)="","",VLOOKUP(AF383,Group,7,FALSE))</f>
        <v/>
      </c>
      <c r="AO383" s="31" t="s">
        <v>61</v>
      </c>
    </row>
    <row r="384" spans="1:41" s="3" customFormat="1" ht="9.9499999999999993" customHeight="1" x14ac:dyDescent="0.2">
      <c r="B384" s="111" t="s">
        <v>8</v>
      </c>
      <c r="D384" s="40"/>
      <c r="E384" s="74" t="s">
        <v>280</v>
      </c>
      <c r="F384" s="74"/>
      <c r="G384" s="30" t="s">
        <v>92</v>
      </c>
      <c r="H384" s="30"/>
      <c r="I384" s="30" t="s">
        <v>228</v>
      </c>
      <c r="J384" s="30"/>
      <c r="K384" s="30" t="s">
        <v>134</v>
      </c>
      <c r="L384" s="30"/>
      <c r="M384" s="168"/>
      <c r="N384" s="168" t="s">
        <v>150</v>
      </c>
      <c r="P384" s="74" t="s">
        <v>136</v>
      </c>
      <c r="Q384" s="87"/>
      <c r="R384" s="29" t="s">
        <v>720</v>
      </c>
      <c r="S384" s="39">
        <f>IF(Suggested="Yes",AA384,AG384)</f>
        <v>18.25</v>
      </c>
      <c r="T384" s="37" t="s">
        <v>48</v>
      </c>
      <c r="U384" s="5" t="str">
        <f>+Instructions!$B$3</f>
        <v>G</v>
      </c>
      <c r="V384" s="52"/>
      <c r="W384" s="56">
        <f>+Instructions!$C$22</f>
        <v>0</v>
      </c>
      <c r="X384" s="17">
        <f>ROUND($AA384*(1-W384)+0.004999,2)</f>
        <v>18.25</v>
      </c>
      <c r="Y384" s="52"/>
      <c r="Z384" s="6" t="s">
        <v>860</v>
      </c>
      <c r="AA384" s="39">
        <v>18.25</v>
      </c>
      <c r="AB384" s="60">
        <f>+W384</f>
        <v>0</v>
      </c>
      <c r="AC384" s="17">
        <f>+X384</f>
        <v>18.25</v>
      </c>
      <c r="AD384" s="12">
        <f>(AG384-AC384)/AG384</f>
        <v>0</v>
      </c>
      <c r="AE384" s="120"/>
      <c r="AF384" s="128">
        <v>3</v>
      </c>
      <c r="AG384" s="53">
        <f>SUM(AJ384:AL384)+AE384</f>
        <v>18.25</v>
      </c>
      <c r="AH384" s="52"/>
      <c r="AJ384" s="17">
        <f>ROUND(AC384/(1-VLOOKUP(AF384,Group,2,FALSE)),2)</f>
        <v>18.25</v>
      </c>
      <c r="AK384" s="17">
        <f>IF(VLOOKUP(AF384,Group,5,FALSE)="YES",VLOOKUP(ROUND(ROUND(AJ384,1)-AJ384,2),Round,2,FALSE)+VLOOKUP(AF384,Group,6,FALSE),0)</f>
        <v>0</v>
      </c>
      <c r="AL384" s="17">
        <f>IF(VLOOKUP(AF384,Group,7,FALSE)="",0,ROUND(AJ384-0.04999,1)-AJ384+AM384)</f>
        <v>0</v>
      </c>
      <c r="AM384" s="17" t="str">
        <f>IF(VLOOKUP(AF384,Group,7,FALSE)="","",VLOOKUP(AF384,Group,7,FALSE))</f>
        <v/>
      </c>
      <c r="AO384" s="31" t="s">
        <v>61</v>
      </c>
    </row>
    <row r="385" spans="1:41" s="3" customFormat="1" ht="1.5" customHeight="1" x14ac:dyDescent="0.2">
      <c r="A385" s="3" t="s">
        <v>120</v>
      </c>
      <c r="P385" s="74"/>
      <c r="Q385" s="87"/>
      <c r="R385" s="6"/>
      <c r="S385" s="39"/>
      <c r="T385" s="6"/>
      <c r="U385" s="5"/>
      <c r="V385" s="52"/>
      <c r="W385" s="56"/>
      <c r="X385" s="15"/>
      <c r="Y385" s="52"/>
      <c r="Z385" s="39"/>
      <c r="AA385" s="39"/>
      <c r="AB385" s="55"/>
      <c r="AC385" s="17"/>
      <c r="AD385" s="15"/>
      <c r="AE385" s="65"/>
      <c r="AF385" s="65"/>
      <c r="AG385" s="39"/>
      <c r="AH385" s="52"/>
      <c r="AO385" s="140"/>
    </row>
    <row r="386" spans="1:41" s="3" customFormat="1" ht="9.9499999999999993" customHeight="1" x14ac:dyDescent="0.2">
      <c r="B386" s="113" t="s">
        <v>47</v>
      </c>
      <c r="D386" s="40"/>
      <c r="E386" s="74" t="s">
        <v>281</v>
      </c>
      <c r="F386" s="74"/>
      <c r="G386" s="30" t="s">
        <v>104</v>
      </c>
      <c r="H386" s="30"/>
      <c r="I386" s="30" t="s">
        <v>228</v>
      </c>
      <c r="J386" s="30"/>
      <c r="K386" s="30"/>
      <c r="L386" s="30" t="s">
        <v>122</v>
      </c>
      <c r="M386" s="30"/>
      <c r="N386" s="30"/>
      <c r="P386" s="74" t="s">
        <v>137</v>
      </c>
      <c r="Q386" s="87"/>
      <c r="R386" s="29"/>
      <c r="S386" s="39">
        <f>IF(Suggested="Yes",AA386,AG386)</f>
        <v>8.75</v>
      </c>
      <c r="T386" s="37" t="s">
        <v>48</v>
      </c>
      <c r="U386" s="5" t="str">
        <f>+Instructions!$B$3</f>
        <v>G</v>
      </c>
      <c r="V386" s="52"/>
      <c r="W386" s="56">
        <f>+Instructions!$C$22</f>
        <v>0</v>
      </c>
      <c r="X386" s="39">
        <f>ROUND($AA386*(1-W386)+0.004999,2)</f>
        <v>8.75</v>
      </c>
      <c r="Y386" s="52"/>
      <c r="Z386" s="6" t="s">
        <v>860</v>
      </c>
      <c r="AA386" s="39">
        <v>8.75</v>
      </c>
      <c r="AB386" s="60">
        <f>+W386</f>
        <v>0</v>
      </c>
      <c r="AC386" s="39">
        <f>+X386</f>
        <v>8.75</v>
      </c>
      <c r="AD386" s="60">
        <f>(AG386-AC386)/AG386</f>
        <v>0</v>
      </c>
      <c r="AE386" s="120"/>
      <c r="AF386" s="129">
        <v>2</v>
      </c>
      <c r="AG386" s="44">
        <f>SUM(AJ386:AL386)+AE386</f>
        <v>8.75</v>
      </c>
      <c r="AH386" s="52"/>
      <c r="AJ386" s="17">
        <f>ROUND(AC386/(1-VLOOKUP(AF386,Group,2,FALSE)),2)</f>
        <v>8.75</v>
      </c>
      <c r="AK386" s="17">
        <f>IF(VLOOKUP(AF386,Group,5,FALSE)="YES",VLOOKUP(ROUND(ROUND(AJ386,1)-AJ386,2),Round,2,FALSE)+VLOOKUP(AF386,Group,6,FALSE),0)</f>
        <v>0</v>
      </c>
      <c r="AL386" s="17">
        <f>IF(VLOOKUP(AF386,Group,7,FALSE)="",0,ROUND(AJ386-0.04999,1)-AJ386+AM386)</f>
        <v>0</v>
      </c>
      <c r="AM386" s="17" t="str">
        <f>IF(VLOOKUP(AF386,Group,7,FALSE)="","",VLOOKUP(AF386,Group,7,FALSE))</f>
        <v/>
      </c>
      <c r="AO386" s="31" t="s">
        <v>61</v>
      </c>
    </row>
    <row r="387" spans="1:41" s="3" customFormat="1" ht="1.5" customHeight="1" x14ac:dyDescent="0.2">
      <c r="B387" s="118"/>
      <c r="D387" s="40"/>
      <c r="E387" s="74"/>
      <c r="F387" s="74"/>
      <c r="G387" s="30"/>
      <c r="H387" s="30"/>
      <c r="I387" s="30"/>
      <c r="J387" s="30"/>
      <c r="K387" s="30"/>
      <c r="L387" s="30"/>
      <c r="M387" s="30"/>
      <c r="N387" s="30"/>
      <c r="P387" s="74"/>
      <c r="Q387" s="87"/>
      <c r="R387" s="29"/>
      <c r="S387" s="39"/>
      <c r="T387" s="37"/>
      <c r="U387" s="5"/>
      <c r="V387" s="52"/>
      <c r="W387" s="56"/>
      <c r="X387" s="39"/>
      <c r="Y387" s="52"/>
      <c r="Z387" s="6"/>
      <c r="AA387" s="39"/>
      <c r="AB387" s="60"/>
      <c r="AC387" s="39"/>
      <c r="AD387" s="60"/>
      <c r="AE387" s="75"/>
      <c r="AF387" s="148"/>
      <c r="AG387" s="39"/>
      <c r="AH387" s="52"/>
      <c r="AJ387" s="17"/>
      <c r="AK387" s="17"/>
      <c r="AL387" s="17"/>
      <c r="AM387" s="17"/>
      <c r="AO387" s="31"/>
    </row>
    <row r="388" spans="1:41" s="3" customFormat="1" ht="9.75" customHeight="1" x14ac:dyDescent="0.2">
      <c r="B388" s="118"/>
      <c r="D388" s="40" t="s">
        <v>125</v>
      </c>
      <c r="E388" s="158" t="s">
        <v>557</v>
      </c>
      <c r="F388" s="74"/>
      <c r="G388" s="30"/>
      <c r="H388" s="30"/>
      <c r="I388" s="30"/>
      <c r="J388" s="168"/>
      <c r="K388" s="158"/>
      <c r="L388" s="30"/>
      <c r="M388" s="30"/>
      <c r="N388" s="30"/>
      <c r="O388" s="168"/>
      <c r="P388" s="74"/>
      <c r="Q388" s="87"/>
      <c r="R388" s="29"/>
      <c r="S388" s="39"/>
      <c r="T388" s="37"/>
      <c r="U388" s="5"/>
      <c r="V388" s="52"/>
      <c r="W388" s="56"/>
      <c r="X388" s="39"/>
      <c r="Y388" s="52"/>
      <c r="Z388" s="6"/>
      <c r="AA388" s="39"/>
      <c r="AB388" s="60"/>
      <c r="AC388" s="39"/>
      <c r="AD388" s="60"/>
      <c r="AE388" s="75"/>
      <c r="AF388" s="148"/>
      <c r="AG388" s="39"/>
      <c r="AH388" s="52"/>
      <c r="AJ388" s="17"/>
      <c r="AK388" s="17"/>
      <c r="AL388" s="17"/>
      <c r="AM388" s="17"/>
      <c r="AO388" s="31"/>
    </row>
    <row r="389" spans="1:41" s="3" customFormat="1" ht="9.75" customHeight="1" x14ac:dyDescent="0.2">
      <c r="B389" s="118"/>
      <c r="D389" s="40"/>
      <c r="E389" s="158" t="s">
        <v>429</v>
      </c>
      <c r="F389" s="74"/>
      <c r="G389" s="30"/>
      <c r="H389" s="30"/>
      <c r="I389" s="30"/>
      <c r="K389" s="30"/>
      <c r="L389" s="30"/>
      <c r="M389" s="30"/>
      <c r="N389" s="30"/>
      <c r="P389" s="74"/>
      <c r="Q389" s="87"/>
      <c r="R389" s="29"/>
      <c r="S389" s="39"/>
      <c r="T389" s="37"/>
      <c r="U389" s="5"/>
      <c r="V389" s="52"/>
      <c r="W389" s="56"/>
      <c r="X389" s="39"/>
      <c r="Y389" s="52"/>
      <c r="Z389" s="6"/>
      <c r="AA389" s="39"/>
      <c r="AB389" s="60"/>
      <c r="AC389" s="39"/>
      <c r="AD389" s="60"/>
      <c r="AE389" s="75"/>
      <c r="AF389" s="148"/>
      <c r="AG389" s="39"/>
      <c r="AH389" s="52"/>
      <c r="AJ389" s="17"/>
      <c r="AK389" s="17"/>
      <c r="AL389" s="17"/>
      <c r="AM389" s="17"/>
      <c r="AO389" s="31"/>
    </row>
    <row r="390" spans="1:41" s="3" customFormat="1" ht="9.75" customHeight="1" x14ac:dyDescent="0.2">
      <c r="B390" s="118"/>
      <c r="D390" s="40"/>
      <c r="E390" s="158" t="s">
        <v>574</v>
      </c>
      <c r="F390" s="74"/>
      <c r="G390" s="30"/>
      <c r="H390" s="30"/>
      <c r="I390" s="30"/>
      <c r="J390" s="158"/>
      <c r="K390" s="158" t="s">
        <v>573</v>
      </c>
      <c r="L390" s="30"/>
      <c r="M390" s="30"/>
      <c r="N390" s="30"/>
      <c r="P390" s="74"/>
      <c r="Q390" s="87"/>
      <c r="R390" s="29"/>
      <c r="S390" s="39"/>
      <c r="T390" s="37"/>
      <c r="U390" s="5"/>
      <c r="V390" s="52"/>
      <c r="W390" s="56"/>
      <c r="X390" s="39"/>
      <c r="Y390" s="52"/>
      <c r="Z390" s="6"/>
      <c r="AA390" s="39"/>
      <c r="AB390" s="60"/>
      <c r="AC390" s="39"/>
      <c r="AD390" s="60"/>
      <c r="AE390" s="75"/>
      <c r="AF390" s="148"/>
      <c r="AG390" s="39"/>
      <c r="AH390" s="52"/>
      <c r="AJ390" s="17"/>
      <c r="AK390" s="17"/>
      <c r="AL390" s="17"/>
      <c r="AM390" s="17"/>
      <c r="AO390" s="31"/>
    </row>
    <row r="391" spans="1:41" s="3" customFormat="1" ht="9.75" customHeight="1" x14ac:dyDescent="0.2">
      <c r="B391" s="118"/>
      <c r="D391" s="40"/>
      <c r="E391" s="158" t="s">
        <v>572</v>
      </c>
      <c r="F391" s="74"/>
      <c r="G391" s="30"/>
      <c r="H391" s="30"/>
      <c r="I391" s="30"/>
      <c r="J391" s="30"/>
      <c r="K391" s="158" t="s">
        <v>721</v>
      </c>
      <c r="L391" s="30"/>
      <c r="M391" s="30"/>
      <c r="N391" s="30"/>
      <c r="P391" s="74"/>
      <c r="Q391" s="87"/>
      <c r="R391" s="29"/>
      <c r="S391" s="39"/>
      <c r="T391" s="37"/>
      <c r="U391" s="5"/>
      <c r="V391" s="52"/>
      <c r="W391" s="56"/>
      <c r="X391" s="39"/>
      <c r="Y391" s="52"/>
      <c r="Z391" s="6"/>
      <c r="AA391" s="39"/>
      <c r="AB391" s="60"/>
      <c r="AC391" s="39"/>
      <c r="AD391" s="60"/>
      <c r="AE391" s="75"/>
      <c r="AF391" s="148"/>
      <c r="AG391" s="39"/>
      <c r="AH391" s="52"/>
      <c r="AJ391" s="17"/>
      <c r="AK391" s="17"/>
      <c r="AL391" s="17"/>
      <c r="AM391" s="17"/>
      <c r="AO391" s="31"/>
    </row>
    <row r="392" spans="1:41" s="3" customFormat="1" ht="3.95" customHeight="1" x14ac:dyDescent="0.2">
      <c r="A392" s="3" t="s">
        <v>120</v>
      </c>
      <c r="P392" s="74"/>
      <c r="Q392" s="87"/>
      <c r="R392" s="6"/>
      <c r="S392" s="39"/>
      <c r="T392" s="6"/>
      <c r="U392" s="5"/>
      <c r="V392" s="52"/>
      <c r="W392" s="56"/>
      <c r="X392" s="15"/>
      <c r="Y392" s="52"/>
      <c r="Z392" s="39"/>
      <c r="AA392" s="39"/>
      <c r="AB392" s="55"/>
      <c r="AC392" s="17"/>
      <c r="AD392" s="15"/>
      <c r="AE392" s="65"/>
      <c r="AF392" s="65"/>
      <c r="AG392" s="39"/>
      <c r="AH392" s="52"/>
      <c r="AO392" s="140"/>
    </row>
    <row r="393" spans="1:41" s="3" customFormat="1" ht="9.9499999999999993" customHeight="1" x14ac:dyDescent="0.2">
      <c r="A393" s="3" t="s">
        <v>120</v>
      </c>
      <c r="C393" s="73" t="s">
        <v>198</v>
      </c>
      <c r="O393" s="3" t="s">
        <v>122</v>
      </c>
      <c r="P393" s="74"/>
      <c r="Q393" s="87"/>
      <c r="R393" s="161" t="s">
        <v>126</v>
      </c>
      <c r="S393" s="162" t="s">
        <v>199</v>
      </c>
      <c r="T393" s="163"/>
      <c r="U393" s="5"/>
      <c r="V393" s="52"/>
      <c r="W393" s="56"/>
      <c r="X393" s="15"/>
      <c r="Y393" s="52"/>
      <c r="Z393" s="39"/>
      <c r="AA393" s="39"/>
      <c r="AB393" s="55"/>
      <c r="AC393" s="17"/>
      <c r="AD393" s="15"/>
      <c r="AE393" s="65"/>
      <c r="AF393" s="65"/>
      <c r="AG393" s="39"/>
      <c r="AH393" s="52"/>
      <c r="AO393" s="140"/>
    </row>
    <row r="394" spans="1:41" s="3" customFormat="1" ht="2.85" customHeight="1" x14ac:dyDescent="0.2">
      <c r="C394" s="73"/>
      <c r="P394" s="74"/>
      <c r="Q394" s="87"/>
      <c r="R394" s="6"/>
      <c r="S394" s="39"/>
      <c r="T394" s="6"/>
      <c r="U394" s="5"/>
      <c r="V394" s="52"/>
      <c r="W394" s="56"/>
      <c r="X394" s="15"/>
      <c r="Y394" s="52"/>
      <c r="Z394" s="39"/>
      <c r="AA394" s="39"/>
      <c r="AB394" s="55"/>
      <c r="AC394" s="17"/>
      <c r="AD394" s="15"/>
      <c r="AE394" s="65"/>
      <c r="AF394" s="65"/>
      <c r="AG394" s="39"/>
      <c r="AH394" s="52"/>
      <c r="AO394" s="140"/>
    </row>
    <row r="395" spans="1:41" s="3" customFormat="1" ht="9.9499999999999993" customHeight="1" x14ac:dyDescent="0.2">
      <c r="D395" s="40" t="s">
        <v>10</v>
      </c>
      <c r="E395" s="141" t="s">
        <v>684</v>
      </c>
      <c r="F395" s="141"/>
      <c r="G395" s="141" t="s">
        <v>686</v>
      </c>
      <c r="H395" s="141"/>
      <c r="I395" s="141" t="s">
        <v>687</v>
      </c>
      <c r="J395" s="141"/>
      <c r="K395" s="141" t="s">
        <v>688</v>
      </c>
      <c r="L395" s="141"/>
      <c r="M395" s="141" t="s">
        <v>689</v>
      </c>
      <c r="N395" s="141"/>
      <c r="P395" s="74"/>
      <c r="Q395" s="87"/>
      <c r="R395" s="6"/>
      <c r="S395" s="39"/>
      <c r="T395" s="6"/>
      <c r="U395" s="5"/>
      <c r="V395" s="52"/>
      <c r="W395" s="56"/>
      <c r="X395" s="15"/>
      <c r="Y395" s="52"/>
      <c r="Z395" s="39"/>
      <c r="AA395" s="39"/>
      <c r="AB395" s="55"/>
      <c r="AC395" s="17"/>
      <c r="AD395" s="15"/>
      <c r="AE395" s="65"/>
      <c r="AF395" s="65"/>
      <c r="AG395" s="39"/>
      <c r="AH395" s="52"/>
      <c r="AO395" s="140"/>
    </row>
    <row r="396" spans="1:41" s="3" customFormat="1" ht="9.9499999999999993" customHeight="1" x14ac:dyDescent="0.2">
      <c r="D396" s="40"/>
      <c r="E396" s="141" t="s">
        <v>685</v>
      </c>
      <c r="F396" s="141"/>
      <c r="G396" s="141" t="s">
        <v>690</v>
      </c>
      <c r="H396" s="141"/>
      <c r="I396" s="141" t="s">
        <v>691</v>
      </c>
      <c r="J396" s="141"/>
      <c r="K396" s="141" t="s">
        <v>692</v>
      </c>
      <c r="L396" s="141"/>
      <c r="O396" s="141"/>
      <c r="P396" s="74"/>
      <c r="Q396" s="87"/>
      <c r="R396" s="6"/>
      <c r="S396" s="39"/>
      <c r="T396" s="6"/>
      <c r="U396" s="5"/>
      <c r="V396" s="52"/>
      <c r="W396" s="56"/>
      <c r="X396" s="15"/>
      <c r="Y396" s="52"/>
      <c r="Z396" s="39"/>
      <c r="AA396" s="39"/>
      <c r="AB396" s="55"/>
      <c r="AC396" s="17"/>
      <c r="AD396" s="15"/>
      <c r="AE396" s="65"/>
      <c r="AF396" s="65"/>
      <c r="AG396" s="39"/>
      <c r="AH396" s="52"/>
      <c r="AO396" s="140"/>
    </row>
    <row r="397" spans="1:41" s="3" customFormat="1" ht="9.9499999999999993" customHeight="1" x14ac:dyDescent="0.2">
      <c r="D397" s="40"/>
      <c r="E397" s="141" t="s">
        <v>202</v>
      </c>
      <c r="F397" s="141"/>
      <c r="G397" s="141" t="s">
        <v>693</v>
      </c>
      <c r="H397" s="141"/>
      <c r="I397" s="141" t="s">
        <v>694</v>
      </c>
      <c r="J397" s="141"/>
      <c r="K397" s="141" t="s">
        <v>695</v>
      </c>
      <c r="L397" s="141"/>
      <c r="O397" s="141"/>
      <c r="P397" s="74"/>
      <c r="Q397" s="87"/>
      <c r="R397" s="6"/>
      <c r="S397" s="39"/>
      <c r="T397" s="6"/>
      <c r="U397" s="5"/>
      <c r="V397" s="52"/>
      <c r="W397" s="56"/>
      <c r="X397" s="15"/>
      <c r="Y397" s="52"/>
      <c r="Z397" s="39"/>
      <c r="AA397" s="39"/>
      <c r="AB397" s="55"/>
      <c r="AC397" s="17"/>
      <c r="AD397" s="15"/>
      <c r="AE397" s="65"/>
      <c r="AF397" s="65"/>
      <c r="AG397" s="39"/>
      <c r="AH397" s="52"/>
      <c r="AO397" s="140"/>
    </row>
    <row r="398" spans="1:41" s="3" customFormat="1" ht="1.5" customHeight="1" x14ac:dyDescent="0.2">
      <c r="A398" s="3" t="s">
        <v>120</v>
      </c>
      <c r="P398" s="74"/>
      <c r="Q398" s="87"/>
      <c r="R398" s="6"/>
      <c r="S398" s="39"/>
      <c r="T398" s="6"/>
      <c r="U398" s="5"/>
      <c r="V398" s="52"/>
      <c r="W398" s="56"/>
      <c r="X398" s="15"/>
      <c r="Y398" s="52"/>
      <c r="Z398" s="39"/>
      <c r="AA398" s="39"/>
      <c r="AB398" s="55"/>
      <c r="AC398" s="17"/>
      <c r="AD398" s="15"/>
      <c r="AE398" s="65"/>
      <c r="AF398" s="65"/>
      <c r="AG398" s="39"/>
      <c r="AH398" s="52"/>
      <c r="AO398" s="140"/>
    </row>
    <row r="399" spans="1:41" s="3" customFormat="1" ht="9.9499999999999993" customHeight="1" x14ac:dyDescent="0.2">
      <c r="B399" s="112" t="s">
        <v>57</v>
      </c>
      <c r="D399" s="40"/>
      <c r="E399" s="74" t="s">
        <v>335</v>
      </c>
      <c r="F399" s="74"/>
      <c r="G399" s="30" t="s">
        <v>50</v>
      </c>
      <c r="H399" s="30"/>
      <c r="I399" s="30" t="s">
        <v>200</v>
      </c>
      <c r="J399" s="30"/>
      <c r="K399" s="30"/>
      <c r="L399" s="30"/>
      <c r="M399" s="30"/>
      <c r="N399" s="30"/>
      <c r="P399" s="74" t="s">
        <v>201</v>
      </c>
      <c r="Q399" s="87"/>
      <c r="R399" s="29" t="s">
        <v>54</v>
      </c>
      <c r="S399" s="39">
        <f>IF(Suggested="Yes",AA399,AG399)</f>
        <v>11.45</v>
      </c>
      <c r="T399" s="37" t="s">
        <v>49</v>
      </c>
      <c r="U399" s="5" t="str">
        <f>+Instructions!$B$3</f>
        <v>G</v>
      </c>
      <c r="V399" s="52"/>
      <c r="W399" s="56">
        <f>+Instructions!$C$22</f>
        <v>0</v>
      </c>
      <c r="X399" s="17">
        <f>ROUND($AA399*(1-W399)+0.004999,2)</f>
        <v>11.45</v>
      </c>
      <c r="Y399" s="52"/>
      <c r="Z399" s="6" t="s">
        <v>860</v>
      </c>
      <c r="AA399" s="39">
        <v>11.45</v>
      </c>
      <c r="AB399" s="60">
        <f>+W399</f>
        <v>0</v>
      </c>
      <c r="AC399" s="17">
        <f>+X399</f>
        <v>11.45</v>
      </c>
      <c r="AD399" s="12">
        <f>(AG399-AC399)/AG399</f>
        <v>0</v>
      </c>
      <c r="AE399" s="120"/>
      <c r="AF399" s="127">
        <v>1</v>
      </c>
      <c r="AG399" s="38">
        <f>SUM(AJ399:AL399)+AE399</f>
        <v>11.45</v>
      </c>
      <c r="AH399" s="52"/>
      <c r="AJ399" s="17">
        <f>ROUND(AC399/(1-VLOOKUP(AF399,Group,2,FALSE)),2)</f>
        <v>11.45</v>
      </c>
      <c r="AK399" s="17">
        <f>IF(VLOOKUP(AF399,Group,5,FALSE)="YES",VLOOKUP(ROUND(ROUND(AJ399,1)-AJ399,2),Round,2,FALSE)+VLOOKUP(AF399,Group,6,FALSE),0)</f>
        <v>0</v>
      </c>
      <c r="AL399" s="17">
        <f>IF(VLOOKUP(AF399,Group,7,FALSE)="",0,ROUND(AJ399-0.04999,1)-AJ399+AM399)</f>
        <v>0</v>
      </c>
      <c r="AM399" s="17" t="str">
        <f>IF(VLOOKUP(AF399,Group,7,FALSE)="","",VLOOKUP(AF399,Group,7,FALSE))</f>
        <v/>
      </c>
      <c r="AO399" s="31" t="s">
        <v>61</v>
      </c>
    </row>
    <row r="400" spans="1:41" s="3" customFormat="1" ht="2.85" customHeight="1" x14ac:dyDescent="0.2">
      <c r="C400" s="73"/>
      <c r="P400" s="74"/>
      <c r="Q400" s="87"/>
      <c r="R400" s="6"/>
      <c r="S400" s="39"/>
      <c r="T400" s="6"/>
      <c r="U400" s="5"/>
      <c r="V400" s="52"/>
      <c r="W400" s="56"/>
      <c r="X400" s="15"/>
      <c r="Y400" s="52"/>
      <c r="Z400" s="39"/>
      <c r="AA400" s="39"/>
      <c r="AB400" s="55"/>
      <c r="AC400" s="17"/>
      <c r="AD400" s="15"/>
      <c r="AE400" s="65"/>
      <c r="AF400" s="65"/>
      <c r="AG400" s="39"/>
      <c r="AH400" s="52"/>
      <c r="AO400" s="140"/>
    </row>
    <row r="401" spans="1:41" s="3" customFormat="1" ht="9.9499999999999993" customHeight="1" x14ac:dyDescent="0.2">
      <c r="D401" s="40" t="s">
        <v>10</v>
      </c>
      <c r="E401" s="141" t="s">
        <v>203</v>
      </c>
      <c r="G401" s="141"/>
      <c r="H401" s="141"/>
      <c r="I401" s="141"/>
      <c r="J401" s="141"/>
      <c r="K401" s="141"/>
      <c r="L401" s="141"/>
      <c r="M401" s="141"/>
      <c r="N401" s="141"/>
      <c r="P401" s="74"/>
      <c r="Q401" s="87"/>
      <c r="R401" s="6"/>
      <c r="S401" s="39"/>
      <c r="T401" s="6"/>
      <c r="U401" s="5"/>
      <c r="V401" s="52"/>
      <c r="W401" s="56"/>
      <c r="X401" s="15"/>
      <c r="Y401" s="52"/>
      <c r="Z401" s="39"/>
      <c r="AA401" s="39"/>
      <c r="AB401" s="55"/>
      <c r="AC401" s="17"/>
      <c r="AD401" s="15"/>
      <c r="AE401" s="65"/>
      <c r="AF401" s="65"/>
      <c r="AG401" s="39"/>
      <c r="AH401" s="52"/>
      <c r="AO401" s="140"/>
    </row>
    <row r="402" spans="1:41" s="3" customFormat="1" ht="1.5" customHeight="1" x14ac:dyDescent="0.2">
      <c r="A402" s="3" t="s">
        <v>120</v>
      </c>
      <c r="P402" s="74"/>
      <c r="Q402" s="87"/>
      <c r="R402" s="6"/>
      <c r="S402" s="39"/>
      <c r="T402" s="6"/>
      <c r="U402" s="5"/>
      <c r="V402" s="52"/>
      <c r="W402" s="56"/>
      <c r="X402" s="15"/>
      <c r="Y402" s="52"/>
      <c r="Z402" s="39"/>
      <c r="AA402" s="39"/>
      <c r="AB402" s="55"/>
      <c r="AC402" s="17"/>
      <c r="AD402" s="15"/>
      <c r="AE402" s="65"/>
      <c r="AF402" s="65"/>
      <c r="AG402" s="39"/>
      <c r="AH402" s="52"/>
      <c r="AO402" s="140"/>
    </row>
    <row r="403" spans="1:41" s="3" customFormat="1" ht="9.9499999999999993" customHeight="1" x14ac:dyDescent="0.2">
      <c r="B403" s="112" t="s">
        <v>57</v>
      </c>
      <c r="D403" s="40"/>
      <c r="E403" s="74" t="s">
        <v>335</v>
      </c>
      <c r="F403" s="74"/>
      <c r="G403" s="30" t="s">
        <v>50</v>
      </c>
      <c r="H403" s="30"/>
      <c r="I403" s="30" t="s">
        <v>194</v>
      </c>
      <c r="J403" s="30"/>
      <c r="K403" s="30"/>
      <c r="L403" s="30"/>
      <c r="M403" s="30"/>
      <c r="N403" s="30"/>
      <c r="P403" s="74" t="s">
        <v>201</v>
      </c>
      <c r="Q403" s="87"/>
      <c r="R403" s="29" t="s">
        <v>54</v>
      </c>
      <c r="S403" s="39">
        <f>IF(Suggested="Yes",AA403,AG403)</f>
        <v>11.45</v>
      </c>
      <c r="T403" s="37" t="s">
        <v>49</v>
      </c>
      <c r="U403" s="5" t="str">
        <f>+Instructions!$B$3</f>
        <v>G</v>
      </c>
      <c r="V403" s="52"/>
      <c r="W403" s="56">
        <f>+Instructions!$C$22</f>
        <v>0</v>
      </c>
      <c r="X403" s="17">
        <f>ROUND($AA403*(1-W403)+0.004999,2)</f>
        <v>11.45</v>
      </c>
      <c r="Y403" s="52"/>
      <c r="Z403" s="6" t="s">
        <v>860</v>
      </c>
      <c r="AA403" s="39">
        <v>11.45</v>
      </c>
      <c r="AB403" s="60">
        <f>+W403</f>
        <v>0</v>
      </c>
      <c r="AC403" s="17">
        <f>+X403</f>
        <v>11.45</v>
      </c>
      <c r="AD403" s="12">
        <f>(AG403-AC403)/AG403</f>
        <v>0</v>
      </c>
      <c r="AE403" s="120"/>
      <c r="AF403" s="127">
        <v>1</v>
      </c>
      <c r="AG403" s="38">
        <f>SUM(AJ403:AL403)+AE403</f>
        <v>11.45</v>
      </c>
      <c r="AH403" s="52"/>
      <c r="AJ403" s="17">
        <f>ROUND(AC403/(1-VLOOKUP(AF403,Group,2,FALSE)),2)</f>
        <v>11.45</v>
      </c>
      <c r="AK403" s="17">
        <f>IF(VLOOKUP(AF403,Group,5,FALSE)="YES",VLOOKUP(ROUND(ROUND(AJ403,1)-AJ403,2),Round,2,FALSE)+VLOOKUP(AF403,Group,6,FALSE),0)</f>
        <v>0</v>
      </c>
      <c r="AL403" s="17">
        <f>IF(VLOOKUP(AF403,Group,7,FALSE)="",0,ROUND(AJ403-0.04999,1)-AJ403+AM403)</f>
        <v>0</v>
      </c>
      <c r="AM403" s="17" t="str">
        <f>IF(VLOOKUP(AF403,Group,7,FALSE)="","",VLOOKUP(AF403,Group,7,FALSE))</f>
        <v/>
      </c>
      <c r="AO403" s="31" t="s">
        <v>61</v>
      </c>
    </row>
    <row r="404" spans="1:41" s="3" customFormat="1" ht="1.5" customHeight="1" x14ac:dyDescent="0.2">
      <c r="B404" s="118"/>
      <c r="D404" s="40"/>
      <c r="E404" s="74"/>
      <c r="F404" s="74"/>
      <c r="G404" s="30"/>
      <c r="H404" s="30"/>
      <c r="I404" s="30"/>
      <c r="J404" s="30"/>
      <c r="K404" s="30"/>
      <c r="L404" s="30"/>
      <c r="M404" s="30"/>
      <c r="N404" s="30"/>
      <c r="P404" s="74"/>
      <c r="Q404" s="87"/>
      <c r="R404" s="29"/>
      <c r="S404" s="39"/>
      <c r="T404" s="37"/>
      <c r="U404" s="5"/>
      <c r="V404" s="52"/>
      <c r="W404" s="56"/>
      <c r="X404" s="39"/>
      <c r="Y404" s="52"/>
      <c r="Z404" s="6"/>
      <c r="AA404" s="39"/>
      <c r="AB404" s="60"/>
      <c r="AC404" s="39"/>
      <c r="AD404" s="60"/>
      <c r="AE404" s="75"/>
      <c r="AF404" s="148"/>
      <c r="AG404" s="39"/>
      <c r="AH404" s="52"/>
      <c r="AJ404" s="17"/>
      <c r="AK404" s="17"/>
      <c r="AL404" s="17"/>
      <c r="AM404" s="17"/>
      <c r="AO404" s="31"/>
    </row>
    <row r="405" spans="1:41" s="3" customFormat="1" ht="9.75" customHeight="1" x14ac:dyDescent="0.2">
      <c r="B405" s="118"/>
      <c r="D405" s="40"/>
      <c r="E405" s="158" t="s">
        <v>829</v>
      </c>
      <c r="F405" s="74"/>
      <c r="G405" s="30"/>
      <c r="H405" s="30"/>
      <c r="I405" s="30"/>
      <c r="K405" s="30"/>
      <c r="L405" s="30"/>
      <c r="M405" s="30"/>
      <c r="N405" s="30"/>
      <c r="P405" s="74"/>
      <c r="Q405" s="87"/>
      <c r="R405" s="29"/>
      <c r="S405" s="39"/>
      <c r="T405" s="37"/>
      <c r="U405" s="5"/>
      <c r="V405" s="52"/>
      <c r="W405" s="56"/>
      <c r="X405" s="39"/>
      <c r="Y405" s="52"/>
      <c r="Z405" s="6"/>
      <c r="AA405" s="39"/>
      <c r="AB405" s="60"/>
      <c r="AC405" s="39"/>
      <c r="AD405" s="60"/>
      <c r="AE405" s="75"/>
      <c r="AF405" s="148"/>
      <c r="AG405" s="39"/>
      <c r="AH405" s="52"/>
      <c r="AJ405" s="17"/>
      <c r="AK405" s="17"/>
      <c r="AL405" s="17"/>
      <c r="AM405" s="17"/>
      <c r="AO405" s="31"/>
    </row>
    <row r="406" spans="1:41" s="3" customFormat="1" ht="3.95" customHeight="1" x14ac:dyDescent="0.2">
      <c r="A406" s="3" t="s">
        <v>120</v>
      </c>
      <c r="P406" s="74"/>
      <c r="Q406" s="87"/>
      <c r="R406" s="6"/>
      <c r="S406" s="39"/>
      <c r="T406" s="6"/>
      <c r="U406" s="5"/>
      <c r="V406" s="52"/>
      <c r="W406" s="56"/>
      <c r="X406" s="15"/>
      <c r="Y406" s="52"/>
      <c r="Z406" s="39"/>
      <c r="AA406" s="39"/>
      <c r="AB406" s="55"/>
      <c r="AC406" s="17"/>
      <c r="AD406" s="15"/>
      <c r="AE406" s="65"/>
      <c r="AF406" s="65"/>
      <c r="AG406" s="39"/>
      <c r="AH406" s="52"/>
      <c r="AO406" s="140"/>
    </row>
    <row r="407" spans="1:41" s="3" customFormat="1" ht="9.9499999999999993" customHeight="1" x14ac:dyDescent="0.2">
      <c r="A407" s="3" t="s">
        <v>120</v>
      </c>
      <c r="C407" s="73" t="s">
        <v>575</v>
      </c>
      <c r="O407" s="3" t="s">
        <v>122</v>
      </c>
      <c r="P407" s="74"/>
      <c r="Q407" s="87"/>
      <c r="R407" s="161" t="s">
        <v>126</v>
      </c>
      <c r="S407" s="162" t="s">
        <v>576</v>
      </c>
      <c r="T407" s="163"/>
      <c r="U407" s="5"/>
      <c r="V407" s="52"/>
      <c r="W407" s="56"/>
      <c r="X407" s="15"/>
      <c r="Y407" s="52"/>
      <c r="Z407" s="39"/>
      <c r="AA407" s="39"/>
      <c r="AB407" s="55"/>
      <c r="AC407" s="17"/>
      <c r="AD407" s="15"/>
      <c r="AE407" s="65"/>
      <c r="AF407" s="65"/>
      <c r="AG407" s="39"/>
      <c r="AH407" s="52"/>
      <c r="AO407" s="140"/>
    </row>
    <row r="408" spans="1:41" s="3" customFormat="1" ht="2.85" customHeight="1" x14ac:dyDescent="0.2">
      <c r="C408" s="73"/>
      <c r="P408" s="74"/>
      <c r="Q408" s="87"/>
      <c r="R408" s="6"/>
      <c r="S408" s="39"/>
      <c r="T408" s="6"/>
      <c r="U408" s="5"/>
      <c r="V408" s="52"/>
      <c r="W408" s="56"/>
      <c r="X408" s="15"/>
      <c r="Y408" s="52"/>
      <c r="Z408" s="39"/>
      <c r="AA408" s="39"/>
      <c r="AB408" s="55"/>
      <c r="AC408" s="17"/>
      <c r="AD408" s="15"/>
      <c r="AE408" s="65"/>
      <c r="AF408" s="65"/>
      <c r="AG408" s="39"/>
      <c r="AH408" s="52"/>
      <c r="AO408" s="140"/>
    </row>
    <row r="409" spans="1:41" s="3" customFormat="1" ht="9.9499999999999993" customHeight="1" x14ac:dyDescent="0.2">
      <c r="D409" s="40" t="s">
        <v>205</v>
      </c>
      <c r="E409" s="141" t="s">
        <v>577</v>
      </c>
      <c r="G409" s="141"/>
      <c r="H409" s="141"/>
      <c r="J409" s="141"/>
      <c r="K409" s="141"/>
      <c r="L409" s="141"/>
      <c r="M409" s="3" t="s">
        <v>122</v>
      </c>
      <c r="N409" s="141"/>
      <c r="P409" s="74"/>
      <c r="Q409" s="87"/>
      <c r="R409" s="6"/>
      <c r="S409" s="39"/>
      <c r="T409" s="6"/>
      <c r="U409" s="5"/>
      <c r="V409" s="52"/>
      <c r="W409" s="56"/>
      <c r="X409" s="15"/>
      <c r="Y409" s="52"/>
      <c r="Z409" s="39"/>
      <c r="AA409" s="39"/>
      <c r="AB409" s="55"/>
      <c r="AC409" s="17"/>
      <c r="AD409" s="15"/>
      <c r="AE409" s="65"/>
      <c r="AF409" s="65"/>
      <c r="AG409" s="39"/>
      <c r="AH409" s="52"/>
      <c r="AO409" s="140"/>
    </row>
    <row r="410" spans="1:41" s="3" customFormat="1" ht="1.5" customHeight="1" x14ac:dyDescent="0.2">
      <c r="A410" s="3" t="s">
        <v>120</v>
      </c>
      <c r="P410" s="74"/>
      <c r="Q410" s="87"/>
      <c r="R410" s="6"/>
      <c r="S410" s="39"/>
      <c r="T410" s="6"/>
      <c r="U410" s="5"/>
      <c r="V410" s="52"/>
      <c r="W410" s="56"/>
      <c r="X410" s="15"/>
      <c r="Y410" s="52"/>
      <c r="Z410" s="39"/>
      <c r="AA410" s="39"/>
      <c r="AB410" s="55"/>
      <c r="AC410" s="17"/>
      <c r="AD410" s="15"/>
      <c r="AE410" s="65"/>
      <c r="AF410" s="65"/>
      <c r="AG410" s="39"/>
      <c r="AH410" s="52"/>
      <c r="AO410" s="140"/>
    </row>
    <row r="411" spans="1:41" s="3" customFormat="1" ht="9.9499999999999993" customHeight="1" x14ac:dyDescent="0.2">
      <c r="B411" s="112" t="s">
        <v>57</v>
      </c>
      <c r="C411" s="173" t="s">
        <v>584</v>
      </c>
      <c r="D411" s="40"/>
      <c r="E411" s="74" t="s">
        <v>309</v>
      </c>
      <c r="F411" s="74"/>
      <c r="G411" s="30" t="s">
        <v>50</v>
      </c>
      <c r="H411" s="30"/>
      <c r="I411" s="30" t="s">
        <v>228</v>
      </c>
      <c r="J411" s="30"/>
      <c r="K411" s="30"/>
      <c r="L411" s="30"/>
      <c r="M411" s="30"/>
      <c r="N411" s="30"/>
      <c r="P411" s="74" t="s">
        <v>240</v>
      </c>
      <c r="Q411" s="87"/>
      <c r="R411" s="29"/>
      <c r="S411" s="39">
        <f>IF(Suggested="Yes",AA411,AG411)</f>
        <v>18.100000000000001</v>
      </c>
      <c r="T411" s="37" t="s">
        <v>49</v>
      </c>
      <c r="U411" s="5" t="str">
        <f>+Instructions!$B$3</f>
        <v>G</v>
      </c>
      <c r="V411" s="52"/>
      <c r="W411" s="56">
        <f>+Instructions!$C$22</f>
        <v>0</v>
      </c>
      <c r="X411" s="17">
        <f t="shared" ref="X411" si="744">ROUND($AA411*(1-W411)+0.004999,2)</f>
        <v>18.100000000000001</v>
      </c>
      <c r="Y411" s="52"/>
      <c r="Z411" s="6" t="s">
        <v>860</v>
      </c>
      <c r="AA411" s="39">
        <v>18.100000000000001</v>
      </c>
      <c r="AB411" s="60">
        <f t="shared" ref="AB411" si="745">+W411</f>
        <v>0</v>
      </c>
      <c r="AC411" s="17">
        <f t="shared" ref="AC411" si="746">+X411</f>
        <v>18.100000000000001</v>
      </c>
      <c r="AD411" s="12">
        <f t="shared" ref="AD411" si="747">(AG411-AC411)/AG411</f>
        <v>0</v>
      </c>
      <c r="AE411" s="120"/>
      <c r="AF411" s="127">
        <v>1</v>
      </c>
      <c r="AG411" s="38">
        <f t="shared" ref="AG411" si="748">SUM(AJ411:AL411)+AE411</f>
        <v>18.100000000000001</v>
      </c>
      <c r="AH411" s="52"/>
      <c r="AJ411" s="17">
        <f t="shared" ref="AJ411" si="749">ROUND(AC411/(1-VLOOKUP(AF411,Group,2,FALSE)),2)</f>
        <v>18.100000000000001</v>
      </c>
      <c r="AK411" s="17">
        <f t="shared" ref="AK411" si="750">IF(VLOOKUP(AF411,Group,5,FALSE)="YES",VLOOKUP(ROUND(ROUND(AJ411,1)-AJ411,2),Round,2,FALSE)+VLOOKUP(AF411,Group,6,FALSE),0)</f>
        <v>0</v>
      </c>
      <c r="AL411" s="17">
        <f t="shared" ref="AL411" si="751">IF(VLOOKUP(AF411,Group,7,FALSE)="",0,ROUND(AJ411-0.04999,1)-AJ411+AM411)</f>
        <v>0</v>
      </c>
      <c r="AM411" s="17" t="str">
        <f t="shared" ref="AM411" si="752">IF(VLOOKUP(AF411,Group,7,FALSE)="","",VLOOKUP(AF411,Group,7,FALSE))</f>
        <v/>
      </c>
      <c r="AO411" s="31" t="s">
        <v>61</v>
      </c>
    </row>
    <row r="412" spans="1:41" s="3" customFormat="1" ht="2.85" customHeight="1" x14ac:dyDescent="0.2">
      <c r="C412" s="212"/>
      <c r="P412" s="74"/>
      <c r="Q412" s="87"/>
      <c r="R412" s="6"/>
      <c r="S412" s="39"/>
      <c r="T412" s="6"/>
      <c r="U412" s="5"/>
      <c r="V412" s="52"/>
      <c r="W412" s="56"/>
      <c r="X412" s="15"/>
      <c r="Y412" s="52"/>
      <c r="Z412" s="39"/>
      <c r="AA412" s="39"/>
      <c r="AB412" s="55"/>
      <c r="AC412" s="17"/>
      <c r="AD412" s="15"/>
      <c r="AE412" s="65"/>
      <c r="AF412" s="65"/>
      <c r="AG412" s="39"/>
      <c r="AH412" s="52"/>
      <c r="AO412" s="140"/>
    </row>
    <row r="413" spans="1:41" s="3" customFormat="1" ht="9.9499999999999993" customHeight="1" x14ac:dyDescent="0.2">
      <c r="C413" s="173"/>
      <c r="D413" s="40" t="s">
        <v>10</v>
      </c>
      <c r="E413" s="141" t="s">
        <v>578</v>
      </c>
      <c r="F413" s="141"/>
      <c r="G413" s="141" t="s">
        <v>582</v>
      </c>
      <c r="H413" s="141"/>
      <c r="I413" s="141"/>
      <c r="J413" s="141"/>
      <c r="K413" s="141" t="s">
        <v>581</v>
      </c>
      <c r="L413" s="141"/>
      <c r="M413" s="141"/>
      <c r="N413" s="141"/>
      <c r="P413" s="74"/>
      <c r="Q413" s="87"/>
      <c r="R413" s="6"/>
      <c r="S413" s="39"/>
      <c r="T413" s="6"/>
      <c r="U413" s="5"/>
      <c r="V413" s="52"/>
      <c r="W413" s="56"/>
      <c r="X413" s="15"/>
      <c r="Y413" s="52"/>
      <c r="Z413" s="39"/>
      <c r="AA413" s="39"/>
      <c r="AB413" s="55"/>
      <c r="AC413" s="17"/>
      <c r="AD413" s="15"/>
      <c r="AE413" s="65"/>
      <c r="AF413" s="65"/>
      <c r="AG413" s="39"/>
      <c r="AH413" s="52"/>
      <c r="AO413" s="140"/>
    </row>
    <row r="414" spans="1:41" s="3" customFormat="1" ht="9.9499999999999993" customHeight="1" x14ac:dyDescent="0.2">
      <c r="C414" s="173"/>
      <c r="D414" s="40"/>
      <c r="E414" s="141" t="s">
        <v>579</v>
      </c>
      <c r="F414" s="141"/>
      <c r="G414" s="141" t="s">
        <v>583</v>
      </c>
      <c r="H414" s="141"/>
      <c r="I414" s="141"/>
      <c r="J414" s="141"/>
      <c r="K414" s="141"/>
      <c r="L414" s="141"/>
      <c r="O414" s="141"/>
      <c r="P414" s="74"/>
      <c r="Q414" s="87"/>
      <c r="R414" s="6"/>
      <c r="S414" s="39"/>
      <c r="T414" s="6"/>
      <c r="U414" s="5"/>
      <c r="V414" s="52"/>
      <c r="W414" s="56"/>
      <c r="X414" s="15"/>
      <c r="Y414" s="52"/>
      <c r="Z414" s="39"/>
      <c r="AA414" s="39"/>
      <c r="AB414" s="55"/>
      <c r="AC414" s="17"/>
      <c r="AD414" s="15"/>
      <c r="AE414" s="65"/>
      <c r="AF414" s="65"/>
      <c r="AG414" s="39"/>
      <c r="AH414" s="52"/>
      <c r="AO414" s="140"/>
    </row>
    <row r="415" spans="1:41" s="3" customFormat="1" ht="1.5" customHeight="1" x14ac:dyDescent="0.2">
      <c r="A415" s="3" t="s">
        <v>120</v>
      </c>
      <c r="C415" s="173"/>
      <c r="P415" s="74"/>
      <c r="Q415" s="87"/>
      <c r="R415" s="6"/>
      <c r="S415" s="39"/>
      <c r="T415" s="6"/>
      <c r="U415" s="5"/>
      <c r="V415" s="52"/>
      <c r="W415" s="56"/>
      <c r="X415" s="15"/>
      <c r="Y415" s="52"/>
      <c r="Z415" s="39"/>
      <c r="AA415" s="39"/>
      <c r="AB415" s="55"/>
      <c r="AC415" s="17"/>
      <c r="AD415" s="15"/>
      <c r="AE415" s="65"/>
      <c r="AF415" s="65"/>
      <c r="AG415" s="39"/>
      <c r="AH415" s="52"/>
      <c r="AO415" s="140"/>
    </row>
    <row r="416" spans="1:41" s="3" customFormat="1" ht="9.9499999999999993" customHeight="1" x14ac:dyDescent="0.2">
      <c r="B416" s="112" t="s">
        <v>57</v>
      </c>
      <c r="C416" s="173" t="s">
        <v>585</v>
      </c>
      <c r="D416" s="40"/>
      <c r="E416" s="74" t="s">
        <v>455</v>
      </c>
      <c r="F416" s="74"/>
      <c r="G416" s="30" t="s">
        <v>50</v>
      </c>
      <c r="H416" s="30"/>
      <c r="I416" s="30" t="s">
        <v>194</v>
      </c>
      <c r="J416" s="30"/>
      <c r="K416" s="30"/>
      <c r="L416" s="30"/>
      <c r="M416" s="30"/>
      <c r="N416" s="30"/>
      <c r="P416" s="74" t="s">
        <v>503</v>
      </c>
      <c r="Q416" s="87"/>
      <c r="R416" s="29"/>
      <c r="S416" s="39">
        <f>IF(Suggested="Yes",AA416,AG416)</f>
        <v>18.3</v>
      </c>
      <c r="T416" s="37" t="s">
        <v>49</v>
      </c>
      <c r="U416" s="5" t="str">
        <f>+Instructions!$B$3</f>
        <v>G</v>
      </c>
      <c r="V416" s="52"/>
      <c r="W416" s="56">
        <f>+Instructions!$C$22</f>
        <v>0</v>
      </c>
      <c r="X416" s="17">
        <f t="shared" ref="X416" si="753">ROUND($AA416*(1-W416)+0.004999,2)</f>
        <v>18.3</v>
      </c>
      <c r="Y416" s="52"/>
      <c r="Z416" s="6" t="s">
        <v>860</v>
      </c>
      <c r="AA416" s="39">
        <v>18.3</v>
      </c>
      <c r="AB416" s="60">
        <f t="shared" ref="AB416" si="754">+W416</f>
        <v>0</v>
      </c>
      <c r="AC416" s="17">
        <f t="shared" ref="AC416" si="755">+X416</f>
        <v>18.3</v>
      </c>
      <c r="AD416" s="12">
        <f t="shared" ref="AD416" si="756">(AG416-AC416)/AG416</f>
        <v>0</v>
      </c>
      <c r="AE416" s="120"/>
      <c r="AF416" s="127">
        <v>1</v>
      </c>
      <c r="AG416" s="38">
        <f t="shared" ref="AG416" si="757">SUM(AJ416:AL416)+AE416</f>
        <v>18.3</v>
      </c>
      <c r="AH416" s="52"/>
      <c r="AJ416" s="17">
        <f t="shared" ref="AJ416" si="758">ROUND(AC416/(1-VLOOKUP(AF416,Group,2,FALSE)),2)</f>
        <v>18.3</v>
      </c>
      <c r="AK416" s="17">
        <f t="shared" ref="AK416" si="759">IF(VLOOKUP(AF416,Group,5,FALSE)="YES",VLOOKUP(ROUND(ROUND(AJ416,1)-AJ416,2),Round,2,FALSE)+VLOOKUP(AF416,Group,6,FALSE),0)</f>
        <v>0</v>
      </c>
      <c r="AL416" s="17">
        <f t="shared" ref="AL416" si="760">IF(VLOOKUP(AF416,Group,7,FALSE)="",0,ROUND(AJ416-0.04999,1)-AJ416+AM416)</f>
        <v>0</v>
      </c>
      <c r="AM416" s="17" t="str">
        <f t="shared" ref="AM416" si="761">IF(VLOOKUP(AF416,Group,7,FALSE)="","",VLOOKUP(AF416,Group,7,FALSE))</f>
        <v/>
      </c>
      <c r="AO416" s="31" t="s">
        <v>61</v>
      </c>
    </row>
    <row r="417" spans="1:41" s="3" customFormat="1" ht="2.85" customHeight="1" x14ac:dyDescent="0.2">
      <c r="C417" s="73"/>
      <c r="P417" s="74"/>
      <c r="Q417" s="87"/>
      <c r="R417" s="6"/>
      <c r="S417" s="39"/>
      <c r="T417" s="6"/>
      <c r="U417" s="5"/>
      <c r="V417" s="52"/>
      <c r="W417" s="56"/>
      <c r="X417" s="15"/>
      <c r="Y417" s="52"/>
      <c r="Z417" s="39"/>
      <c r="AA417" s="39"/>
      <c r="AB417" s="55"/>
      <c r="AC417" s="17"/>
      <c r="AD417" s="15"/>
      <c r="AE417" s="65"/>
      <c r="AF417" s="65"/>
      <c r="AG417" s="39"/>
      <c r="AH417" s="52"/>
      <c r="AO417" s="140"/>
    </row>
    <row r="418" spans="1:41" s="3" customFormat="1" ht="9.9499999999999993" customHeight="1" x14ac:dyDescent="0.2">
      <c r="D418" s="40" t="s">
        <v>205</v>
      </c>
      <c r="E418" s="141" t="s">
        <v>580</v>
      </c>
      <c r="F418" s="141"/>
      <c r="G418" s="141"/>
      <c r="H418" s="141"/>
      <c r="I418" s="141"/>
      <c r="J418" s="141"/>
      <c r="K418" s="141"/>
      <c r="L418" s="141"/>
      <c r="M418" s="141"/>
      <c r="N418" s="141"/>
      <c r="P418" s="74"/>
      <c r="Q418" s="87"/>
      <c r="R418" s="6"/>
      <c r="S418" s="39"/>
      <c r="T418" s="6"/>
      <c r="U418" s="5"/>
      <c r="V418" s="52"/>
      <c r="W418" s="56"/>
      <c r="X418" s="15"/>
      <c r="Y418" s="52"/>
      <c r="Z418" s="39"/>
      <c r="AA418" s="39"/>
      <c r="AB418" s="55"/>
      <c r="AC418" s="17"/>
      <c r="AD418" s="15"/>
      <c r="AE418" s="65"/>
      <c r="AF418" s="65"/>
      <c r="AG418" s="39"/>
      <c r="AH418" s="52"/>
      <c r="AO418" s="140"/>
    </row>
    <row r="419" spans="1:41" s="3" customFormat="1" ht="1.5" customHeight="1" x14ac:dyDescent="0.2">
      <c r="A419" s="3" t="s">
        <v>120</v>
      </c>
      <c r="P419" s="74"/>
      <c r="Q419" s="87"/>
      <c r="R419" s="6"/>
      <c r="S419" s="39"/>
      <c r="T419" s="6"/>
      <c r="U419" s="5"/>
      <c r="V419" s="52"/>
      <c r="W419" s="56"/>
      <c r="X419" s="15"/>
      <c r="Y419" s="52"/>
      <c r="Z419" s="39"/>
      <c r="AA419" s="39"/>
      <c r="AB419" s="55"/>
      <c r="AC419" s="17"/>
      <c r="AD419" s="15"/>
      <c r="AE419" s="65"/>
      <c r="AF419" s="65"/>
      <c r="AG419" s="39"/>
      <c r="AH419" s="52"/>
      <c r="AO419" s="140"/>
    </row>
    <row r="420" spans="1:41" s="3" customFormat="1" ht="9.9499999999999993" customHeight="1" x14ac:dyDescent="0.2">
      <c r="B420" s="112" t="s">
        <v>57</v>
      </c>
      <c r="D420" s="40"/>
      <c r="E420" s="74" t="s">
        <v>455</v>
      </c>
      <c r="F420" s="74"/>
      <c r="G420" s="30" t="s">
        <v>50</v>
      </c>
      <c r="H420" s="30"/>
      <c r="I420" s="30" t="s">
        <v>194</v>
      </c>
      <c r="J420" s="30"/>
      <c r="K420" s="30"/>
      <c r="L420" s="30"/>
      <c r="M420" s="30"/>
      <c r="N420" s="30"/>
      <c r="P420" s="74" t="s">
        <v>503</v>
      </c>
      <c r="Q420" s="87"/>
      <c r="R420" s="29"/>
      <c r="S420" s="39">
        <f>IF(Suggested="Yes",AA420,AG420)</f>
        <v>22.6</v>
      </c>
      <c r="T420" s="37" t="s">
        <v>49</v>
      </c>
      <c r="U420" s="5" t="str">
        <f>+Instructions!$B$3</f>
        <v>G</v>
      </c>
      <c r="V420" s="52"/>
      <c r="W420" s="56">
        <f>+Instructions!$C$22</f>
        <v>0</v>
      </c>
      <c r="X420" s="17">
        <f t="shared" ref="X420" si="762">ROUND($AA420*(1-W420)+0.004999,2)</f>
        <v>22.6</v>
      </c>
      <c r="Y420" s="52"/>
      <c r="Z420" s="6" t="s">
        <v>860</v>
      </c>
      <c r="AA420" s="39">
        <v>22.6</v>
      </c>
      <c r="AB420" s="60">
        <f t="shared" ref="AB420" si="763">+W420</f>
        <v>0</v>
      </c>
      <c r="AC420" s="17">
        <f t="shared" ref="AC420" si="764">+X420</f>
        <v>22.6</v>
      </c>
      <c r="AD420" s="12">
        <f t="shared" ref="AD420" si="765">(AG420-AC420)/AG420</f>
        <v>0</v>
      </c>
      <c r="AE420" s="120"/>
      <c r="AF420" s="127">
        <v>1</v>
      </c>
      <c r="AG420" s="38">
        <f t="shared" ref="AG420" si="766">SUM(AJ420:AL420)+AE420</f>
        <v>22.6</v>
      </c>
      <c r="AH420" s="52"/>
      <c r="AJ420" s="17">
        <f t="shared" ref="AJ420" si="767">ROUND(AC420/(1-VLOOKUP(AF420,Group,2,FALSE)),2)</f>
        <v>22.6</v>
      </c>
      <c r="AK420" s="17">
        <f t="shared" ref="AK420" si="768">IF(VLOOKUP(AF420,Group,5,FALSE)="YES",VLOOKUP(ROUND(ROUND(AJ420,1)-AJ420,2),Round,2,FALSE)+VLOOKUP(AF420,Group,6,FALSE),0)</f>
        <v>0</v>
      </c>
      <c r="AL420" s="17">
        <f t="shared" ref="AL420" si="769">IF(VLOOKUP(AF420,Group,7,FALSE)="",0,ROUND(AJ420-0.04999,1)-AJ420+AM420)</f>
        <v>0</v>
      </c>
      <c r="AM420" s="17" t="str">
        <f t="shared" ref="AM420" si="770">IF(VLOOKUP(AF420,Group,7,FALSE)="","",VLOOKUP(AF420,Group,7,FALSE))</f>
        <v/>
      </c>
      <c r="AO420" s="31" t="s">
        <v>61</v>
      </c>
    </row>
    <row r="421" spans="1:41" s="3" customFormat="1" ht="3.95" customHeight="1" x14ac:dyDescent="0.2">
      <c r="A421" s="3" t="s">
        <v>120</v>
      </c>
      <c r="P421" s="74"/>
      <c r="Q421" s="87"/>
      <c r="R421" s="6"/>
      <c r="S421" s="39"/>
      <c r="T421" s="6"/>
      <c r="U421" s="5"/>
      <c r="V421" s="52"/>
      <c r="W421" s="56"/>
      <c r="X421" s="15"/>
      <c r="Y421" s="52"/>
      <c r="Z421" s="39"/>
      <c r="AA421" s="39"/>
      <c r="AB421" s="55"/>
      <c r="AC421" s="17"/>
      <c r="AD421" s="15"/>
      <c r="AE421" s="65"/>
      <c r="AF421" s="65"/>
      <c r="AG421" s="39"/>
      <c r="AH421" s="52"/>
      <c r="AO421" s="140"/>
    </row>
    <row r="422" spans="1:41" s="3" customFormat="1" ht="9.9499999999999993" customHeight="1" x14ac:dyDescent="0.2">
      <c r="A422" s="3" t="s">
        <v>120</v>
      </c>
      <c r="C422" s="73" t="s">
        <v>355</v>
      </c>
      <c r="O422" s="3" t="s">
        <v>122</v>
      </c>
      <c r="P422" s="74"/>
      <c r="Q422" s="87"/>
      <c r="R422" s="161" t="s">
        <v>126</v>
      </c>
      <c r="S422" s="162" t="s">
        <v>346</v>
      </c>
      <c r="T422" s="163"/>
      <c r="U422" s="5"/>
      <c r="V422" s="52"/>
      <c r="W422" s="56"/>
      <c r="X422" s="15"/>
      <c r="Y422" s="52"/>
      <c r="Z422" s="39"/>
      <c r="AA422" s="39"/>
      <c r="AB422" s="55"/>
      <c r="AC422" s="17"/>
      <c r="AD422" s="15"/>
      <c r="AE422" s="65"/>
      <c r="AF422" s="65"/>
      <c r="AG422" s="39"/>
      <c r="AH422" s="52"/>
      <c r="AO422" s="140"/>
    </row>
    <row r="423" spans="1:41" s="3" customFormat="1" ht="2.85" customHeight="1" x14ac:dyDescent="0.2">
      <c r="C423" s="73"/>
      <c r="P423" s="74"/>
      <c r="Q423" s="87"/>
      <c r="R423" s="6"/>
      <c r="S423" s="39"/>
      <c r="T423" s="6"/>
      <c r="U423" s="5"/>
      <c r="V423" s="52"/>
      <c r="W423" s="56"/>
      <c r="X423" s="15"/>
      <c r="Y423" s="52"/>
      <c r="Z423" s="39"/>
      <c r="AA423" s="39"/>
      <c r="AB423" s="55"/>
      <c r="AC423" s="17"/>
      <c r="AD423" s="15"/>
      <c r="AE423" s="65"/>
      <c r="AF423" s="65"/>
      <c r="AG423" s="39"/>
      <c r="AH423" s="52"/>
      <c r="AO423" s="140"/>
    </row>
    <row r="424" spans="1:41" s="3" customFormat="1" ht="9.9499999999999993" customHeight="1" x14ac:dyDescent="0.2">
      <c r="D424" s="40" t="s">
        <v>10</v>
      </c>
      <c r="E424" s="141" t="s">
        <v>347</v>
      </c>
      <c r="F424" s="141" t="s">
        <v>349</v>
      </c>
      <c r="H424" s="141"/>
      <c r="I424" s="141" t="s">
        <v>351</v>
      </c>
      <c r="J424" s="141"/>
      <c r="K424" s="141" t="s">
        <v>354</v>
      </c>
      <c r="L424" s="141"/>
      <c r="M424" s="141"/>
      <c r="N424" s="141"/>
      <c r="P424" s="74"/>
      <c r="Q424" s="87"/>
      <c r="R424" s="6"/>
      <c r="S424" s="39"/>
      <c r="T424" s="6"/>
      <c r="U424" s="5"/>
      <c r="V424" s="52"/>
      <c r="W424" s="56"/>
      <c r="X424" s="15"/>
      <c r="Y424" s="52"/>
      <c r="Z424" s="39"/>
      <c r="AA424" s="39"/>
      <c r="AB424" s="55"/>
      <c r="AC424" s="17"/>
      <c r="AD424" s="15"/>
      <c r="AE424" s="65"/>
      <c r="AF424" s="65"/>
      <c r="AG424" s="39"/>
      <c r="AH424" s="52"/>
      <c r="AO424" s="140"/>
    </row>
    <row r="425" spans="1:41" s="3" customFormat="1" ht="9.9499999999999993" customHeight="1" x14ac:dyDescent="0.2">
      <c r="D425" s="40"/>
      <c r="E425" s="141" t="s">
        <v>348</v>
      </c>
      <c r="F425" s="141" t="s">
        <v>350</v>
      </c>
      <c r="H425" s="141"/>
      <c r="I425" s="141" t="s">
        <v>352</v>
      </c>
      <c r="J425" s="141"/>
      <c r="K425" s="141" t="s">
        <v>353</v>
      </c>
      <c r="L425" s="141"/>
      <c r="M425" s="141"/>
      <c r="N425" s="141"/>
      <c r="O425" s="141"/>
      <c r="P425" s="74"/>
      <c r="Q425" s="87"/>
      <c r="R425" s="6"/>
      <c r="S425" s="39"/>
      <c r="T425" s="6"/>
      <c r="U425" s="5"/>
      <c r="V425" s="52"/>
      <c r="W425" s="56"/>
      <c r="X425" s="15"/>
      <c r="Y425" s="52"/>
      <c r="Z425" s="39"/>
      <c r="AA425" s="39"/>
      <c r="AB425" s="55"/>
      <c r="AC425" s="17"/>
      <c r="AD425" s="15"/>
      <c r="AE425" s="65"/>
      <c r="AF425" s="65"/>
      <c r="AG425" s="39"/>
      <c r="AH425" s="52"/>
      <c r="AO425" s="140"/>
    </row>
    <row r="426" spans="1:41" s="3" customFormat="1" ht="1.5" customHeight="1" x14ac:dyDescent="0.2">
      <c r="A426" s="3" t="s">
        <v>120</v>
      </c>
      <c r="P426" s="74"/>
      <c r="Q426" s="87"/>
      <c r="R426" s="6"/>
      <c r="S426" s="39"/>
      <c r="T426" s="6"/>
      <c r="U426" s="5"/>
      <c r="V426" s="52"/>
      <c r="W426" s="56"/>
      <c r="X426" s="15"/>
      <c r="Y426" s="52"/>
      <c r="Z426" s="39"/>
      <c r="AA426" s="39"/>
      <c r="AB426" s="55"/>
      <c r="AC426" s="17"/>
      <c r="AD426" s="15"/>
      <c r="AE426" s="65"/>
      <c r="AF426" s="65"/>
      <c r="AG426" s="39"/>
      <c r="AH426" s="52"/>
      <c r="AO426" s="140"/>
    </row>
    <row r="427" spans="1:41" s="3" customFormat="1" ht="9.9499999999999993" customHeight="1" x14ac:dyDescent="0.2">
      <c r="B427" s="112" t="s">
        <v>57</v>
      </c>
      <c r="D427" s="40"/>
      <c r="E427" s="74" t="s">
        <v>313</v>
      </c>
      <c r="F427" s="74"/>
      <c r="G427" s="30" t="s">
        <v>50</v>
      </c>
      <c r="H427" s="30"/>
      <c r="I427" s="30"/>
      <c r="J427" s="30" t="s">
        <v>200</v>
      </c>
      <c r="K427" s="30"/>
      <c r="L427" s="30"/>
      <c r="M427" s="30"/>
      <c r="N427" s="30"/>
      <c r="P427" s="74" t="s">
        <v>209</v>
      </c>
      <c r="Q427" s="87"/>
      <c r="R427" s="29"/>
      <c r="S427" s="39">
        <f>IF(Suggested="Yes",AA427,AG427)</f>
        <v>8.3000000000000007</v>
      </c>
      <c r="T427" s="37" t="s">
        <v>49</v>
      </c>
      <c r="U427" s="5" t="str">
        <f>+Instructions!$B$3</f>
        <v>G</v>
      </c>
      <c r="V427" s="52"/>
      <c r="W427" s="56">
        <f>+Instructions!$C$22</f>
        <v>0</v>
      </c>
      <c r="X427" s="17">
        <f t="shared" ref="X427" si="771">ROUND($AA427*(1-W427)+0.004999,2)</f>
        <v>8.3000000000000007</v>
      </c>
      <c r="Y427" s="52"/>
      <c r="Z427" s="6" t="s">
        <v>860</v>
      </c>
      <c r="AA427" s="39">
        <v>8.3000000000000007</v>
      </c>
      <c r="AB427" s="60">
        <f t="shared" ref="AB427" si="772">+W427</f>
        <v>0</v>
      </c>
      <c r="AC427" s="17">
        <f t="shared" ref="AC427" si="773">+X427</f>
        <v>8.3000000000000007</v>
      </c>
      <c r="AD427" s="12">
        <f t="shared" ref="AD427" si="774">(AG427-AC427)/AG427</f>
        <v>0</v>
      </c>
      <c r="AE427" s="120"/>
      <c r="AF427" s="127">
        <v>1</v>
      </c>
      <c r="AG427" s="38">
        <f t="shared" ref="AG427" si="775">SUM(AJ427:AL427)+AE427</f>
        <v>8.3000000000000007</v>
      </c>
      <c r="AH427" s="52"/>
      <c r="AJ427" s="17">
        <f t="shared" ref="AJ427" si="776">ROUND(AC427/(1-VLOOKUP(AF427,Group,2,FALSE)),2)</f>
        <v>8.3000000000000007</v>
      </c>
      <c r="AK427" s="17">
        <f t="shared" ref="AK427" si="777">IF(VLOOKUP(AF427,Group,5,FALSE)="YES",VLOOKUP(ROUND(ROUND(AJ427,1)-AJ427,2),Round,2,FALSE)+VLOOKUP(AF427,Group,6,FALSE),0)</f>
        <v>0</v>
      </c>
      <c r="AL427" s="17">
        <f t="shared" ref="AL427" si="778">IF(VLOOKUP(AF427,Group,7,FALSE)="",0,ROUND(AJ427-0.04999,1)-AJ427+AM427)</f>
        <v>0</v>
      </c>
      <c r="AM427" s="17" t="str">
        <f t="shared" ref="AM427" si="779">IF(VLOOKUP(AF427,Group,7,FALSE)="","",VLOOKUP(AF427,Group,7,FALSE))</f>
        <v/>
      </c>
      <c r="AO427" s="31" t="s">
        <v>61</v>
      </c>
    </row>
    <row r="428" spans="1:41" s="3" customFormat="1" ht="3.95" customHeight="1" x14ac:dyDescent="0.2">
      <c r="A428" s="3" t="s">
        <v>120</v>
      </c>
      <c r="P428" s="74"/>
      <c r="Q428" s="87"/>
      <c r="R428" s="6"/>
      <c r="S428" s="39"/>
      <c r="T428" s="6"/>
      <c r="U428" s="5"/>
      <c r="V428" s="52"/>
      <c r="W428" s="56"/>
      <c r="X428" s="15"/>
      <c r="Y428" s="52"/>
      <c r="Z428" s="39"/>
      <c r="AA428" s="39"/>
      <c r="AB428" s="55"/>
      <c r="AC428" s="17"/>
      <c r="AD428" s="15"/>
      <c r="AE428" s="65"/>
      <c r="AF428" s="65"/>
      <c r="AG428" s="39"/>
      <c r="AH428" s="52"/>
      <c r="AO428" s="140"/>
    </row>
    <row r="429" spans="1:41" s="3" customFormat="1" ht="9.9499999999999993" customHeight="1" x14ac:dyDescent="0.2">
      <c r="A429" s="3" t="s">
        <v>120</v>
      </c>
      <c r="C429" s="73" t="s">
        <v>587</v>
      </c>
      <c r="O429" s="3" t="s">
        <v>122</v>
      </c>
      <c r="P429" s="74"/>
      <c r="Q429" s="87"/>
      <c r="R429" s="161" t="s">
        <v>126</v>
      </c>
      <c r="S429" s="162" t="s">
        <v>588</v>
      </c>
      <c r="T429" s="163"/>
      <c r="U429" s="5"/>
      <c r="V429" s="52"/>
      <c r="W429" s="56"/>
      <c r="X429" s="15"/>
      <c r="Y429" s="52"/>
      <c r="Z429" s="39"/>
      <c r="AA429" s="39"/>
      <c r="AB429" s="55"/>
      <c r="AC429" s="17"/>
      <c r="AD429" s="15"/>
      <c r="AE429" s="65"/>
      <c r="AF429" s="65"/>
      <c r="AG429" s="39"/>
      <c r="AH429" s="52"/>
      <c r="AO429" s="140"/>
    </row>
    <row r="430" spans="1:41" s="3" customFormat="1" ht="2.85" customHeight="1" x14ac:dyDescent="0.2">
      <c r="C430" s="73"/>
      <c r="P430" s="74"/>
      <c r="Q430" s="87"/>
      <c r="R430" s="6"/>
      <c r="S430" s="39"/>
      <c r="T430" s="6"/>
      <c r="U430" s="5"/>
      <c r="V430" s="52"/>
      <c r="W430" s="56"/>
      <c r="X430" s="15"/>
      <c r="Y430" s="52"/>
      <c r="Z430" s="39"/>
      <c r="AA430" s="39"/>
      <c r="AB430" s="55"/>
      <c r="AC430" s="17"/>
      <c r="AD430" s="15"/>
      <c r="AE430" s="65"/>
      <c r="AF430" s="65"/>
      <c r="AG430" s="39"/>
      <c r="AH430" s="52"/>
      <c r="AO430" s="140"/>
    </row>
    <row r="431" spans="1:41" s="3" customFormat="1" ht="9.9499999999999993" customHeight="1" x14ac:dyDescent="0.2">
      <c r="D431" s="40" t="s">
        <v>10</v>
      </c>
      <c r="E431" s="141" t="s">
        <v>589</v>
      </c>
      <c r="F431" s="141"/>
      <c r="G431" s="141" t="s">
        <v>592</v>
      </c>
      <c r="H431" s="141"/>
      <c r="I431" s="141"/>
      <c r="J431" s="141" t="s">
        <v>594</v>
      </c>
      <c r="K431" s="141" t="s">
        <v>596</v>
      </c>
      <c r="L431" s="141"/>
      <c r="M431" s="141"/>
      <c r="N431" s="141"/>
      <c r="P431" s="74"/>
      <c r="Q431" s="87"/>
      <c r="R431" s="6"/>
      <c r="S431" s="39"/>
      <c r="T431" s="6"/>
      <c r="U431" s="5"/>
      <c r="V431" s="52"/>
      <c r="W431" s="56"/>
      <c r="X431" s="15"/>
      <c r="Y431" s="52"/>
      <c r="Z431" s="39"/>
      <c r="AA431" s="39"/>
      <c r="AB431" s="55"/>
      <c r="AC431" s="17"/>
      <c r="AD431" s="15"/>
      <c r="AE431" s="65"/>
      <c r="AF431" s="65"/>
      <c r="AG431" s="39"/>
      <c r="AH431" s="52"/>
      <c r="AO431" s="140"/>
    </row>
    <row r="432" spans="1:41" s="3" customFormat="1" ht="9.9499999999999993" customHeight="1" x14ac:dyDescent="0.2">
      <c r="D432" s="40"/>
      <c r="E432" s="141" t="s">
        <v>590</v>
      </c>
      <c r="F432" s="141"/>
      <c r="G432" s="141" t="s">
        <v>591</v>
      </c>
      <c r="H432" s="141"/>
      <c r="I432" s="141"/>
      <c r="J432" s="141" t="s">
        <v>593</v>
      </c>
      <c r="K432" s="141" t="s">
        <v>595</v>
      </c>
      <c r="L432" s="141"/>
      <c r="M432" s="141"/>
      <c r="N432" s="141"/>
      <c r="P432" s="74"/>
      <c r="Q432" s="87"/>
      <c r="R432" s="6"/>
      <c r="S432" s="39"/>
      <c r="T432" s="6"/>
      <c r="U432" s="5"/>
      <c r="V432" s="52"/>
      <c r="W432" s="56"/>
      <c r="X432" s="15"/>
      <c r="Y432" s="52"/>
      <c r="Z432" s="39"/>
      <c r="AA432" s="39"/>
      <c r="AB432" s="55"/>
      <c r="AC432" s="17"/>
      <c r="AD432" s="15"/>
      <c r="AE432" s="65"/>
      <c r="AF432" s="65"/>
      <c r="AG432" s="39"/>
      <c r="AH432" s="52"/>
      <c r="AO432" s="140"/>
    </row>
    <row r="433" spans="1:41" s="3" customFormat="1" ht="1.5" customHeight="1" x14ac:dyDescent="0.2">
      <c r="A433" s="3" t="s">
        <v>120</v>
      </c>
      <c r="P433" s="74"/>
      <c r="Q433" s="87"/>
      <c r="R433" s="6"/>
      <c r="S433" s="39"/>
      <c r="T433" s="6"/>
      <c r="U433" s="5"/>
      <c r="V433" s="52"/>
      <c r="W433" s="56"/>
      <c r="X433" s="15"/>
      <c r="Y433" s="52"/>
      <c r="Z433" s="39"/>
      <c r="AA433" s="39"/>
      <c r="AB433" s="55"/>
      <c r="AC433" s="17"/>
      <c r="AD433" s="15"/>
      <c r="AE433" s="65"/>
      <c r="AF433" s="65"/>
      <c r="AG433" s="39"/>
      <c r="AH433" s="52"/>
      <c r="AO433" s="140"/>
    </row>
    <row r="434" spans="1:41" s="3" customFormat="1" ht="9.9499999999999993" customHeight="1" x14ac:dyDescent="0.2">
      <c r="B434" s="112" t="s">
        <v>57</v>
      </c>
      <c r="C434" s="3" t="s">
        <v>122</v>
      </c>
      <c r="D434" s="40"/>
      <c r="E434" s="74" t="s">
        <v>561</v>
      </c>
      <c r="F434" s="74"/>
      <c r="G434" s="30" t="s">
        <v>50</v>
      </c>
      <c r="H434" s="30"/>
      <c r="I434" s="30" t="s">
        <v>194</v>
      </c>
      <c r="J434" s="30"/>
      <c r="K434" s="30"/>
      <c r="L434" s="30"/>
      <c r="M434" s="30"/>
      <c r="N434" s="30"/>
      <c r="P434" s="74" t="s">
        <v>562</v>
      </c>
      <c r="Q434" s="87"/>
      <c r="R434" s="29"/>
      <c r="S434" s="39">
        <f>IF(Suggested="Yes",AA434,AG434)</f>
        <v>11.1</v>
      </c>
      <c r="T434" s="37" t="s">
        <v>49</v>
      </c>
      <c r="U434" s="5" t="str">
        <f>+Instructions!$B$3</f>
        <v>G</v>
      </c>
      <c r="V434" s="52"/>
      <c r="W434" s="56">
        <f>+Instructions!$C$22</f>
        <v>0</v>
      </c>
      <c r="X434" s="17">
        <f t="shared" ref="X434" si="780">ROUND($AA434*(1-W434)+0.004999,2)</f>
        <v>11.1</v>
      </c>
      <c r="Y434" s="52"/>
      <c r="Z434" s="6" t="s">
        <v>860</v>
      </c>
      <c r="AA434" s="39">
        <v>11.1</v>
      </c>
      <c r="AB434" s="60">
        <f t="shared" ref="AB434" si="781">+W434</f>
        <v>0</v>
      </c>
      <c r="AC434" s="17">
        <f t="shared" ref="AC434" si="782">+X434</f>
        <v>11.1</v>
      </c>
      <c r="AD434" s="12">
        <f t="shared" ref="AD434" si="783">(AG434-AC434)/AG434</f>
        <v>0</v>
      </c>
      <c r="AE434" s="120"/>
      <c r="AF434" s="127">
        <v>1</v>
      </c>
      <c r="AG434" s="38">
        <f t="shared" ref="AG434" si="784">SUM(AJ434:AL434)+AE434</f>
        <v>11.1</v>
      </c>
      <c r="AH434" s="52"/>
      <c r="AJ434" s="17">
        <f t="shared" ref="AJ434" si="785">ROUND(AC434/(1-VLOOKUP(AF434,Group,2,FALSE)),2)</f>
        <v>11.1</v>
      </c>
      <c r="AK434" s="17">
        <f t="shared" ref="AK434" si="786">IF(VLOOKUP(AF434,Group,5,FALSE)="YES",VLOOKUP(ROUND(ROUND(AJ434,1)-AJ434,2),Round,2,FALSE)+VLOOKUP(AF434,Group,6,FALSE),0)</f>
        <v>0</v>
      </c>
      <c r="AL434" s="17">
        <f t="shared" ref="AL434" si="787">IF(VLOOKUP(AF434,Group,7,FALSE)="",0,ROUND(AJ434-0.04999,1)-AJ434+AM434)</f>
        <v>0</v>
      </c>
      <c r="AM434" s="17" t="str">
        <f t="shared" ref="AM434" si="788">IF(VLOOKUP(AF434,Group,7,FALSE)="","",VLOOKUP(AF434,Group,7,FALSE))</f>
        <v/>
      </c>
      <c r="AO434" s="31" t="s">
        <v>61</v>
      </c>
    </row>
    <row r="435" spans="1:41" s="3" customFormat="1" ht="3.95" customHeight="1" x14ac:dyDescent="0.2">
      <c r="A435" s="3" t="s">
        <v>120</v>
      </c>
      <c r="P435" s="74"/>
      <c r="Q435" s="87"/>
      <c r="R435" s="6"/>
      <c r="S435" s="39"/>
      <c r="T435" s="6"/>
      <c r="U435" s="5"/>
      <c r="V435" s="52"/>
      <c r="W435" s="56"/>
      <c r="X435" s="15"/>
      <c r="Y435" s="52"/>
      <c r="Z435" s="39"/>
      <c r="AA435" s="39"/>
      <c r="AB435" s="55"/>
      <c r="AC435" s="17"/>
      <c r="AD435" s="15"/>
      <c r="AE435" s="65"/>
      <c r="AF435" s="65"/>
      <c r="AG435" s="39"/>
      <c r="AH435" s="52"/>
      <c r="AO435" s="140"/>
    </row>
    <row r="436" spans="1:41" s="3" customFormat="1" ht="9.9499999999999993" customHeight="1" x14ac:dyDescent="0.2">
      <c r="A436" s="3" t="s">
        <v>120</v>
      </c>
      <c r="C436" s="73" t="s">
        <v>410</v>
      </c>
      <c r="O436" s="3" t="s">
        <v>122</v>
      </c>
      <c r="P436" s="74"/>
      <c r="Q436" s="87"/>
      <c r="R436" s="161" t="s">
        <v>126</v>
      </c>
      <c r="S436" s="162" t="s">
        <v>411</v>
      </c>
      <c r="T436" s="163"/>
      <c r="U436" s="5"/>
      <c r="V436" s="52"/>
      <c r="W436" s="56"/>
      <c r="X436" s="15"/>
      <c r="Y436" s="52"/>
      <c r="Z436" s="39"/>
      <c r="AA436" s="39"/>
      <c r="AB436" s="55"/>
      <c r="AC436" s="17"/>
      <c r="AD436" s="15"/>
      <c r="AE436" s="65"/>
      <c r="AF436" s="65"/>
      <c r="AG436" s="39"/>
      <c r="AH436" s="52"/>
      <c r="AO436" s="140"/>
    </row>
    <row r="437" spans="1:41" s="3" customFormat="1" ht="2.85" customHeight="1" x14ac:dyDescent="0.2">
      <c r="C437" s="73"/>
      <c r="P437" s="74"/>
      <c r="Q437" s="87"/>
      <c r="R437" s="6"/>
      <c r="S437" s="39"/>
      <c r="T437" s="6"/>
      <c r="U437" s="5"/>
      <c r="V437" s="52"/>
      <c r="W437" s="56"/>
      <c r="X437" s="15"/>
      <c r="Y437" s="52"/>
      <c r="Z437" s="39"/>
      <c r="AA437" s="39"/>
      <c r="AB437" s="55"/>
      <c r="AC437" s="17"/>
      <c r="AD437" s="15"/>
      <c r="AE437" s="65"/>
      <c r="AF437" s="65"/>
      <c r="AG437" s="39"/>
      <c r="AH437" s="52"/>
      <c r="AO437" s="140"/>
    </row>
    <row r="438" spans="1:41" s="3" customFormat="1" ht="9.9499999999999993" customHeight="1" x14ac:dyDescent="0.2">
      <c r="D438" s="40" t="s">
        <v>10</v>
      </c>
      <c r="E438" s="141" t="s">
        <v>347</v>
      </c>
      <c r="F438" s="141" t="s">
        <v>416</v>
      </c>
      <c r="G438" s="141"/>
      <c r="H438" s="141"/>
      <c r="I438" s="141" t="s">
        <v>421</v>
      </c>
      <c r="J438" s="141"/>
      <c r="K438" s="141" t="s">
        <v>425</v>
      </c>
      <c r="L438" s="141"/>
      <c r="M438" s="141"/>
      <c r="N438" s="141"/>
      <c r="P438" s="74"/>
      <c r="Q438" s="87"/>
      <c r="R438" s="6"/>
      <c r="S438" s="39"/>
      <c r="T438" s="6"/>
      <c r="U438" s="5"/>
      <c r="V438" s="52"/>
      <c r="W438" s="56"/>
      <c r="X438" s="15"/>
      <c r="Y438" s="52"/>
      <c r="Z438" s="39"/>
      <c r="AA438" s="39"/>
      <c r="AB438" s="55"/>
      <c r="AC438" s="17"/>
      <c r="AD438" s="15"/>
      <c r="AE438" s="65"/>
      <c r="AF438" s="65"/>
      <c r="AG438" s="39"/>
      <c r="AH438" s="52"/>
      <c r="AO438" s="140"/>
    </row>
    <row r="439" spans="1:41" s="3" customFormat="1" ht="9.9499999999999993" customHeight="1" x14ac:dyDescent="0.2">
      <c r="D439" s="40"/>
      <c r="E439" s="141" t="s">
        <v>413</v>
      </c>
      <c r="F439" s="141" t="s">
        <v>417</v>
      </c>
      <c r="G439" s="141"/>
      <c r="H439" s="141"/>
      <c r="I439" s="141" t="s">
        <v>422</v>
      </c>
      <c r="J439" s="141"/>
      <c r="K439" s="141" t="s">
        <v>426</v>
      </c>
      <c r="L439" s="141"/>
      <c r="O439" s="141"/>
      <c r="P439" s="74"/>
      <c r="Q439" s="87"/>
      <c r="R439" s="6"/>
      <c r="S439" s="39"/>
      <c r="T439" s="6"/>
      <c r="U439" s="5"/>
      <c r="V439" s="52"/>
      <c r="W439" s="56"/>
      <c r="X439" s="15"/>
      <c r="Y439" s="52"/>
      <c r="Z439" s="39"/>
      <c r="AA439" s="39"/>
      <c r="AB439" s="55"/>
      <c r="AC439" s="17"/>
      <c r="AD439" s="15"/>
      <c r="AE439" s="65"/>
      <c r="AF439" s="65"/>
      <c r="AG439" s="39"/>
      <c r="AH439" s="52"/>
      <c r="AO439" s="140"/>
    </row>
    <row r="440" spans="1:41" s="3" customFormat="1" ht="9.9499999999999993" customHeight="1" x14ac:dyDescent="0.2">
      <c r="B440" s="3" t="s">
        <v>122</v>
      </c>
      <c r="D440" s="40"/>
      <c r="E440" s="141" t="s">
        <v>414</v>
      </c>
      <c r="F440" s="141" t="s">
        <v>418</v>
      </c>
      <c r="G440" s="141"/>
      <c r="H440" s="141"/>
      <c r="I440" s="141" t="s">
        <v>423</v>
      </c>
      <c r="J440" s="141"/>
      <c r="K440" s="141" t="s">
        <v>427</v>
      </c>
      <c r="L440" s="141"/>
      <c r="N440" s="141"/>
      <c r="P440" s="74"/>
      <c r="Q440" s="87"/>
      <c r="R440" s="6"/>
      <c r="S440" s="39"/>
      <c r="T440" s="6"/>
      <c r="U440" s="5"/>
      <c r="V440" s="52"/>
      <c r="W440" s="56"/>
      <c r="X440" s="15"/>
      <c r="Y440" s="52"/>
      <c r="Z440" s="39"/>
      <c r="AA440" s="39"/>
      <c r="AB440" s="55"/>
      <c r="AC440" s="17"/>
      <c r="AD440" s="15"/>
      <c r="AE440" s="65"/>
      <c r="AF440" s="65"/>
      <c r="AG440" s="39"/>
      <c r="AH440" s="52"/>
      <c r="AO440" s="140"/>
    </row>
    <row r="441" spans="1:41" s="3" customFormat="1" ht="9.9499999999999993" customHeight="1" x14ac:dyDescent="0.2">
      <c r="D441" s="40"/>
      <c r="E441" s="141" t="s">
        <v>415</v>
      </c>
      <c r="F441" s="141" t="s">
        <v>419</v>
      </c>
      <c r="G441" s="141"/>
      <c r="H441" s="141"/>
      <c r="I441" s="141" t="s">
        <v>420</v>
      </c>
      <c r="J441" s="141"/>
      <c r="K441" s="141" t="s">
        <v>424</v>
      </c>
      <c r="L441" s="141"/>
      <c r="N441" s="141"/>
      <c r="P441" s="74"/>
      <c r="Q441" s="87"/>
      <c r="R441" s="6"/>
      <c r="S441" s="39"/>
      <c r="T441" s="6"/>
      <c r="U441" s="5"/>
      <c r="V441" s="52"/>
      <c r="W441" s="56"/>
      <c r="X441" s="15"/>
      <c r="Y441" s="52"/>
      <c r="Z441" s="39"/>
      <c r="AA441" s="39"/>
      <c r="AB441" s="55"/>
      <c r="AC441" s="17"/>
      <c r="AD441" s="15"/>
      <c r="AE441" s="65"/>
      <c r="AF441" s="65"/>
      <c r="AG441" s="39"/>
      <c r="AH441" s="52"/>
      <c r="AO441" s="140"/>
    </row>
    <row r="442" spans="1:41" s="3" customFormat="1" ht="1.5" customHeight="1" x14ac:dyDescent="0.2">
      <c r="A442" s="3" t="s">
        <v>120</v>
      </c>
      <c r="P442" s="74"/>
      <c r="Q442" s="87"/>
      <c r="R442" s="6"/>
      <c r="S442" s="39"/>
      <c r="T442" s="6"/>
      <c r="U442" s="5"/>
      <c r="V442" s="52"/>
      <c r="W442" s="56"/>
      <c r="X442" s="15"/>
      <c r="Y442" s="52"/>
      <c r="Z442" s="39"/>
      <c r="AA442" s="39"/>
      <c r="AB442" s="55"/>
      <c r="AC442" s="17"/>
      <c r="AD442" s="15"/>
      <c r="AE442" s="65"/>
      <c r="AF442" s="65"/>
      <c r="AG442" s="39"/>
      <c r="AH442" s="52"/>
      <c r="AO442" s="140"/>
    </row>
    <row r="443" spans="1:41" s="3" customFormat="1" ht="9.9499999999999993" customHeight="1" x14ac:dyDescent="0.2">
      <c r="B443" s="112" t="s">
        <v>57</v>
      </c>
      <c r="D443" s="40"/>
      <c r="E443" s="74" t="s">
        <v>412</v>
      </c>
      <c r="F443" s="74"/>
      <c r="G443" s="30" t="s">
        <v>50</v>
      </c>
      <c r="H443" s="30"/>
      <c r="I443" s="30" t="s">
        <v>194</v>
      </c>
      <c r="J443" s="30"/>
      <c r="K443" s="30"/>
      <c r="L443" s="30"/>
      <c r="M443" s="30"/>
      <c r="N443" s="30"/>
      <c r="P443" s="74" t="s">
        <v>494</v>
      </c>
      <c r="Q443" s="87"/>
      <c r="R443" s="29"/>
      <c r="S443" s="39">
        <f>IF(Suggested="Yes",AA443,AG443)</f>
        <v>85.95</v>
      </c>
      <c r="T443" s="37" t="s">
        <v>49</v>
      </c>
      <c r="U443" s="5" t="str">
        <f>+Instructions!$B$3</f>
        <v>G</v>
      </c>
      <c r="V443" s="52"/>
      <c r="W443" s="56">
        <f>+Instructions!$C$22</f>
        <v>0</v>
      </c>
      <c r="X443" s="17">
        <f t="shared" ref="X443" si="789">ROUND($AA443*(1-W443)+0.004999,2)</f>
        <v>85.95</v>
      </c>
      <c r="Y443" s="52"/>
      <c r="Z443" s="6" t="s">
        <v>860</v>
      </c>
      <c r="AA443" s="39">
        <v>85.95</v>
      </c>
      <c r="AB443" s="60">
        <f t="shared" ref="AB443" si="790">+W443</f>
        <v>0</v>
      </c>
      <c r="AC443" s="17">
        <f t="shared" ref="AC443" si="791">+X443</f>
        <v>85.95</v>
      </c>
      <c r="AD443" s="12">
        <f t="shared" ref="AD443" si="792">(AG443-AC443)/AG443</f>
        <v>0</v>
      </c>
      <c r="AE443" s="120"/>
      <c r="AF443" s="127">
        <v>1</v>
      </c>
      <c r="AG443" s="38">
        <f t="shared" ref="AG443" si="793">SUM(AJ443:AL443)+AE443</f>
        <v>85.95</v>
      </c>
      <c r="AH443" s="52"/>
      <c r="AJ443" s="17">
        <f t="shared" ref="AJ443" si="794">ROUND(AC443/(1-VLOOKUP(AF443,Group,2,FALSE)),2)</f>
        <v>85.95</v>
      </c>
      <c r="AK443" s="17">
        <f t="shared" ref="AK443" si="795">IF(VLOOKUP(AF443,Group,5,FALSE)="YES",VLOOKUP(ROUND(ROUND(AJ443,1)-AJ443,2),Round,2,FALSE)+VLOOKUP(AF443,Group,6,FALSE),0)</f>
        <v>0</v>
      </c>
      <c r="AL443" s="17">
        <f t="shared" ref="AL443" si="796">IF(VLOOKUP(AF443,Group,7,FALSE)="",0,ROUND(AJ443-0.04999,1)-AJ443+AM443)</f>
        <v>0</v>
      </c>
      <c r="AM443" s="17" t="str">
        <f t="shared" ref="AM443" si="797">IF(VLOOKUP(AF443,Group,7,FALSE)="","",VLOOKUP(AF443,Group,7,FALSE))</f>
        <v/>
      </c>
      <c r="AO443" s="31" t="s">
        <v>61</v>
      </c>
    </row>
    <row r="444" spans="1:41" s="3" customFormat="1" ht="3.95" customHeight="1" x14ac:dyDescent="0.2">
      <c r="A444" s="3" t="s">
        <v>120</v>
      </c>
      <c r="P444" s="74"/>
      <c r="Q444" s="87"/>
      <c r="R444" s="6"/>
      <c r="S444" s="39"/>
      <c r="T444" s="6"/>
      <c r="U444" s="5"/>
      <c r="V444" s="52"/>
      <c r="W444" s="56"/>
      <c r="X444" s="15"/>
      <c r="Y444" s="52"/>
      <c r="Z444" s="39"/>
      <c r="AA444" s="39"/>
      <c r="AB444" s="55"/>
      <c r="AC444" s="17"/>
      <c r="AD444" s="15"/>
      <c r="AE444" s="65"/>
      <c r="AF444" s="65"/>
      <c r="AG444" s="39"/>
      <c r="AH444" s="52"/>
      <c r="AO444" s="140"/>
    </row>
    <row r="445" spans="1:41" s="3" customFormat="1" ht="9.9499999999999993" customHeight="1" x14ac:dyDescent="0.2">
      <c r="A445" s="3" t="s">
        <v>120</v>
      </c>
      <c r="C445" s="73" t="s">
        <v>830</v>
      </c>
      <c r="O445" s="3" t="s">
        <v>122</v>
      </c>
      <c r="P445" s="74"/>
      <c r="Q445" s="87"/>
      <c r="R445" s="161" t="s">
        <v>126</v>
      </c>
      <c r="S445" s="162" t="s">
        <v>204</v>
      </c>
      <c r="T445" s="163"/>
      <c r="U445" s="5"/>
      <c r="V445" s="52"/>
      <c r="W445" s="56"/>
      <c r="X445" s="15"/>
      <c r="Y445" s="52"/>
      <c r="Z445" s="39"/>
      <c r="AA445" s="39"/>
      <c r="AB445" s="55"/>
      <c r="AC445" s="17"/>
      <c r="AD445" s="15"/>
      <c r="AE445" s="65"/>
      <c r="AF445" s="65"/>
      <c r="AG445" s="39"/>
      <c r="AH445" s="52"/>
      <c r="AO445" s="140"/>
    </row>
    <row r="446" spans="1:41" s="3" customFormat="1" ht="2.85" customHeight="1" x14ac:dyDescent="0.2">
      <c r="C446" s="73"/>
      <c r="P446" s="74"/>
      <c r="Q446" s="87"/>
      <c r="R446" s="6"/>
      <c r="S446" s="39"/>
      <c r="T446" s="6"/>
      <c r="U446" s="5"/>
      <c r="V446" s="52"/>
      <c r="W446" s="56"/>
      <c r="X446" s="15"/>
      <c r="Y446" s="52"/>
      <c r="Z446" s="39"/>
      <c r="AA446" s="39"/>
      <c r="AB446" s="55"/>
      <c r="AC446" s="17"/>
      <c r="AD446" s="15"/>
      <c r="AE446" s="65"/>
      <c r="AF446" s="65"/>
      <c r="AG446" s="39"/>
      <c r="AH446" s="52"/>
      <c r="AO446" s="140"/>
    </row>
    <row r="447" spans="1:41" s="3" customFormat="1" ht="9.9499999999999993" customHeight="1" x14ac:dyDescent="0.2">
      <c r="D447" s="40" t="s">
        <v>205</v>
      </c>
      <c r="E447" s="141" t="s">
        <v>206</v>
      </c>
      <c r="G447" s="141"/>
      <c r="H447" s="141"/>
      <c r="J447" s="141"/>
      <c r="K447" s="141"/>
      <c r="L447" s="141"/>
      <c r="N447" s="141"/>
      <c r="P447" s="74"/>
      <c r="Q447" s="87"/>
      <c r="R447" s="6"/>
      <c r="S447" s="39"/>
      <c r="T447" s="6"/>
      <c r="U447" s="5"/>
      <c r="V447" s="52"/>
      <c r="W447" s="56"/>
      <c r="X447" s="15"/>
      <c r="Y447" s="52"/>
      <c r="Z447" s="39"/>
      <c r="AA447" s="39"/>
      <c r="AB447" s="55"/>
      <c r="AC447" s="17"/>
      <c r="AD447" s="15"/>
      <c r="AE447" s="65"/>
      <c r="AF447" s="65"/>
      <c r="AG447" s="39"/>
      <c r="AH447" s="52"/>
      <c r="AO447" s="140"/>
    </row>
    <row r="448" spans="1:41" s="3" customFormat="1" ht="1.5" customHeight="1" x14ac:dyDescent="0.2">
      <c r="A448" s="3" t="s">
        <v>120</v>
      </c>
      <c r="P448" s="74"/>
      <c r="Q448" s="87"/>
      <c r="R448" s="6"/>
      <c r="S448" s="39"/>
      <c r="T448" s="6"/>
      <c r="U448" s="5"/>
      <c r="V448" s="52"/>
      <c r="W448" s="56"/>
      <c r="X448" s="15"/>
      <c r="Y448" s="52"/>
      <c r="Z448" s="39"/>
      <c r="AA448" s="39"/>
      <c r="AB448" s="55"/>
      <c r="AC448" s="17"/>
      <c r="AD448" s="15"/>
      <c r="AE448" s="65"/>
      <c r="AF448" s="65"/>
      <c r="AG448" s="39"/>
      <c r="AH448" s="52"/>
      <c r="AO448" s="140"/>
    </row>
    <row r="449" spans="1:41" s="3" customFormat="1" ht="9.9499999999999993" customHeight="1" x14ac:dyDescent="0.2">
      <c r="B449" s="112" t="s">
        <v>57</v>
      </c>
      <c r="D449" s="40"/>
      <c r="E449" s="74" t="s">
        <v>279</v>
      </c>
      <c r="F449" s="74"/>
      <c r="G449" s="30" t="s">
        <v>50</v>
      </c>
      <c r="H449" s="30"/>
      <c r="I449" s="30" t="s">
        <v>133</v>
      </c>
      <c r="J449" s="30"/>
      <c r="K449" s="30"/>
      <c r="L449" s="30"/>
      <c r="M449" s="30"/>
      <c r="N449" s="30"/>
      <c r="P449" s="74" t="s">
        <v>388</v>
      </c>
      <c r="Q449" s="87"/>
      <c r="R449" s="29" t="s">
        <v>54</v>
      </c>
      <c r="S449" s="39">
        <f>IF(Suggested="Yes",AA449,AG449)</f>
        <v>6.7</v>
      </c>
      <c r="T449" s="37" t="s">
        <v>49</v>
      </c>
      <c r="U449" s="5" t="str">
        <f>+Instructions!$B$3</f>
        <v>G</v>
      </c>
      <c r="V449" s="52"/>
      <c r="W449" s="56">
        <f>+Instructions!$C$22</f>
        <v>0</v>
      </c>
      <c r="X449" s="17">
        <f>ROUND($AA449*(1-W449)+0.004999,2)</f>
        <v>6.7</v>
      </c>
      <c r="Y449" s="52"/>
      <c r="Z449" s="6" t="s">
        <v>860</v>
      </c>
      <c r="AA449" s="39">
        <v>6.7</v>
      </c>
      <c r="AB449" s="60">
        <f>+W449</f>
        <v>0</v>
      </c>
      <c r="AC449" s="17">
        <f>+X449</f>
        <v>6.7</v>
      </c>
      <c r="AD449" s="12">
        <f>(AG449-AC449)/AG449</f>
        <v>0</v>
      </c>
      <c r="AE449" s="120"/>
      <c r="AF449" s="127">
        <v>1</v>
      </c>
      <c r="AG449" s="38">
        <f>SUM(AJ449:AL449)+AE449</f>
        <v>6.7</v>
      </c>
      <c r="AH449" s="52"/>
      <c r="AJ449" s="17">
        <f>ROUND(AC449/(1-VLOOKUP(AF449,Group,2,FALSE)),2)</f>
        <v>6.7</v>
      </c>
      <c r="AK449" s="17">
        <f>IF(VLOOKUP(AF449,Group,5,FALSE)="YES",VLOOKUP(ROUND(ROUND(AJ449,1)-AJ449,2),Round,2,FALSE)+VLOOKUP(AF449,Group,6,FALSE),0)</f>
        <v>0</v>
      </c>
      <c r="AL449" s="17">
        <f>IF(VLOOKUP(AF449,Group,7,FALSE)="",0,ROUND(AJ449-0.04999,1)-AJ449+AM449)</f>
        <v>0</v>
      </c>
      <c r="AM449" s="17" t="str">
        <f>IF(VLOOKUP(AF449,Group,7,FALSE)="","",VLOOKUP(AF449,Group,7,FALSE))</f>
        <v/>
      </c>
      <c r="AO449" s="31" t="s">
        <v>61</v>
      </c>
    </row>
    <row r="450" spans="1:41" s="3" customFormat="1" ht="1.5" customHeight="1" x14ac:dyDescent="0.2">
      <c r="A450" s="3" t="s">
        <v>120</v>
      </c>
      <c r="P450" s="74"/>
      <c r="Q450" s="87"/>
      <c r="R450" s="6"/>
      <c r="S450" s="39"/>
      <c r="T450" s="6"/>
      <c r="U450" s="5"/>
      <c r="V450" s="52"/>
      <c r="W450" s="56"/>
      <c r="X450" s="15"/>
      <c r="Y450" s="52"/>
      <c r="Z450" s="39"/>
      <c r="AA450" s="39"/>
      <c r="AB450" s="55"/>
      <c r="AC450" s="17"/>
      <c r="AD450" s="15"/>
      <c r="AE450" s="65"/>
      <c r="AF450" s="65"/>
      <c r="AG450" s="39"/>
      <c r="AH450" s="52"/>
      <c r="AO450" s="140"/>
    </row>
    <row r="451" spans="1:41" s="3" customFormat="1" ht="9.9499999999999993" customHeight="1" x14ac:dyDescent="0.2">
      <c r="B451" s="111" t="s">
        <v>8</v>
      </c>
      <c r="D451" s="40"/>
      <c r="E451" s="74" t="s">
        <v>280</v>
      </c>
      <c r="F451" s="74"/>
      <c r="G451" s="30" t="s">
        <v>123</v>
      </c>
      <c r="H451" s="30"/>
      <c r="I451" s="30" t="s">
        <v>228</v>
      </c>
      <c r="J451" s="30"/>
      <c r="K451" s="30" t="s">
        <v>127</v>
      </c>
      <c r="L451" s="168" t="s">
        <v>488</v>
      </c>
      <c r="M451" s="30"/>
      <c r="N451" s="168" t="s">
        <v>161</v>
      </c>
      <c r="P451" s="74" t="s">
        <v>136</v>
      </c>
      <c r="Q451" s="87"/>
      <c r="R451" s="29"/>
      <c r="S451" s="39">
        <f>IF(Suggested="Yes",AA451,AG451)</f>
        <v>19.149999999999999</v>
      </c>
      <c r="T451" s="37" t="s">
        <v>48</v>
      </c>
      <c r="U451" s="5" t="str">
        <f>+Instructions!$B$3</f>
        <v>G</v>
      </c>
      <c r="V451" s="52"/>
      <c r="W451" s="56">
        <f>+Instructions!$C$22</f>
        <v>0</v>
      </c>
      <c r="X451" s="17">
        <f>ROUND($AA451*(1-W451)+0.004999,2)</f>
        <v>19.149999999999999</v>
      </c>
      <c r="Y451" s="52"/>
      <c r="Z451" s="6" t="s">
        <v>860</v>
      </c>
      <c r="AA451" s="39">
        <v>19.149999999999999</v>
      </c>
      <c r="AB451" s="60">
        <f>+W451</f>
        <v>0</v>
      </c>
      <c r="AC451" s="17">
        <f>+X451</f>
        <v>19.149999999999999</v>
      </c>
      <c r="AD451" s="12">
        <f>(AG451-AC451)/AG451</f>
        <v>0</v>
      </c>
      <c r="AE451" s="120"/>
      <c r="AF451" s="128">
        <v>3</v>
      </c>
      <c r="AG451" s="53">
        <f>SUM(AJ451:AL451)+AE451</f>
        <v>19.149999999999999</v>
      </c>
      <c r="AH451" s="52"/>
      <c r="AJ451" s="17">
        <f>ROUND(AC451/(1-VLOOKUP(AF451,Group,2,FALSE)),2)</f>
        <v>19.149999999999999</v>
      </c>
      <c r="AK451" s="17">
        <f>IF(VLOOKUP(AF451,Group,5,FALSE)="YES",VLOOKUP(ROUND(ROUND(AJ451,1)-AJ451,2),Round,2,FALSE)+VLOOKUP(AF451,Group,6,FALSE),0)</f>
        <v>0</v>
      </c>
      <c r="AL451" s="17">
        <f>IF(VLOOKUP(AF451,Group,7,FALSE)="",0,ROUND(AJ451-0.04999,1)-AJ451+AM451)</f>
        <v>0</v>
      </c>
      <c r="AM451" s="17" t="str">
        <f>IF(VLOOKUP(AF451,Group,7,FALSE)="","",VLOOKUP(AF451,Group,7,FALSE))</f>
        <v/>
      </c>
      <c r="AO451" s="31" t="s">
        <v>61</v>
      </c>
    </row>
    <row r="452" spans="1:41" s="3" customFormat="1" ht="9.9499999999999993" customHeight="1" x14ac:dyDescent="0.2">
      <c r="B452" s="111" t="s">
        <v>8</v>
      </c>
      <c r="D452" s="40"/>
      <c r="E452" s="74" t="s">
        <v>280</v>
      </c>
      <c r="F452" s="74"/>
      <c r="G452" s="30" t="s">
        <v>123</v>
      </c>
      <c r="H452" s="30"/>
      <c r="I452" s="30" t="s">
        <v>228</v>
      </c>
      <c r="J452" s="30"/>
      <c r="K452" s="30" t="s">
        <v>831</v>
      </c>
      <c r="L452" s="168"/>
      <c r="M452" s="30"/>
      <c r="N452" s="168" t="s">
        <v>161</v>
      </c>
      <c r="P452" s="74" t="s">
        <v>136</v>
      </c>
      <c r="Q452" s="87"/>
      <c r="R452" s="29" t="s">
        <v>152</v>
      </c>
      <c r="S452" s="39">
        <f>IF(Suggested="Yes",AA452,AG452)</f>
        <v>24.8</v>
      </c>
      <c r="T452" s="37" t="s">
        <v>48</v>
      </c>
      <c r="U452" s="5" t="str">
        <f>+Instructions!$B$3</f>
        <v>G</v>
      </c>
      <c r="V452" s="52"/>
      <c r="W452" s="56">
        <f>+Instructions!$C$22</f>
        <v>0</v>
      </c>
      <c r="X452" s="17">
        <f>ROUND($AA452*(1-W452)+0.004999,2)</f>
        <v>24.8</v>
      </c>
      <c r="Y452" s="52"/>
      <c r="Z452" s="6" t="s">
        <v>860</v>
      </c>
      <c r="AA452" s="39">
        <v>24.8</v>
      </c>
      <c r="AB452" s="60">
        <f>+W452</f>
        <v>0</v>
      </c>
      <c r="AC452" s="17">
        <f>+X452</f>
        <v>24.8</v>
      </c>
      <c r="AD452" s="12">
        <f>(AG452-AC452)/AG452</f>
        <v>0</v>
      </c>
      <c r="AE452" s="120"/>
      <c r="AF452" s="128">
        <v>3</v>
      </c>
      <c r="AG452" s="53">
        <f>SUM(AJ452:AL452)+AE452</f>
        <v>24.8</v>
      </c>
      <c r="AH452" s="52"/>
      <c r="AJ452" s="17">
        <f>ROUND(AC452/(1-VLOOKUP(AF452,Group,2,FALSE)),2)</f>
        <v>24.8</v>
      </c>
      <c r="AK452" s="17">
        <f>IF(VLOOKUP(AF452,Group,5,FALSE)="YES",VLOOKUP(ROUND(ROUND(AJ452,1)-AJ452,2),Round,2,FALSE)+VLOOKUP(AF452,Group,6,FALSE),0)</f>
        <v>0</v>
      </c>
      <c r="AL452" s="17">
        <f>IF(VLOOKUP(AF452,Group,7,FALSE)="",0,ROUND(AJ452-0.04999,1)-AJ452+AM452)</f>
        <v>0</v>
      </c>
      <c r="AM452" s="17" t="str">
        <f>IF(VLOOKUP(AF452,Group,7,FALSE)="","",VLOOKUP(AF452,Group,7,FALSE))</f>
        <v/>
      </c>
      <c r="AO452" s="31" t="s">
        <v>61</v>
      </c>
    </row>
    <row r="453" spans="1:41" s="3" customFormat="1" ht="1.5" customHeight="1" x14ac:dyDescent="0.2">
      <c r="A453" s="3" t="s">
        <v>120</v>
      </c>
      <c r="P453" s="74"/>
      <c r="Q453" s="87"/>
      <c r="R453" s="6"/>
      <c r="S453" s="39"/>
      <c r="T453" s="6"/>
      <c r="U453" s="5"/>
      <c r="V453" s="52"/>
      <c r="W453" s="56"/>
      <c r="X453" s="15"/>
      <c r="Y453" s="52"/>
      <c r="Z453" s="39"/>
      <c r="AA453" s="39"/>
      <c r="AB453" s="55"/>
      <c r="AC453" s="17"/>
      <c r="AD453" s="15"/>
      <c r="AE453" s="65"/>
      <c r="AF453" s="65"/>
      <c r="AG453" s="39"/>
      <c r="AH453" s="52"/>
      <c r="AO453" s="140"/>
    </row>
    <row r="454" spans="1:41" s="3" customFormat="1" ht="9.9499999999999993" customHeight="1" x14ac:dyDescent="0.2">
      <c r="B454" s="113" t="s">
        <v>47</v>
      </c>
      <c r="D454" s="40"/>
      <c r="E454" s="74" t="s">
        <v>281</v>
      </c>
      <c r="F454" s="74"/>
      <c r="G454" s="30" t="s">
        <v>104</v>
      </c>
      <c r="H454" s="30"/>
      <c r="I454" s="30" t="s">
        <v>228</v>
      </c>
      <c r="J454" s="30"/>
      <c r="K454" s="30"/>
      <c r="L454" s="30" t="s">
        <v>122</v>
      </c>
      <c r="M454" s="30"/>
      <c r="N454" s="30"/>
      <c r="P454" s="74" t="s">
        <v>137</v>
      </c>
      <c r="Q454" s="87"/>
      <c r="R454" s="29"/>
      <c r="S454" s="39">
        <f>IF(Suggested="Yes",AA454,AG454)</f>
        <v>8.75</v>
      </c>
      <c r="T454" s="37" t="s">
        <v>48</v>
      </c>
      <c r="U454" s="5" t="str">
        <f>+Instructions!$B$3</f>
        <v>G</v>
      </c>
      <c r="V454" s="52"/>
      <c r="W454" s="56">
        <f>+Instructions!$C$22</f>
        <v>0</v>
      </c>
      <c r="X454" s="39">
        <f>ROUND($AA454*(1-W454)+0.004999,2)</f>
        <v>8.75</v>
      </c>
      <c r="Y454" s="52"/>
      <c r="Z454" s="6" t="s">
        <v>860</v>
      </c>
      <c r="AA454" s="39">
        <v>8.75</v>
      </c>
      <c r="AB454" s="60">
        <f>+W454</f>
        <v>0</v>
      </c>
      <c r="AC454" s="39">
        <f>+X454</f>
        <v>8.75</v>
      </c>
      <c r="AD454" s="60">
        <f>(AG454-AC454)/AG454</f>
        <v>0</v>
      </c>
      <c r="AE454" s="120"/>
      <c r="AF454" s="129">
        <v>2</v>
      </c>
      <c r="AG454" s="44">
        <f>SUM(AJ454:AL454)+AE454</f>
        <v>8.75</v>
      </c>
      <c r="AH454" s="52"/>
      <c r="AJ454" s="17">
        <f>ROUND(AC454/(1-VLOOKUP(AF454,Group,2,FALSE)),2)</f>
        <v>8.75</v>
      </c>
      <c r="AK454" s="17">
        <f>IF(VLOOKUP(AF454,Group,5,FALSE)="YES",VLOOKUP(ROUND(ROUND(AJ454,1)-AJ454,2),Round,2,FALSE)+VLOOKUP(AF454,Group,6,FALSE),0)</f>
        <v>0</v>
      </c>
      <c r="AL454" s="17">
        <f>IF(VLOOKUP(AF454,Group,7,FALSE)="",0,ROUND(AJ454-0.04999,1)-AJ454+AM454)</f>
        <v>0</v>
      </c>
      <c r="AM454" s="17" t="str">
        <f>IF(VLOOKUP(AF454,Group,7,FALSE)="","",VLOOKUP(AF454,Group,7,FALSE))</f>
        <v/>
      </c>
      <c r="AO454" s="31" t="s">
        <v>61</v>
      </c>
    </row>
    <row r="455" spans="1:41" s="3" customFormat="1" ht="2.85" customHeight="1" x14ac:dyDescent="0.2">
      <c r="C455" s="73"/>
      <c r="P455" s="74"/>
      <c r="Q455" s="87"/>
      <c r="R455" s="6"/>
      <c r="S455" s="39"/>
      <c r="T455" s="6"/>
      <c r="U455" s="5"/>
      <c r="V455" s="52"/>
      <c r="W455" s="56"/>
      <c r="X455" s="15"/>
      <c r="Y455" s="52"/>
      <c r="Z455" s="39"/>
      <c r="AA455" s="39"/>
      <c r="AB455" s="55"/>
      <c r="AC455" s="17"/>
      <c r="AD455" s="15"/>
      <c r="AE455" s="65"/>
      <c r="AF455" s="65"/>
      <c r="AG455" s="39"/>
      <c r="AH455" s="52"/>
      <c r="AO455" s="140"/>
    </row>
    <row r="456" spans="1:41" s="3" customFormat="1" ht="9.9499999999999993" customHeight="1" x14ac:dyDescent="0.2">
      <c r="D456" s="40" t="s">
        <v>10</v>
      </c>
      <c r="E456" s="141" t="s">
        <v>207</v>
      </c>
      <c r="G456" s="141"/>
      <c r="H456" s="141"/>
      <c r="J456" s="141"/>
      <c r="K456" s="141"/>
      <c r="L456" s="141"/>
      <c r="N456" s="141"/>
      <c r="P456" s="74"/>
      <c r="Q456" s="87"/>
      <c r="R456" s="6"/>
      <c r="S456" s="39"/>
      <c r="T456" s="6"/>
      <c r="U456" s="5"/>
      <c r="V456" s="52"/>
      <c r="W456" s="56"/>
      <c r="X456" s="15"/>
      <c r="Y456" s="52"/>
      <c r="Z456" s="39"/>
      <c r="AA456" s="39"/>
      <c r="AB456" s="55"/>
      <c r="AC456" s="17"/>
      <c r="AD456" s="15"/>
      <c r="AE456" s="65"/>
      <c r="AF456" s="65"/>
      <c r="AG456" s="39"/>
      <c r="AH456" s="52"/>
      <c r="AO456" s="140"/>
    </row>
    <row r="457" spans="1:41" s="3" customFormat="1" ht="1.5" customHeight="1" x14ac:dyDescent="0.2">
      <c r="A457" s="3" t="s">
        <v>120</v>
      </c>
      <c r="P457" s="74"/>
      <c r="Q457" s="87"/>
      <c r="R457" s="6"/>
      <c r="S457" s="39"/>
      <c r="T457" s="6"/>
      <c r="U457" s="5"/>
      <c r="V457" s="52"/>
      <c r="W457" s="56"/>
      <c r="X457" s="15"/>
      <c r="Y457" s="52"/>
      <c r="Z457" s="39"/>
      <c r="AA457" s="39"/>
      <c r="AB457" s="55"/>
      <c r="AC457" s="17"/>
      <c r="AD457" s="15"/>
      <c r="AE457" s="65"/>
      <c r="AF457" s="65"/>
      <c r="AG457" s="39"/>
      <c r="AH457" s="52"/>
      <c r="AO457" s="140"/>
    </row>
    <row r="458" spans="1:41" s="3" customFormat="1" ht="9.9499999999999993" customHeight="1" x14ac:dyDescent="0.2">
      <c r="B458" s="112" t="s">
        <v>57</v>
      </c>
      <c r="D458" s="40"/>
      <c r="E458" s="74" t="s">
        <v>279</v>
      </c>
      <c r="F458" s="74"/>
      <c r="G458" s="30" t="s">
        <v>50</v>
      </c>
      <c r="H458" s="30"/>
      <c r="I458" s="30" t="s">
        <v>133</v>
      </c>
      <c r="J458" s="30"/>
      <c r="K458" s="30"/>
      <c r="L458" s="30"/>
      <c r="M458" s="30"/>
      <c r="N458" s="30"/>
      <c r="P458" s="74" t="s">
        <v>388</v>
      </c>
      <c r="Q458" s="87"/>
      <c r="R458" s="29" t="s">
        <v>179</v>
      </c>
      <c r="S458" s="39">
        <f>IF(Suggested="Yes",AA458,AG458)</f>
        <v>6.95</v>
      </c>
      <c r="T458" s="37" t="s">
        <v>49</v>
      </c>
      <c r="U458" s="5" t="str">
        <f>+Instructions!$B$3</f>
        <v>G</v>
      </c>
      <c r="V458" s="52"/>
      <c r="W458" s="56">
        <f>+Instructions!$C$22</f>
        <v>0</v>
      </c>
      <c r="X458" s="17">
        <f>ROUND($AA458*(1-W458)+0.004999,2)</f>
        <v>6.95</v>
      </c>
      <c r="Y458" s="52"/>
      <c r="Z458" s="6" t="s">
        <v>860</v>
      </c>
      <c r="AA458" s="39">
        <v>6.95</v>
      </c>
      <c r="AB458" s="60">
        <f>+W458</f>
        <v>0</v>
      </c>
      <c r="AC458" s="17">
        <f>+X458</f>
        <v>6.95</v>
      </c>
      <c r="AD458" s="12">
        <f>(AG458-AC458)/AG458</f>
        <v>0</v>
      </c>
      <c r="AE458" s="120"/>
      <c r="AF458" s="127">
        <v>1</v>
      </c>
      <c r="AG458" s="38">
        <f>SUM(AJ458:AL458)+AE458</f>
        <v>6.95</v>
      </c>
      <c r="AH458" s="52"/>
      <c r="AJ458" s="17">
        <f>ROUND(AC458/(1-VLOOKUP(AF458,Group,2,FALSE)),2)</f>
        <v>6.95</v>
      </c>
      <c r="AK458" s="17">
        <f>IF(VLOOKUP(AF458,Group,5,FALSE)="YES",VLOOKUP(ROUND(ROUND(AJ458,1)-AJ458,2),Round,2,FALSE)+VLOOKUP(AF458,Group,6,FALSE),0)</f>
        <v>0</v>
      </c>
      <c r="AL458" s="17">
        <f>IF(VLOOKUP(AF458,Group,7,FALSE)="",0,ROUND(AJ458-0.04999,1)-AJ458+AM458)</f>
        <v>0</v>
      </c>
      <c r="AM458" s="17" t="str">
        <f>IF(VLOOKUP(AF458,Group,7,FALSE)="","",VLOOKUP(AF458,Group,7,FALSE))</f>
        <v/>
      </c>
      <c r="AO458" s="31" t="s">
        <v>61</v>
      </c>
    </row>
    <row r="459" spans="1:41" s="3" customFormat="1" ht="9.9499999999999993" customHeight="1" x14ac:dyDescent="0.2">
      <c r="B459" s="112" t="s">
        <v>57</v>
      </c>
      <c r="D459" s="40"/>
      <c r="E459" s="74" t="s">
        <v>309</v>
      </c>
      <c r="F459" s="74"/>
      <c r="G459" s="30" t="s">
        <v>50</v>
      </c>
      <c r="H459" s="30"/>
      <c r="I459" s="30" t="s">
        <v>228</v>
      </c>
      <c r="J459" s="30"/>
      <c r="K459" s="30"/>
      <c r="L459" s="30"/>
      <c r="M459" s="30"/>
      <c r="N459" s="30"/>
      <c r="P459" s="74" t="s">
        <v>240</v>
      </c>
      <c r="Q459" s="87"/>
      <c r="R459" s="29"/>
      <c r="S459" s="39">
        <f>IF(Suggested="Yes",AA459,AG459)</f>
        <v>18.5</v>
      </c>
      <c r="T459" s="37" t="s">
        <v>49</v>
      </c>
      <c r="U459" s="5" t="str">
        <f>+Instructions!$B$3</f>
        <v>G</v>
      </c>
      <c r="V459" s="52"/>
      <c r="W459" s="56">
        <f>+Instructions!$C$22</f>
        <v>0</v>
      </c>
      <c r="X459" s="17">
        <f>ROUND($AA459*(1-W459)+0.004999,2)</f>
        <v>18.5</v>
      </c>
      <c r="Y459" s="52"/>
      <c r="Z459" s="6" t="s">
        <v>860</v>
      </c>
      <c r="AA459" s="39">
        <v>18.5</v>
      </c>
      <c r="AB459" s="60">
        <f>+W459</f>
        <v>0</v>
      </c>
      <c r="AC459" s="17">
        <f>+X459</f>
        <v>18.5</v>
      </c>
      <c r="AD459" s="12">
        <f>(AG459-AC459)/AG459</f>
        <v>0</v>
      </c>
      <c r="AE459" s="120"/>
      <c r="AF459" s="127">
        <v>1</v>
      </c>
      <c r="AG459" s="38">
        <f>SUM(AJ459:AL459)+AE459</f>
        <v>18.5</v>
      </c>
      <c r="AH459" s="52"/>
      <c r="AJ459" s="17">
        <f>ROUND(AC459/(1-VLOOKUP(AF459,Group,2,FALSE)),2)</f>
        <v>18.5</v>
      </c>
      <c r="AK459" s="17">
        <f>IF(VLOOKUP(AF459,Group,5,FALSE)="YES",VLOOKUP(ROUND(ROUND(AJ459,1)-AJ459,2),Round,2,FALSE)+VLOOKUP(AF459,Group,6,FALSE),0)</f>
        <v>0</v>
      </c>
      <c r="AL459" s="17">
        <f>IF(VLOOKUP(AF459,Group,7,FALSE)="",0,ROUND(AJ459-0.04999,1)-AJ459+AM459)</f>
        <v>0</v>
      </c>
      <c r="AM459" s="17" t="str">
        <f>IF(VLOOKUP(AF459,Group,7,FALSE)="","",VLOOKUP(AF459,Group,7,FALSE))</f>
        <v/>
      </c>
      <c r="AO459" s="31" t="s">
        <v>61</v>
      </c>
    </row>
    <row r="460" spans="1:41" s="3" customFormat="1" ht="1.5" customHeight="1" x14ac:dyDescent="0.2">
      <c r="A460" s="3" t="s">
        <v>120</v>
      </c>
      <c r="P460" s="74"/>
      <c r="Q460" s="87"/>
      <c r="R460" s="6"/>
      <c r="S460" s="39"/>
      <c r="T460" s="6"/>
      <c r="U460" s="5"/>
      <c r="V460" s="52"/>
      <c r="W460" s="56"/>
      <c r="X460" s="15"/>
      <c r="Y460" s="52"/>
      <c r="Z460" s="39"/>
      <c r="AA460" s="39"/>
      <c r="AB460" s="55"/>
      <c r="AC460" s="17"/>
      <c r="AD460" s="15"/>
      <c r="AE460" s="65"/>
      <c r="AF460" s="65"/>
      <c r="AG460" s="39"/>
      <c r="AH460" s="52"/>
      <c r="AO460" s="140"/>
    </row>
    <row r="461" spans="1:41" s="3" customFormat="1" ht="9.9499999999999993" customHeight="1" x14ac:dyDescent="0.2">
      <c r="B461" s="111" t="s">
        <v>8</v>
      </c>
      <c r="D461" s="40"/>
      <c r="E461" s="74" t="s">
        <v>280</v>
      </c>
      <c r="F461" s="74"/>
      <c r="G461" s="30" t="s">
        <v>123</v>
      </c>
      <c r="H461" s="30"/>
      <c r="I461" s="30" t="s">
        <v>228</v>
      </c>
      <c r="J461" s="30"/>
      <c r="K461" s="30" t="s">
        <v>127</v>
      </c>
      <c r="L461" s="168" t="s">
        <v>488</v>
      </c>
      <c r="M461" s="30"/>
      <c r="N461" s="168" t="s">
        <v>161</v>
      </c>
      <c r="P461" s="74" t="s">
        <v>136</v>
      </c>
      <c r="Q461" s="87"/>
      <c r="R461" s="29"/>
      <c r="S461" s="39">
        <f>IF(Suggested="Yes",AA461,AG461)</f>
        <v>19.149999999999999</v>
      </c>
      <c r="T461" s="37" t="s">
        <v>48</v>
      </c>
      <c r="U461" s="5" t="str">
        <f>+Instructions!$B$3</f>
        <v>G</v>
      </c>
      <c r="V461" s="52"/>
      <c r="W461" s="56">
        <f>+Instructions!$C$22</f>
        <v>0</v>
      </c>
      <c r="X461" s="17">
        <f>ROUND($AA461*(1-W461)+0.004999,2)</f>
        <v>19.149999999999999</v>
      </c>
      <c r="Y461" s="52"/>
      <c r="Z461" s="6" t="s">
        <v>860</v>
      </c>
      <c r="AA461" s="39">
        <v>19.149999999999999</v>
      </c>
      <c r="AB461" s="60">
        <f>+W461</f>
        <v>0</v>
      </c>
      <c r="AC461" s="17">
        <f>+X461</f>
        <v>19.149999999999999</v>
      </c>
      <c r="AD461" s="12">
        <f>(AG461-AC461)/AG461</f>
        <v>0</v>
      </c>
      <c r="AE461" s="120"/>
      <c r="AF461" s="128">
        <v>3</v>
      </c>
      <c r="AG461" s="53">
        <f>SUM(AJ461:AL461)+AE461</f>
        <v>19.149999999999999</v>
      </c>
      <c r="AH461" s="52"/>
      <c r="AJ461" s="17">
        <f>ROUND(AC461/(1-VLOOKUP(AF461,Group,2,FALSE)),2)</f>
        <v>19.149999999999999</v>
      </c>
      <c r="AK461" s="17">
        <f>IF(VLOOKUP(AF461,Group,5,FALSE)="YES",VLOOKUP(ROUND(ROUND(AJ461,1)-AJ461,2),Round,2,FALSE)+VLOOKUP(AF461,Group,6,FALSE),0)</f>
        <v>0</v>
      </c>
      <c r="AL461" s="17">
        <f>IF(VLOOKUP(AF461,Group,7,FALSE)="",0,ROUND(AJ461-0.04999,1)-AJ461+AM461)</f>
        <v>0</v>
      </c>
      <c r="AM461" s="17" t="str">
        <f>IF(VLOOKUP(AF461,Group,7,FALSE)="","",VLOOKUP(AF461,Group,7,FALSE))</f>
        <v/>
      </c>
      <c r="AO461" s="31" t="s">
        <v>61</v>
      </c>
    </row>
    <row r="462" spans="1:41" s="3" customFormat="1" ht="1.5" customHeight="1" x14ac:dyDescent="0.2">
      <c r="A462" s="3" t="s">
        <v>120</v>
      </c>
      <c r="P462" s="74"/>
      <c r="Q462" s="87"/>
      <c r="R462" s="6"/>
      <c r="S462" s="39"/>
      <c r="T462" s="6"/>
      <c r="U462" s="5"/>
      <c r="V462" s="52"/>
      <c r="W462" s="56"/>
      <c r="X462" s="15"/>
      <c r="Y462" s="52"/>
      <c r="Z462" s="39"/>
      <c r="AA462" s="39"/>
      <c r="AB462" s="55"/>
      <c r="AC462" s="17"/>
      <c r="AD462" s="15"/>
      <c r="AE462" s="65"/>
      <c r="AF462" s="65"/>
      <c r="AG462" s="39"/>
      <c r="AH462" s="52"/>
      <c r="AO462" s="140"/>
    </row>
    <row r="463" spans="1:41" s="3" customFormat="1" ht="9.9499999999999993" customHeight="1" x14ac:dyDescent="0.2">
      <c r="B463" s="113" t="s">
        <v>47</v>
      </c>
      <c r="D463" s="40"/>
      <c r="E463" s="74" t="s">
        <v>281</v>
      </c>
      <c r="F463" s="74"/>
      <c r="G463" s="30" t="s">
        <v>104</v>
      </c>
      <c r="H463" s="30"/>
      <c r="I463" s="30" t="s">
        <v>228</v>
      </c>
      <c r="J463" s="30"/>
      <c r="K463" s="30" t="s">
        <v>122</v>
      </c>
      <c r="L463" s="30"/>
      <c r="M463" s="30"/>
      <c r="N463" s="30"/>
      <c r="P463" s="74" t="s">
        <v>137</v>
      </c>
      <c r="Q463" s="87"/>
      <c r="R463" s="29"/>
      <c r="S463" s="39">
        <f>IF(Suggested="Yes",AA463,AG463)</f>
        <v>8.8000000000000007</v>
      </c>
      <c r="T463" s="37" t="s">
        <v>48</v>
      </c>
      <c r="U463" s="5" t="str">
        <f>+Instructions!$B$3</f>
        <v>G</v>
      </c>
      <c r="V463" s="52"/>
      <c r="W463" s="56">
        <f>+Instructions!$C$22</f>
        <v>0</v>
      </c>
      <c r="X463" s="39">
        <f>ROUND($AA463*(1-W463)+0.004999,2)</f>
        <v>8.8000000000000007</v>
      </c>
      <c r="Y463" s="52"/>
      <c r="Z463" s="6" t="s">
        <v>860</v>
      </c>
      <c r="AA463" s="39">
        <v>8.8000000000000007</v>
      </c>
      <c r="AB463" s="60">
        <f>+W463</f>
        <v>0</v>
      </c>
      <c r="AC463" s="39">
        <f>+X463</f>
        <v>8.8000000000000007</v>
      </c>
      <c r="AD463" s="60">
        <f>(AG463-AC463)/AG463</f>
        <v>0</v>
      </c>
      <c r="AE463" s="120"/>
      <c r="AF463" s="129">
        <v>2</v>
      </c>
      <c r="AG463" s="44">
        <f>SUM(AJ463:AL463)+AE463</f>
        <v>8.8000000000000007</v>
      </c>
      <c r="AH463" s="52"/>
      <c r="AJ463" s="17">
        <f>ROUND(AC463/(1-VLOOKUP(AF463,Group,2,FALSE)),2)</f>
        <v>8.8000000000000007</v>
      </c>
      <c r="AK463" s="17">
        <f>IF(VLOOKUP(AF463,Group,5,FALSE)="YES",VLOOKUP(ROUND(ROUND(AJ463,1)-AJ463,2),Round,2,FALSE)+VLOOKUP(AF463,Group,6,FALSE),0)</f>
        <v>0</v>
      </c>
      <c r="AL463" s="17">
        <f>IF(VLOOKUP(AF463,Group,7,FALSE)="",0,ROUND(AJ463-0.04999,1)-AJ463+AM463)</f>
        <v>0</v>
      </c>
      <c r="AM463" s="17" t="str">
        <f>IF(VLOOKUP(AF463,Group,7,FALSE)="","",VLOOKUP(AF463,Group,7,FALSE))</f>
        <v/>
      </c>
      <c r="AO463" s="31" t="s">
        <v>61</v>
      </c>
    </row>
    <row r="464" spans="1:41" s="3" customFormat="1" ht="2.85" customHeight="1" x14ac:dyDescent="0.2">
      <c r="C464" s="73"/>
      <c r="P464" s="74"/>
      <c r="Q464" s="87"/>
      <c r="R464" s="6"/>
      <c r="S464" s="39"/>
      <c r="T464" s="6"/>
      <c r="U464" s="5"/>
      <c r="V464" s="52"/>
      <c r="W464" s="56"/>
      <c r="X464" s="15"/>
      <c r="Y464" s="52"/>
      <c r="Z464" s="39"/>
      <c r="AA464" s="39"/>
      <c r="AB464" s="55"/>
      <c r="AC464" s="17"/>
      <c r="AD464" s="15"/>
      <c r="AE464" s="65"/>
      <c r="AF464" s="65"/>
      <c r="AG464" s="39"/>
      <c r="AH464" s="52"/>
      <c r="AO464" s="140"/>
    </row>
    <row r="465" spans="1:41" s="3" customFormat="1" ht="9.9499999999999993" customHeight="1" x14ac:dyDescent="0.2">
      <c r="D465" s="40" t="s">
        <v>10</v>
      </c>
      <c r="E465" s="141" t="s">
        <v>208</v>
      </c>
      <c r="G465" s="141"/>
      <c r="H465" s="141"/>
      <c r="J465" s="141"/>
      <c r="K465" s="141"/>
      <c r="L465" s="141"/>
      <c r="N465" s="141"/>
      <c r="P465" s="74"/>
      <c r="Q465" s="87"/>
      <c r="R465" s="6"/>
      <c r="S465" s="39"/>
      <c r="T465" s="6"/>
      <c r="U465" s="5"/>
      <c r="V465" s="52"/>
      <c r="W465" s="56"/>
      <c r="X465" s="15"/>
      <c r="Y465" s="52"/>
      <c r="Z465" s="39"/>
      <c r="AA465" s="39"/>
      <c r="AB465" s="55"/>
      <c r="AC465" s="17"/>
      <c r="AD465" s="15"/>
      <c r="AE465" s="65"/>
      <c r="AF465" s="65"/>
      <c r="AG465" s="39"/>
      <c r="AH465" s="52"/>
      <c r="AO465" s="140"/>
    </row>
    <row r="466" spans="1:41" s="3" customFormat="1" ht="1.5" customHeight="1" x14ac:dyDescent="0.2">
      <c r="A466" s="3" t="s">
        <v>120</v>
      </c>
      <c r="P466" s="74"/>
      <c r="Q466" s="87"/>
      <c r="R466" s="6"/>
      <c r="S466" s="39"/>
      <c r="T466" s="6"/>
      <c r="U466" s="5"/>
      <c r="V466" s="52"/>
      <c r="W466" s="56"/>
      <c r="X466" s="15"/>
      <c r="Y466" s="52"/>
      <c r="Z466" s="39"/>
      <c r="AA466" s="39"/>
      <c r="AB466" s="55"/>
      <c r="AC466" s="17"/>
      <c r="AD466" s="15"/>
      <c r="AE466" s="65"/>
      <c r="AF466" s="65"/>
      <c r="AG466" s="39"/>
      <c r="AH466" s="52"/>
      <c r="AO466" s="140"/>
    </row>
    <row r="467" spans="1:41" s="3" customFormat="1" ht="9.9499999999999993" customHeight="1" x14ac:dyDescent="0.2">
      <c r="B467" s="112" t="s">
        <v>57</v>
      </c>
      <c r="D467" s="40"/>
      <c r="E467" s="74" t="s">
        <v>282</v>
      </c>
      <c r="F467" s="74"/>
      <c r="G467" s="30" t="s">
        <v>50</v>
      </c>
      <c r="H467" s="30"/>
      <c r="I467" s="30" t="s">
        <v>228</v>
      </c>
      <c r="J467" s="30"/>
      <c r="K467" s="30" t="s">
        <v>210</v>
      </c>
      <c r="L467" s="30"/>
      <c r="M467" s="30"/>
      <c r="N467" s="30"/>
      <c r="P467" s="74" t="s">
        <v>209</v>
      </c>
      <c r="Q467" s="87"/>
      <c r="R467" s="29"/>
      <c r="S467" s="39">
        <f>IF(Suggested="Yes",AA467,AG467)</f>
        <v>18.149999999999999</v>
      </c>
      <c r="T467" s="37" t="s">
        <v>49</v>
      </c>
      <c r="U467" s="5" t="str">
        <f>+Instructions!$B$3</f>
        <v>G</v>
      </c>
      <c r="V467" s="52"/>
      <c r="W467" s="56">
        <f>+Instructions!$C$22</f>
        <v>0</v>
      </c>
      <c r="X467" s="17">
        <f>ROUND($AA467*(1-W467)+0.004999,2)</f>
        <v>18.149999999999999</v>
      </c>
      <c r="Y467" s="52"/>
      <c r="Z467" s="6" t="s">
        <v>860</v>
      </c>
      <c r="AA467" s="39">
        <v>18.149999999999999</v>
      </c>
      <c r="AB467" s="60">
        <f>+W467</f>
        <v>0</v>
      </c>
      <c r="AC467" s="17">
        <f>+X467</f>
        <v>18.149999999999999</v>
      </c>
      <c r="AD467" s="12">
        <f>(AG467-AC467)/AG467</f>
        <v>0</v>
      </c>
      <c r="AE467" s="120"/>
      <c r="AF467" s="127">
        <v>1</v>
      </c>
      <c r="AG467" s="38">
        <f>SUM(AJ467:AL467)+AE467</f>
        <v>18.149999999999999</v>
      </c>
      <c r="AH467" s="52"/>
      <c r="AJ467" s="17">
        <f>ROUND(AC467/(1-VLOOKUP(AF467,Group,2,FALSE)),2)</f>
        <v>18.149999999999999</v>
      </c>
      <c r="AK467" s="17">
        <f>IF(VLOOKUP(AF467,Group,5,FALSE)="YES",VLOOKUP(ROUND(ROUND(AJ467,1)-AJ467,2),Round,2,FALSE)+VLOOKUP(AF467,Group,6,FALSE),0)</f>
        <v>0</v>
      </c>
      <c r="AL467" s="17">
        <f>IF(VLOOKUP(AF467,Group,7,FALSE)="",0,ROUND(AJ467-0.04999,1)-AJ467+AM467)</f>
        <v>0</v>
      </c>
      <c r="AM467" s="17" t="str">
        <f>IF(VLOOKUP(AF467,Group,7,FALSE)="","",VLOOKUP(AF467,Group,7,FALSE))</f>
        <v/>
      </c>
      <c r="AO467" s="31" t="s">
        <v>61</v>
      </c>
    </row>
    <row r="468" spans="1:41" s="3" customFormat="1" ht="1.5" customHeight="1" x14ac:dyDescent="0.2">
      <c r="B468" s="118"/>
      <c r="D468" s="40"/>
      <c r="E468" s="74"/>
      <c r="F468" s="74"/>
      <c r="G468" s="30"/>
      <c r="H468" s="30"/>
      <c r="I468" s="30"/>
      <c r="J468" s="30"/>
      <c r="K468" s="30"/>
      <c r="L468" s="30"/>
      <c r="M468" s="30"/>
      <c r="N468" s="30"/>
      <c r="P468" s="74"/>
      <c r="Q468" s="87"/>
      <c r="R468" s="29"/>
      <c r="S468" s="39"/>
      <c r="T468" s="37"/>
      <c r="U468" s="5"/>
      <c r="V468" s="52"/>
      <c r="W468" s="56"/>
      <c r="X468" s="39"/>
      <c r="Y468" s="52"/>
      <c r="Z468" s="6"/>
      <c r="AA468" s="39"/>
      <c r="AB468" s="60"/>
      <c r="AC468" s="39"/>
      <c r="AD468" s="60"/>
      <c r="AE468" s="75"/>
      <c r="AF468" s="148"/>
      <c r="AG468" s="39"/>
      <c r="AH468" s="52"/>
      <c r="AJ468" s="17"/>
      <c r="AK468" s="17"/>
      <c r="AL468" s="17"/>
      <c r="AM468" s="17"/>
      <c r="AO468" s="31"/>
    </row>
    <row r="469" spans="1:41" s="3" customFormat="1" ht="9.75" customHeight="1" x14ac:dyDescent="0.2">
      <c r="B469" s="118"/>
      <c r="D469" s="40" t="s">
        <v>125</v>
      </c>
      <c r="E469" s="158" t="s">
        <v>598</v>
      </c>
      <c r="F469" s="74"/>
      <c r="G469" s="30"/>
      <c r="H469" s="30"/>
      <c r="I469" s="30"/>
      <c r="J469" s="168"/>
      <c r="K469" s="30"/>
      <c r="L469" s="30"/>
      <c r="M469" s="30"/>
      <c r="O469" s="158"/>
      <c r="P469" s="74"/>
      <c r="Q469" s="87"/>
      <c r="R469" s="29"/>
      <c r="S469" s="39"/>
      <c r="T469" s="37"/>
      <c r="U469" s="5"/>
      <c r="V469" s="52"/>
      <c r="W469" s="56"/>
      <c r="X469" s="39"/>
      <c r="Y469" s="52"/>
      <c r="Z469" s="6"/>
      <c r="AA469" s="39"/>
      <c r="AB469" s="60"/>
      <c r="AC469" s="39"/>
      <c r="AD469" s="60"/>
      <c r="AE469" s="75"/>
      <c r="AF469" s="148"/>
      <c r="AG469" s="39"/>
      <c r="AH469" s="52"/>
      <c r="AJ469" s="17"/>
      <c r="AK469" s="17"/>
      <c r="AL469" s="17"/>
      <c r="AM469" s="17"/>
      <c r="AO469" s="31"/>
    </row>
    <row r="470" spans="1:41" s="3" customFormat="1" ht="9.75" customHeight="1" x14ac:dyDescent="0.2">
      <c r="B470" s="118"/>
      <c r="D470" s="40"/>
      <c r="E470" s="158" t="s">
        <v>727</v>
      </c>
      <c r="F470" s="74"/>
      <c r="G470" s="30"/>
      <c r="H470" s="30"/>
      <c r="I470" s="30"/>
      <c r="J470" s="168"/>
      <c r="K470" s="30"/>
      <c r="L470" s="30"/>
      <c r="M470" s="30"/>
      <c r="O470" s="158"/>
      <c r="P470" s="74"/>
      <c r="Q470" s="87"/>
      <c r="R470" s="29"/>
      <c r="S470" s="39"/>
      <c r="T470" s="37"/>
      <c r="U470" s="5"/>
      <c r="V470" s="52"/>
      <c r="W470" s="56"/>
      <c r="X470" s="39"/>
      <c r="Y470" s="52"/>
      <c r="Z470" s="6"/>
      <c r="AA470" s="39"/>
      <c r="AB470" s="60"/>
      <c r="AC470" s="39"/>
      <c r="AD470" s="60"/>
      <c r="AE470" s="75"/>
      <c r="AF470" s="148"/>
      <c r="AG470" s="39"/>
      <c r="AH470" s="52"/>
      <c r="AJ470" s="17"/>
      <c r="AK470" s="17"/>
      <c r="AL470" s="17"/>
      <c r="AM470" s="17"/>
      <c r="AO470" s="31"/>
    </row>
    <row r="471" spans="1:41" s="3" customFormat="1" ht="9.75" customHeight="1" x14ac:dyDescent="0.2">
      <c r="B471" s="118"/>
      <c r="D471" s="40"/>
      <c r="E471" s="158" t="s">
        <v>842</v>
      </c>
      <c r="F471" s="74"/>
      <c r="G471" s="30"/>
      <c r="H471" s="30"/>
      <c r="I471" s="30"/>
      <c r="K471" s="30"/>
      <c r="L471" s="30"/>
      <c r="M471" s="30"/>
      <c r="N471" s="30"/>
      <c r="P471" s="74"/>
      <c r="Q471" s="87"/>
      <c r="R471" s="29"/>
      <c r="S471" s="39"/>
      <c r="T471" s="37"/>
      <c r="U471" s="5"/>
      <c r="V471" s="52"/>
      <c r="W471" s="56"/>
      <c r="X471" s="39"/>
      <c r="Y471" s="52"/>
      <c r="Z471" s="6"/>
      <c r="AA471" s="39"/>
      <c r="AB471" s="60"/>
      <c r="AC471" s="39"/>
      <c r="AD471" s="60"/>
      <c r="AE471" s="75"/>
      <c r="AF471" s="148"/>
      <c r="AG471" s="39"/>
      <c r="AH471" s="52"/>
      <c r="AJ471" s="17"/>
      <c r="AK471" s="17"/>
      <c r="AL471" s="17"/>
      <c r="AM471" s="17"/>
      <c r="AO471" s="31"/>
    </row>
    <row r="472" spans="1:41" s="3" customFormat="1" ht="3.95" customHeight="1" x14ac:dyDescent="0.2">
      <c r="A472" s="3" t="s">
        <v>120</v>
      </c>
      <c r="P472" s="74"/>
      <c r="Q472" s="87"/>
      <c r="R472" s="6"/>
      <c r="S472" s="39"/>
      <c r="T472" s="6"/>
      <c r="U472" s="5"/>
      <c r="V472" s="52"/>
      <c r="W472" s="56"/>
      <c r="X472" s="15"/>
      <c r="Y472" s="52"/>
      <c r="Z472" s="39"/>
      <c r="AA472" s="39"/>
      <c r="AB472" s="55"/>
      <c r="AC472" s="17"/>
      <c r="AD472" s="15"/>
      <c r="AE472" s="65"/>
      <c r="AF472" s="65"/>
      <c r="AG472" s="39"/>
      <c r="AH472" s="52"/>
      <c r="AO472" s="140"/>
    </row>
    <row r="473" spans="1:41" s="3" customFormat="1" ht="9.9499999999999993" customHeight="1" x14ac:dyDescent="0.2">
      <c r="A473" s="3" t="s">
        <v>120</v>
      </c>
      <c r="C473" s="73" t="s">
        <v>430</v>
      </c>
      <c r="O473" s="3" t="s">
        <v>122</v>
      </c>
      <c r="P473" s="74"/>
      <c r="Q473" s="87"/>
      <c r="R473" s="161" t="s">
        <v>126</v>
      </c>
      <c r="S473" s="162" t="s">
        <v>431</v>
      </c>
      <c r="T473" s="163"/>
      <c r="U473" s="5"/>
      <c r="V473" s="52"/>
      <c r="W473" s="56"/>
      <c r="X473" s="15"/>
      <c r="Y473" s="52"/>
      <c r="Z473" s="39"/>
      <c r="AA473" s="39"/>
      <c r="AB473" s="55"/>
      <c r="AC473" s="17"/>
      <c r="AD473" s="15"/>
      <c r="AE473" s="65"/>
      <c r="AF473" s="65"/>
      <c r="AG473" s="39"/>
      <c r="AH473" s="52"/>
      <c r="AO473" s="140"/>
    </row>
    <row r="474" spans="1:41" s="3" customFormat="1" ht="2.85" customHeight="1" x14ac:dyDescent="0.2">
      <c r="C474" s="73"/>
      <c r="P474" s="74"/>
      <c r="Q474" s="87"/>
      <c r="R474" s="6"/>
      <c r="S474" s="39"/>
      <c r="T474" s="6"/>
      <c r="U474" s="5"/>
      <c r="V474" s="52"/>
      <c r="W474" s="56"/>
      <c r="X474" s="15"/>
      <c r="Y474" s="52"/>
      <c r="Z474" s="39"/>
      <c r="AA474" s="39"/>
      <c r="AB474" s="55"/>
      <c r="AC474" s="17"/>
      <c r="AD474" s="15"/>
      <c r="AE474" s="65"/>
      <c r="AF474" s="65"/>
      <c r="AG474" s="39"/>
      <c r="AH474" s="52"/>
      <c r="AO474" s="140"/>
    </row>
    <row r="475" spans="1:41" s="3" customFormat="1" ht="9.9499999999999993" customHeight="1" x14ac:dyDescent="0.2">
      <c r="D475" s="40" t="s">
        <v>10</v>
      </c>
      <c r="E475" s="141" t="s">
        <v>433</v>
      </c>
      <c r="G475" s="141"/>
      <c r="H475" s="141"/>
      <c r="I475" s="141"/>
      <c r="J475" s="141"/>
      <c r="K475" s="141"/>
      <c r="L475" s="141"/>
      <c r="M475" s="141"/>
      <c r="N475" s="141"/>
      <c r="P475" s="74"/>
      <c r="Q475" s="87"/>
      <c r="R475" s="6"/>
      <c r="S475" s="39"/>
      <c r="T475" s="6"/>
      <c r="U475" s="5"/>
      <c r="V475" s="52"/>
      <c r="W475" s="56"/>
      <c r="X475" s="15"/>
      <c r="Y475" s="52"/>
      <c r="Z475" s="39"/>
      <c r="AA475" s="39"/>
      <c r="AB475" s="55"/>
      <c r="AC475" s="17"/>
      <c r="AD475" s="15"/>
      <c r="AE475" s="65"/>
      <c r="AF475" s="65"/>
      <c r="AG475" s="39"/>
      <c r="AH475" s="52"/>
      <c r="AO475" s="140"/>
    </row>
    <row r="476" spans="1:41" s="3" customFormat="1" ht="1.5" customHeight="1" x14ac:dyDescent="0.2">
      <c r="A476" s="3" t="s">
        <v>120</v>
      </c>
      <c r="P476" s="74"/>
      <c r="Q476" s="87"/>
      <c r="R476" s="6"/>
      <c r="S476" s="39"/>
      <c r="T476" s="6"/>
      <c r="U476" s="5"/>
      <c r="V476" s="52"/>
      <c r="W476" s="56"/>
      <c r="X476" s="15"/>
      <c r="Y476" s="52"/>
      <c r="Z476" s="39"/>
      <c r="AA476" s="39"/>
      <c r="AB476" s="55"/>
      <c r="AC476" s="17"/>
      <c r="AD476" s="15"/>
      <c r="AE476" s="65"/>
      <c r="AF476" s="65"/>
      <c r="AG476" s="39"/>
      <c r="AH476" s="52"/>
      <c r="AO476" s="140"/>
    </row>
    <row r="477" spans="1:41" s="3" customFormat="1" ht="9.9499999999999993" customHeight="1" x14ac:dyDescent="0.2">
      <c r="B477" s="112" t="s">
        <v>57</v>
      </c>
      <c r="D477" s="40"/>
      <c r="E477" s="74" t="s">
        <v>434</v>
      </c>
      <c r="F477" s="74"/>
      <c r="G477" s="30" t="s">
        <v>50</v>
      </c>
      <c r="H477" s="30"/>
      <c r="I477" s="30"/>
      <c r="J477" s="30"/>
      <c r="K477" s="30"/>
      <c r="L477" s="30" t="s">
        <v>435</v>
      </c>
      <c r="M477" s="30"/>
      <c r="N477" s="30"/>
      <c r="P477" s="74" t="s">
        <v>496</v>
      </c>
      <c r="Q477" s="87"/>
      <c r="R477" s="29"/>
      <c r="S477" s="39">
        <f>IF(Suggested="Yes",AA477,AG477)</f>
        <v>5.85</v>
      </c>
      <c r="T477" s="37" t="s">
        <v>49</v>
      </c>
      <c r="U477" s="5" t="str">
        <f>+Instructions!$B$3</f>
        <v>G</v>
      </c>
      <c r="V477" s="52"/>
      <c r="W477" s="56">
        <f>+Instructions!$C$22</f>
        <v>0</v>
      </c>
      <c r="X477" s="17">
        <f t="shared" ref="X477" si="798">ROUND($AA477*(1-W477)+0.004999,2)</f>
        <v>5.85</v>
      </c>
      <c r="Y477" s="52"/>
      <c r="Z477" s="6" t="s">
        <v>860</v>
      </c>
      <c r="AA477" s="39">
        <v>5.85</v>
      </c>
      <c r="AB477" s="60">
        <f t="shared" ref="AB477" si="799">+W477</f>
        <v>0</v>
      </c>
      <c r="AC477" s="17">
        <f t="shared" ref="AC477" si="800">+X477</f>
        <v>5.85</v>
      </c>
      <c r="AD477" s="12">
        <f t="shared" ref="AD477" si="801">(AG477-AC477)/AG477</f>
        <v>0</v>
      </c>
      <c r="AE477" s="120"/>
      <c r="AF477" s="127">
        <v>1</v>
      </c>
      <c r="AG477" s="38">
        <f t="shared" ref="AG477" si="802">SUM(AJ477:AL477)+AE477</f>
        <v>5.85</v>
      </c>
      <c r="AH477" s="52"/>
      <c r="AJ477" s="17">
        <f t="shared" ref="AJ477" si="803">ROUND(AC477/(1-VLOOKUP(AF477,Group,2,FALSE)),2)</f>
        <v>5.85</v>
      </c>
      <c r="AK477" s="17">
        <f t="shared" ref="AK477" si="804">IF(VLOOKUP(AF477,Group,5,FALSE)="YES",VLOOKUP(ROUND(ROUND(AJ477,1)-AJ477,2),Round,2,FALSE)+VLOOKUP(AF477,Group,6,FALSE),0)</f>
        <v>0</v>
      </c>
      <c r="AL477" s="17">
        <f t="shared" ref="AL477" si="805">IF(VLOOKUP(AF477,Group,7,FALSE)="",0,ROUND(AJ477-0.04999,1)-AJ477+AM477)</f>
        <v>0</v>
      </c>
      <c r="AM477" s="17" t="str">
        <f t="shared" ref="AM477" si="806">IF(VLOOKUP(AF477,Group,7,FALSE)="","",VLOOKUP(AF477,Group,7,FALSE))</f>
        <v/>
      </c>
      <c r="AO477" s="31" t="s">
        <v>61</v>
      </c>
    </row>
    <row r="478" spans="1:41" s="3" customFormat="1" ht="9.9499999999999993" customHeight="1" x14ac:dyDescent="0.2">
      <c r="B478" s="112" t="s">
        <v>57</v>
      </c>
      <c r="D478" s="40"/>
      <c r="E478" s="74" t="s">
        <v>333</v>
      </c>
      <c r="F478" s="74"/>
      <c r="G478" s="30" t="s">
        <v>50</v>
      </c>
      <c r="H478" s="30"/>
      <c r="I478" s="30"/>
      <c r="J478" s="30"/>
      <c r="K478" s="30"/>
      <c r="L478" s="30" t="s">
        <v>435</v>
      </c>
      <c r="M478" s="30"/>
      <c r="N478" s="30"/>
      <c r="P478" s="74" t="s">
        <v>487</v>
      </c>
      <c r="Q478" s="87"/>
      <c r="R478" s="29"/>
      <c r="S478" s="39">
        <f>IF(Suggested="Yes",AA478,AG478)</f>
        <v>5.85</v>
      </c>
      <c r="T478" s="37" t="s">
        <v>49</v>
      </c>
      <c r="U478" s="5" t="str">
        <f>+Instructions!$B$3</f>
        <v>G</v>
      </c>
      <c r="V478" s="52"/>
      <c r="W478" s="56">
        <f>+Instructions!$C$22</f>
        <v>0</v>
      </c>
      <c r="X478" s="17">
        <f t="shared" ref="X478:X481" si="807">ROUND($AA478*(1-W478)+0.004999,2)</f>
        <v>5.85</v>
      </c>
      <c r="Y478" s="52"/>
      <c r="Z478" s="6" t="s">
        <v>860</v>
      </c>
      <c r="AA478" s="39">
        <v>5.85</v>
      </c>
      <c r="AB478" s="60">
        <f t="shared" ref="AB478:AB481" si="808">+W478</f>
        <v>0</v>
      </c>
      <c r="AC478" s="17">
        <f t="shared" ref="AC478:AC481" si="809">+X478</f>
        <v>5.85</v>
      </c>
      <c r="AD478" s="12">
        <f t="shared" ref="AD478:AD481" si="810">(AG478-AC478)/AG478</f>
        <v>0</v>
      </c>
      <c r="AE478" s="120"/>
      <c r="AF478" s="127">
        <v>1</v>
      </c>
      <c r="AG478" s="38">
        <f t="shared" ref="AG478:AG481" si="811">SUM(AJ478:AL478)+AE478</f>
        <v>5.85</v>
      </c>
      <c r="AH478" s="52"/>
      <c r="AJ478" s="17">
        <f t="shared" ref="AJ478:AJ481" si="812">ROUND(AC478/(1-VLOOKUP(AF478,Group,2,FALSE)),2)</f>
        <v>5.85</v>
      </c>
      <c r="AK478" s="17">
        <f t="shared" ref="AK478:AK481" si="813">IF(VLOOKUP(AF478,Group,5,FALSE)="YES",VLOOKUP(ROUND(ROUND(AJ478,1)-AJ478,2),Round,2,FALSE)+VLOOKUP(AF478,Group,6,FALSE),0)</f>
        <v>0</v>
      </c>
      <c r="AL478" s="17">
        <f t="shared" ref="AL478:AL481" si="814">IF(VLOOKUP(AF478,Group,7,FALSE)="",0,ROUND(AJ478-0.04999,1)-AJ478+AM478)</f>
        <v>0</v>
      </c>
      <c r="AM478" s="17" t="str">
        <f t="shared" ref="AM478:AM481" si="815">IF(VLOOKUP(AF478,Group,7,FALSE)="","",VLOOKUP(AF478,Group,7,FALSE))</f>
        <v/>
      </c>
      <c r="AO478" s="31" t="s">
        <v>61</v>
      </c>
    </row>
    <row r="479" spans="1:41" s="3" customFormat="1" ht="1.5" customHeight="1" x14ac:dyDescent="0.2">
      <c r="A479" s="3" t="s">
        <v>120</v>
      </c>
      <c r="P479" s="74"/>
      <c r="Q479" s="87"/>
      <c r="R479" s="6"/>
      <c r="S479" s="39"/>
      <c r="T479" s="6"/>
      <c r="U479" s="5"/>
      <c r="V479" s="52"/>
      <c r="W479" s="56"/>
      <c r="X479" s="15"/>
      <c r="Y479" s="52"/>
      <c r="Z479" s="39"/>
      <c r="AA479" s="39"/>
      <c r="AB479" s="55"/>
      <c r="AC479" s="17"/>
      <c r="AD479" s="15"/>
      <c r="AE479" s="65"/>
      <c r="AF479" s="65"/>
      <c r="AG479" s="39"/>
      <c r="AH479" s="52"/>
      <c r="AO479" s="140"/>
    </row>
    <row r="480" spans="1:41" s="3" customFormat="1" ht="9.9499999999999993" customHeight="1" x14ac:dyDescent="0.2">
      <c r="B480" s="111" t="s">
        <v>8</v>
      </c>
      <c r="D480" s="40"/>
      <c r="E480" s="74" t="s">
        <v>333</v>
      </c>
      <c r="F480" s="74"/>
      <c r="G480" s="30" t="s">
        <v>50</v>
      </c>
      <c r="H480" s="30"/>
      <c r="I480" s="30"/>
      <c r="J480" s="30" t="s">
        <v>211</v>
      </c>
      <c r="K480" s="30"/>
      <c r="L480" s="30" t="s">
        <v>435</v>
      </c>
      <c r="M480" s="30"/>
      <c r="N480" s="30"/>
      <c r="P480" s="74" t="s">
        <v>487</v>
      </c>
      <c r="Q480" s="87"/>
      <c r="R480" s="29"/>
      <c r="S480" s="39">
        <f t="shared" ref="S480" si="816">IF(Suggested="Yes",AA480,AG480)</f>
        <v>9.85</v>
      </c>
      <c r="T480" s="37" t="s">
        <v>49</v>
      </c>
      <c r="U480" s="5" t="str">
        <f>+Instructions!$B$3</f>
        <v>G</v>
      </c>
      <c r="V480" s="52"/>
      <c r="W480" s="56">
        <f>+Instructions!$C$22</f>
        <v>0</v>
      </c>
      <c r="X480" s="17">
        <f t="shared" ref="X480" si="817">ROUND($AA480*(1-W480)+0.004999,2)</f>
        <v>9.85</v>
      </c>
      <c r="Y480" s="52"/>
      <c r="Z480" s="6" t="s">
        <v>860</v>
      </c>
      <c r="AA480" s="39">
        <v>9.85</v>
      </c>
      <c r="AB480" s="60">
        <f t="shared" ref="AB480" si="818">+W480</f>
        <v>0</v>
      </c>
      <c r="AC480" s="17">
        <f t="shared" ref="AC480" si="819">+X480</f>
        <v>9.85</v>
      </c>
      <c r="AD480" s="12">
        <f t="shared" ref="AD480" si="820">(AG480-AC480)/AG480</f>
        <v>0</v>
      </c>
      <c r="AE480" s="120"/>
      <c r="AF480" s="128">
        <v>3</v>
      </c>
      <c r="AG480" s="53">
        <f t="shared" ref="AG480" si="821">SUM(AJ480:AL480)+AE480</f>
        <v>9.85</v>
      </c>
      <c r="AH480" s="52"/>
      <c r="AJ480" s="17">
        <f t="shared" ref="AJ480" si="822">ROUND(AC480/(1-VLOOKUP(AF480,Group,2,FALSE)),2)</f>
        <v>9.85</v>
      </c>
      <c r="AK480" s="17">
        <f t="shared" ref="AK480" si="823">IF(VLOOKUP(AF480,Group,5,FALSE)="YES",VLOOKUP(ROUND(ROUND(AJ480,1)-AJ480,2),Round,2,FALSE)+VLOOKUP(AF480,Group,6,FALSE),0)</f>
        <v>0</v>
      </c>
      <c r="AL480" s="17">
        <f t="shared" ref="AL480" si="824">IF(VLOOKUP(AF480,Group,7,FALSE)="",0,ROUND(AJ480-0.04999,1)-AJ480+AM480)</f>
        <v>0</v>
      </c>
      <c r="AM480" s="17" t="str">
        <f t="shared" ref="AM480" si="825">IF(VLOOKUP(AF480,Group,7,FALSE)="","",VLOOKUP(AF480,Group,7,FALSE))</f>
        <v/>
      </c>
      <c r="AO480" s="31" t="s">
        <v>61</v>
      </c>
    </row>
    <row r="481" spans="1:41" s="3" customFormat="1" ht="9.9499999999999993" customHeight="1" x14ac:dyDescent="0.2">
      <c r="B481" s="111" t="s">
        <v>8</v>
      </c>
      <c r="D481" s="40"/>
      <c r="E481" s="74" t="s">
        <v>333</v>
      </c>
      <c r="F481" s="74"/>
      <c r="G481" s="30" t="s">
        <v>50</v>
      </c>
      <c r="H481" s="30"/>
      <c r="I481" s="30"/>
      <c r="J481" s="30" t="s">
        <v>221</v>
      </c>
      <c r="K481" s="30"/>
      <c r="L481" s="30" t="s">
        <v>435</v>
      </c>
      <c r="M481" s="30"/>
      <c r="N481" s="30"/>
      <c r="P481" s="74" t="s">
        <v>487</v>
      </c>
      <c r="Q481" s="87"/>
      <c r="R481" s="29"/>
      <c r="S481" s="39">
        <f t="shared" ref="S481" si="826">IF(Suggested="Yes",AA481,AG481)</f>
        <v>9.85</v>
      </c>
      <c r="T481" s="37" t="s">
        <v>49</v>
      </c>
      <c r="U481" s="5" t="str">
        <f>+Instructions!$B$3</f>
        <v>G</v>
      </c>
      <c r="V481" s="52"/>
      <c r="W481" s="56">
        <f>+Instructions!$C$22</f>
        <v>0</v>
      </c>
      <c r="X481" s="17">
        <f t="shared" si="807"/>
        <v>9.85</v>
      </c>
      <c r="Y481" s="52"/>
      <c r="Z481" s="6" t="s">
        <v>860</v>
      </c>
      <c r="AA481" s="39">
        <v>9.85</v>
      </c>
      <c r="AB481" s="60">
        <f t="shared" si="808"/>
        <v>0</v>
      </c>
      <c r="AC481" s="17">
        <f t="shared" si="809"/>
        <v>9.85</v>
      </c>
      <c r="AD481" s="12">
        <f t="shared" si="810"/>
        <v>0</v>
      </c>
      <c r="AE481" s="120"/>
      <c r="AF481" s="128">
        <v>3</v>
      </c>
      <c r="AG481" s="53">
        <f t="shared" si="811"/>
        <v>9.85</v>
      </c>
      <c r="AH481" s="52"/>
      <c r="AJ481" s="17">
        <f t="shared" si="812"/>
        <v>9.85</v>
      </c>
      <c r="AK481" s="17">
        <f t="shared" si="813"/>
        <v>0</v>
      </c>
      <c r="AL481" s="17">
        <f t="shared" si="814"/>
        <v>0</v>
      </c>
      <c r="AM481" s="17" t="str">
        <f t="shared" si="815"/>
        <v/>
      </c>
      <c r="AO481" s="31" t="s">
        <v>61</v>
      </c>
    </row>
    <row r="482" spans="1:41" s="3" customFormat="1" ht="1.5" customHeight="1" x14ac:dyDescent="0.2">
      <c r="A482" s="3" t="s">
        <v>120</v>
      </c>
      <c r="P482" s="74"/>
      <c r="Q482" s="87"/>
      <c r="R482" s="6"/>
      <c r="S482" s="39"/>
      <c r="T482" s="6"/>
      <c r="U482" s="5"/>
      <c r="V482" s="52"/>
      <c r="W482" s="56"/>
      <c r="X482" s="15"/>
      <c r="Y482" s="52"/>
      <c r="Z482" s="39"/>
      <c r="AA482" s="39"/>
      <c r="AB482" s="55"/>
      <c r="AC482" s="17"/>
      <c r="AD482" s="15"/>
      <c r="AE482" s="65"/>
      <c r="AF482" s="65"/>
      <c r="AG482" s="39"/>
      <c r="AH482" s="52"/>
      <c r="AO482" s="140"/>
    </row>
    <row r="483" spans="1:41" s="3" customFormat="1" ht="9.9499999999999993" customHeight="1" x14ac:dyDescent="0.2">
      <c r="B483" s="111" t="s">
        <v>8</v>
      </c>
      <c r="D483" s="40"/>
      <c r="E483" s="74" t="s">
        <v>334</v>
      </c>
      <c r="F483" s="74"/>
      <c r="G483" s="30" t="s">
        <v>212</v>
      </c>
      <c r="H483" s="30"/>
      <c r="I483" s="30"/>
      <c r="J483" s="30"/>
      <c r="K483" s="30"/>
      <c r="L483" s="30" t="s">
        <v>435</v>
      </c>
      <c r="M483" s="30"/>
      <c r="N483" s="30"/>
      <c r="P483" s="74" t="s">
        <v>213</v>
      </c>
      <c r="Q483" s="87"/>
      <c r="R483" s="29"/>
      <c r="S483" s="39">
        <f>IF(Suggested="Yes",AA483,AG483)</f>
        <v>6.7</v>
      </c>
      <c r="T483" s="37" t="s">
        <v>48</v>
      </c>
      <c r="U483" s="5" t="str">
        <f>+Instructions!$B$3</f>
        <v>G</v>
      </c>
      <c r="V483" s="52"/>
      <c r="W483" s="56">
        <f>+Instructions!$C$22</f>
        <v>0</v>
      </c>
      <c r="X483" s="17">
        <f>ROUND($AA483*(1-W483)+0.004999,2)</f>
        <v>6.7</v>
      </c>
      <c r="Y483" s="52"/>
      <c r="Z483" s="6" t="s">
        <v>719</v>
      </c>
      <c r="AA483" s="39">
        <v>6.7</v>
      </c>
      <c r="AB483" s="60">
        <f>+W483</f>
        <v>0</v>
      </c>
      <c r="AC483" s="17">
        <f>+X483</f>
        <v>6.7</v>
      </c>
      <c r="AD483" s="12">
        <f>(AG483-AC483)/AG483</f>
        <v>0</v>
      </c>
      <c r="AE483" s="120"/>
      <c r="AF483" s="128">
        <v>3</v>
      </c>
      <c r="AG483" s="53">
        <f>SUM(AJ483:AL483)+AE483</f>
        <v>6.7</v>
      </c>
      <c r="AH483" s="52"/>
      <c r="AJ483" s="17">
        <f>ROUND(AC483/(1-VLOOKUP(AF483,Group,2,FALSE)),2)</f>
        <v>6.7</v>
      </c>
      <c r="AK483" s="17">
        <f>IF(VLOOKUP(AF483,Group,5,FALSE)="YES",VLOOKUP(ROUND(ROUND(AJ483,1)-AJ483,2),Round,2,FALSE)+VLOOKUP(AF483,Group,6,FALSE),0)</f>
        <v>0</v>
      </c>
      <c r="AL483" s="17">
        <f>IF(VLOOKUP(AF483,Group,7,FALSE)="",0,ROUND(AJ483-0.04999,1)-AJ483+AM483)</f>
        <v>0</v>
      </c>
      <c r="AM483" s="17" t="str">
        <f>IF(VLOOKUP(AF483,Group,7,FALSE)="","",VLOOKUP(AF483,Group,7,FALSE))</f>
        <v/>
      </c>
      <c r="AO483" s="31" t="s">
        <v>61</v>
      </c>
    </row>
    <row r="484" spans="1:41" s="3" customFormat="1" ht="2.85" customHeight="1" x14ac:dyDescent="0.2">
      <c r="C484" s="73"/>
      <c r="P484" s="74"/>
      <c r="Q484" s="87"/>
      <c r="R484" s="6"/>
      <c r="S484" s="39"/>
      <c r="T484" s="6"/>
      <c r="U484" s="5"/>
      <c r="V484" s="52"/>
      <c r="W484" s="56"/>
      <c r="X484" s="15"/>
      <c r="Y484" s="52"/>
      <c r="Z484" s="39"/>
      <c r="AA484" s="39"/>
      <c r="AB484" s="55"/>
      <c r="AC484" s="17"/>
      <c r="AD484" s="15"/>
      <c r="AE484" s="65"/>
      <c r="AF484" s="65"/>
      <c r="AG484" s="39"/>
      <c r="AH484" s="52"/>
      <c r="AO484" s="140"/>
    </row>
    <row r="485" spans="1:41" s="3" customFormat="1" ht="9.9499999999999993" customHeight="1" x14ac:dyDescent="0.2">
      <c r="D485" s="40" t="s">
        <v>10</v>
      </c>
      <c r="E485" s="141" t="s">
        <v>436</v>
      </c>
      <c r="G485" s="141"/>
      <c r="H485" s="141"/>
      <c r="I485" s="141"/>
      <c r="J485" s="141"/>
      <c r="K485" s="141"/>
      <c r="L485" s="141"/>
      <c r="M485" s="141"/>
      <c r="N485" s="141"/>
      <c r="P485" s="74"/>
      <c r="Q485" s="87"/>
      <c r="R485" s="6"/>
      <c r="S485" s="39"/>
      <c r="T485" s="6"/>
      <c r="U485" s="5"/>
      <c r="V485" s="52"/>
      <c r="W485" s="56"/>
      <c r="X485" s="15"/>
      <c r="Y485" s="52"/>
      <c r="Z485" s="39"/>
      <c r="AA485" s="39"/>
      <c r="AB485" s="55"/>
      <c r="AC485" s="17"/>
      <c r="AD485" s="15"/>
      <c r="AE485" s="65"/>
      <c r="AF485" s="65"/>
      <c r="AG485" s="39"/>
      <c r="AH485" s="52"/>
      <c r="AO485" s="140"/>
    </row>
    <row r="486" spans="1:41" s="3" customFormat="1" ht="1.5" customHeight="1" x14ac:dyDescent="0.2">
      <c r="A486" s="3" t="s">
        <v>120</v>
      </c>
      <c r="P486" s="74"/>
      <c r="Q486" s="87"/>
      <c r="R486" s="6"/>
      <c r="S486" s="39"/>
      <c r="T486" s="6"/>
      <c r="U486" s="5"/>
      <c r="V486" s="52"/>
      <c r="W486" s="56"/>
      <c r="X486" s="15"/>
      <c r="Y486" s="52"/>
      <c r="Z486" s="39"/>
      <c r="AA486" s="39"/>
      <c r="AB486" s="55"/>
      <c r="AC486" s="17"/>
      <c r="AD486" s="15"/>
      <c r="AE486" s="65"/>
      <c r="AF486" s="65"/>
      <c r="AG486" s="39"/>
      <c r="AH486" s="52"/>
      <c r="AO486" s="140"/>
    </row>
    <row r="487" spans="1:41" s="3" customFormat="1" ht="9.9499999999999993" customHeight="1" x14ac:dyDescent="0.2">
      <c r="B487" s="112" t="s">
        <v>57</v>
      </c>
      <c r="D487" s="40"/>
      <c r="E487" s="74" t="s">
        <v>434</v>
      </c>
      <c r="F487" s="74"/>
      <c r="G487" s="30" t="s">
        <v>50</v>
      </c>
      <c r="H487" s="30"/>
      <c r="I487" s="30"/>
      <c r="J487" s="30"/>
      <c r="K487" s="30"/>
      <c r="L487" s="30" t="s">
        <v>435</v>
      </c>
      <c r="M487" s="30"/>
      <c r="N487" s="30"/>
      <c r="P487" s="74" t="s">
        <v>496</v>
      </c>
      <c r="Q487" s="87"/>
      <c r="R487" s="29"/>
      <c r="S487" s="39">
        <f>IF(Suggested="Yes",AA487,AG487)</f>
        <v>8.6</v>
      </c>
      <c r="T487" s="37" t="s">
        <v>49</v>
      </c>
      <c r="U487" s="5" t="str">
        <f>+Instructions!$B$3</f>
        <v>G</v>
      </c>
      <c r="V487" s="52"/>
      <c r="W487" s="56">
        <f>+Instructions!$C$22</f>
        <v>0</v>
      </c>
      <c r="X487" s="17">
        <f t="shared" ref="X487:X488" si="827">ROUND($AA487*(1-W487)+0.004999,2)</f>
        <v>8.6</v>
      </c>
      <c r="Y487" s="52"/>
      <c r="Z487" s="6" t="s">
        <v>860</v>
      </c>
      <c r="AA487" s="39">
        <v>8.6</v>
      </c>
      <c r="AB487" s="60">
        <f t="shared" ref="AB487:AB488" si="828">+W487</f>
        <v>0</v>
      </c>
      <c r="AC487" s="17">
        <f t="shared" ref="AC487:AC488" si="829">+X487</f>
        <v>8.6</v>
      </c>
      <c r="AD487" s="12">
        <f t="shared" ref="AD487:AD488" si="830">(AG487-AC487)/AG487</f>
        <v>0</v>
      </c>
      <c r="AE487" s="120"/>
      <c r="AF487" s="127">
        <v>1</v>
      </c>
      <c r="AG487" s="38">
        <f t="shared" ref="AG487:AG488" si="831">SUM(AJ487:AL487)+AE487</f>
        <v>8.6</v>
      </c>
      <c r="AH487" s="52"/>
      <c r="AJ487" s="17">
        <f t="shared" ref="AJ487:AJ488" si="832">ROUND(AC487/(1-VLOOKUP(AF487,Group,2,FALSE)),2)</f>
        <v>8.6</v>
      </c>
      <c r="AK487" s="17">
        <f t="shared" ref="AK487:AK488" si="833">IF(VLOOKUP(AF487,Group,5,FALSE)="YES",VLOOKUP(ROUND(ROUND(AJ487,1)-AJ487,2),Round,2,FALSE)+VLOOKUP(AF487,Group,6,FALSE),0)</f>
        <v>0</v>
      </c>
      <c r="AL487" s="17">
        <f t="shared" ref="AL487:AL488" si="834">IF(VLOOKUP(AF487,Group,7,FALSE)="",0,ROUND(AJ487-0.04999,1)-AJ487+AM487)</f>
        <v>0</v>
      </c>
      <c r="AM487" s="17" t="str">
        <f t="shared" ref="AM487:AM488" si="835">IF(VLOOKUP(AF487,Group,7,FALSE)="","",VLOOKUP(AF487,Group,7,FALSE))</f>
        <v/>
      </c>
      <c r="AO487" s="31" t="s">
        <v>61</v>
      </c>
    </row>
    <row r="488" spans="1:41" s="3" customFormat="1" ht="9.9499999999999993" customHeight="1" x14ac:dyDescent="0.2">
      <c r="B488" s="112" t="s">
        <v>57</v>
      </c>
      <c r="D488" s="40"/>
      <c r="E488" s="74" t="s">
        <v>333</v>
      </c>
      <c r="F488" s="74"/>
      <c r="G488" s="30" t="s">
        <v>50</v>
      </c>
      <c r="H488" s="30"/>
      <c r="I488" s="30"/>
      <c r="J488" s="30"/>
      <c r="K488" s="30"/>
      <c r="L488" s="30" t="s">
        <v>435</v>
      </c>
      <c r="M488" s="30"/>
      <c r="N488" s="30"/>
      <c r="P488" s="74" t="s">
        <v>487</v>
      </c>
      <c r="Q488" s="87"/>
      <c r="R488" s="29"/>
      <c r="S488" s="39">
        <f>IF(Suggested="Yes",AA488,AG488)</f>
        <v>8.6</v>
      </c>
      <c r="T488" s="37" t="s">
        <v>49</v>
      </c>
      <c r="U488" s="5" t="str">
        <f>+Instructions!$B$3</f>
        <v>G</v>
      </c>
      <c r="V488" s="52"/>
      <c r="W488" s="56">
        <f>+Instructions!$C$22</f>
        <v>0</v>
      </c>
      <c r="X488" s="17">
        <f t="shared" si="827"/>
        <v>8.6</v>
      </c>
      <c r="Y488" s="52"/>
      <c r="Z488" s="6" t="s">
        <v>860</v>
      </c>
      <c r="AA488" s="39">
        <v>8.6</v>
      </c>
      <c r="AB488" s="60">
        <f t="shared" si="828"/>
        <v>0</v>
      </c>
      <c r="AC488" s="17">
        <f t="shared" si="829"/>
        <v>8.6</v>
      </c>
      <c r="AD488" s="12">
        <f t="shared" si="830"/>
        <v>0</v>
      </c>
      <c r="AE488" s="120"/>
      <c r="AF488" s="127">
        <v>1</v>
      </c>
      <c r="AG488" s="38">
        <f t="shared" si="831"/>
        <v>8.6</v>
      </c>
      <c r="AH488" s="52"/>
      <c r="AJ488" s="17">
        <f t="shared" si="832"/>
        <v>8.6</v>
      </c>
      <c r="AK488" s="17">
        <f t="shared" si="833"/>
        <v>0</v>
      </c>
      <c r="AL488" s="17">
        <f t="shared" si="834"/>
        <v>0</v>
      </c>
      <c r="AM488" s="17" t="str">
        <f t="shared" si="835"/>
        <v/>
      </c>
      <c r="AO488" s="31" t="s">
        <v>61</v>
      </c>
    </row>
    <row r="489" spans="1:41" s="3" customFormat="1" ht="1.5" customHeight="1" x14ac:dyDescent="0.2">
      <c r="A489" s="3" t="s">
        <v>120</v>
      </c>
      <c r="P489" s="74"/>
      <c r="Q489" s="87"/>
      <c r="R489" s="6"/>
      <c r="S489" s="39"/>
      <c r="T489" s="6"/>
      <c r="U489" s="5"/>
      <c r="V489" s="52"/>
      <c r="W489" s="56"/>
      <c r="X489" s="15"/>
      <c r="Y489" s="52"/>
      <c r="Z489" s="39"/>
      <c r="AA489" s="39"/>
      <c r="AB489" s="55"/>
      <c r="AC489" s="17"/>
      <c r="AD489" s="15"/>
      <c r="AE489" s="65"/>
      <c r="AF489" s="65"/>
      <c r="AG489" s="39"/>
      <c r="AH489" s="52"/>
      <c r="AO489" s="140"/>
    </row>
    <row r="490" spans="1:41" s="3" customFormat="1" ht="9.9499999999999993" customHeight="1" x14ac:dyDescent="0.2">
      <c r="B490" s="111" t="s">
        <v>8</v>
      </c>
      <c r="D490" s="40"/>
      <c r="E490" s="74" t="s">
        <v>333</v>
      </c>
      <c r="F490" s="74"/>
      <c r="G490" s="30" t="s">
        <v>50</v>
      </c>
      <c r="H490" s="30"/>
      <c r="I490" s="30"/>
      <c r="J490" s="30" t="s">
        <v>211</v>
      </c>
      <c r="K490" s="30"/>
      <c r="L490" s="30" t="s">
        <v>435</v>
      </c>
      <c r="M490" s="30"/>
      <c r="N490" s="30"/>
      <c r="P490" s="74" t="s">
        <v>487</v>
      </c>
      <c r="Q490" s="87"/>
      <c r="R490" s="29"/>
      <c r="S490" s="39">
        <f t="shared" ref="S490:S491" si="836">IF(Suggested="Yes",AA490,AG490)</f>
        <v>11.2</v>
      </c>
      <c r="T490" s="37" t="s">
        <v>49</v>
      </c>
      <c r="U490" s="5" t="str">
        <f>+Instructions!$B$3</f>
        <v>G</v>
      </c>
      <c r="V490" s="52"/>
      <c r="W490" s="56">
        <f>+Instructions!$C$22</f>
        <v>0</v>
      </c>
      <c r="X490" s="17">
        <f t="shared" ref="X490:X491" si="837">ROUND($AA490*(1-W490)+0.004999,2)</f>
        <v>11.2</v>
      </c>
      <c r="Y490" s="52"/>
      <c r="Z490" s="6" t="s">
        <v>860</v>
      </c>
      <c r="AA490" s="39">
        <v>11.2</v>
      </c>
      <c r="AB490" s="60">
        <f t="shared" ref="AB490:AB491" si="838">+W490</f>
        <v>0</v>
      </c>
      <c r="AC490" s="17">
        <f t="shared" ref="AC490:AC491" si="839">+X490</f>
        <v>11.2</v>
      </c>
      <c r="AD490" s="12">
        <f t="shared" ref="AD490:AD491" si="840">(AG490-AC490)/AG490</f>
        <v>0</v>
      </c>
      <c r="AE490" s="120"/>
      <c r="AF490" s="128">
        <v>3</v>
      </c>
      <c r="AG490" s="53">
        <f t="shared" ref="AG490:AG491" si="841">SUM(AJ490:AL490)+AE490</f>
        <v>11.2</v>
      </c>
      <c r="AH490" s="52"/>
      <c r="AJ490" s="17">
        <f t="shared" ref="AJ490:AJ491" si="842">ROUND(AC490/(1-VLOOKUP(AF490,Group,2,FALSE)),2)</f>
        <v>11.2</v>
      </c>
      <c r="AK490" s="17">
        <f t="shared" ref="AK490:AK491" si="843">IF(VLOOKUP(AF490,Group,5,FALSE)="YES",VLOOKUP(ROUND(ROUND(AJ490,1)-AJ490,2),Round,2,FALSE)+VLOOKUP(AF490,Group,6,FALSE),0)</f>
        <v>0</v>
      </c>
      <c r="AL490" s="17">
        <f t="shared" ref="AL490:AL491" si="844">IF(VLOOKUP(AF490,Group,7,FALSE)="",0,ROUND(AJ490-0.04999,1)-AJ490+AM490)</f>
        <v>0</v>
      </c>
      <c r="AM490" s="17" t="str">
        <f t="shared" ref="AM490:AM491" si="845">IF(VLOOKUP(AF490,Group,7,FALSE)="","",VLOOKUP(AF490,Group,7,FALSE))</f>
        <v/>
      </c>
      <c r="AO490" s="31" t="s">
        <v>61</v>
      </c>
    </row>
    <row r="491" spans="1:41" s="3" customFormat="1" ht="9.9499999999999993" customHeight="1" x14ac:dyDescent="0.2">
      <c r="B491" s="111" t="s">
        <v>8</v>
      </c>
      <c r="D491" s="40"/>
      <c r="E491" s="74" t="s">
        <v>333</v>
      </c>
      <c r="F491" s="74"/>
      <c r="G491" s="30" t="s">
        <v>50</v>
      </c>
      <c r="H491" s="30"/>
      <c r="I491" s="30"/>
      <c r="J491" s="30" t="s">
        <v>221</v>
      </c>
      <c r="K491" s="30"/>
      <c r="L491" s="30" t="s">
        <v>435</v>
      </c>
      <c r="M491" s="30"/>
      <c r="N491" s="30"/>
      <c r="P491" s="74" t="s">
        <v>487</v>
      </c>
      <c r="Q491" s="87"/>
      <c r="R491" s="29"/>
      <c r="S491" s="39">
        <f t="shared" si="836"/>
        <v>11.2</v>
      </c>
      <c r="T491" s="37" t="s">
        <v>49</v>
      </c>
      <c r="U491" s="5" t="str">
        <f>+Instructions!$B$3</f>
        <v>G</v>
      </c>
      <c r="V491" s="52"/>
      <c r="W491" s="56">
        <f>+Instructions!$C$22</f>
        <v>0</v>
      </c>
      <c r="X491" s="17">
        <f t="shared" si="837"/>
        <v>11.2</v>
      </c>
      <c r="Y491" s="52"/>
      <c r="Z491" s="6" t="s">
        <v>860</v>
      </c>
      <c r="AA491" s="39">
        <v>11.2</v>
      </c>
      <c r="AB491" s="60">
        <f t="shared" si="838"/>
        <v>0</v>
      </c>
      <c r="AC491" s="17">
        <f t="shared" si="839"/>
        <v>11.2</v>
      </c>
      <c r="AD491" s="12">
        <f t="shared" si="840"/>
        <v>0</v>
      </c>
      <c r="AE491" s="120"/>
      <c r="AF491" s="128">
        <v>3</v>
      </c>
      <c r="AG491" s="53">
        <f t="shared" si="841"/>
        <v>11.2</v>
      </c>
      <c r="AH491" s="52"/>
      <c r="AJ491" s="17">
        <f t="shared" si="842"/>
        <v>11.2</v>
      </c>
      <c r="AK491" s="17">
        <f t="shared" si="843"/>
        <v>0</v>
      </c>
      <c r="AL491" s="17">
        <f t="shared" si="844"/>
        <v>0</v>
      </c>
      <c r="AM491" s="17" t="str">
        <f t="shared" si="845"/>
        <v/>
      </c>
      <c r="AO491" s="31" t="s">
        <v>61</v>
      </c>
    </row>
    <row r="492" spans="1:41" s="3" customFormat="1" ht="1.5" customHeight="1" x14ac:dyDescent="0.2">
      <c r="A492" s="3" t="s">
        <v>120</v>
      </c>
      <c r="P492" s="74"/>
      <c r="Q492" s="87"/>
      <c r="R492" s="6"/>
      <c r="S492" s="39"/>
      <c r="T492" s="6"/>
      <c r="U492" s="5"/>
      <c r="V492" s="52"/>
      <c r="W492" s="56"/>
      <c r="X492" s="15"/>
      <c r="Y492" s="52"/>
      <c r="Z492" s="39"/>
      <c r="AA492" s="39"/>
      <c r="AB492" s="55"/>
      <c r="AC492" s="17"/>
      <c r="AD492" s="15"/>
      <c r="AE492" s="65"/>
      <c r="AF492" s="65"/>
      <c r="AG492" s="39"/>
      <c r="AH492" s="52"/>
      <c r="AO492" s="140"/>
    </row>
    <row r="493" spans="1:41" s="3" customFormat="1" ht="9.9499999999999993" customHeight="1" x14ac:dyDescent="0.2">
      <c r="B493" s="111" t="s">
        <v>8</v>
      </c>
      <c r="D493" s="40"/>
      <c r="E493" s="74" t="s">
        <v>334</v>
      </c>
      <c r="F493" s="74"/>
      <c r="G493" s="30" t="s">
        <v>212</v>
      </c>
      <c r="H493" s="30"/>
      <c r="I493" s="30"/>
      <c r="J493" s="30"/>
      <c r="K493" s="30"/>
      <c r="L493" s="30" t="s">
        <v>435</v>
      </c>
      <c r="M493" s="30"/>
      <c r="N493" s="30"/>
      <c r="P493" s="74" t="s">
        <v>213</v>
      </c>
      <c r="Q493" s="87"/>
      <c r="R493" s="29"/>
      <c r="S493" s="39">
        <f>IF(Suggested="Yes",AA493,AG493)</f>
        <v>6.7</v>
      </c>
      <c r="T493" s="37" t="s">
        <v>48</v>
      </c>
      <c r="U493" s="5" t="str">
        <f>+Instructions!$B$3</f>
        <v>G</v>
      </c>
      <c r="V493" s="52"/>
      <c r="W493" s="56">
        <f>+Instructions!$C$22</f>
        <v>0</v>
      </c>
      <c r="X493" s="17">
        <f>ROUND($AA493*(1-W493)+0.004999,2)</f>
        <v>6.7</v>
      </c>
      <c r="Y493" s="52"/>
      <c r="Z493" s="6" t="s">
        <v>719</v>
      </c>
      <c r="AA493" s="39">
        <v>6.7</v>
      </c>
      <c r="AB493" s="60">
        <f>+W493</f>
        <v>0</v>
      </c>
      <c r="AC493" s="17">
        <f>+X493</f>
        <v>6.7</v>
      </c>
      <c r="AD493" s="12">
        <f>(AG493-AC493)/AG493</f>
        <v>0</v>
      </c>
      <c r="AE493" s="120"/>
      <c r="AF493" s="128">
        <v>3</v>
      </c>
      <c r="AG493" s="53">
        <f>SUM(AJ493:AL493)+AE493</f>
        <v>6.7</v>
      </c>
      <c r="AH493" s="52"/>
      <c r="AJ493" s="17">
        <f>ROUND(AC493/(1-VLOOKUP(AF493,Group,2,FALSE)),2)</f>
        <v>6.7</v>
      </c>
      <c r="AK493" s="17">
        <f>IF(VLOOKUP(AF493,Group,5,FALSE)="YES",VLOOKUP(ROUND(ROUND(AJ493,1)-AJ493,2),Round,2,FALSE)+VLOOKUP(AF493,Group,6,FALSE),0)</f>
        <v>0</v>
      </c>
      <c r="AL493" s="17">
        <f>IF(VLOOKUP(AF493,Group,7,FALSE)="",0,ROUND(AJ493-0.04999,1)-AJ493+AM493)</f>
        <v>0</v>
      </c>
      <c r="AM493" s="17" t="str">
        <f>IF(VLOOKUP(AF493,Group,7,FALSE)="","",VLOOKUP(AF493,Group,7,FALSE))</f>
        <v/>
      </c>
      <c r="AO493" s="31" t="s">
        <v>61</v>
      </c>
    </row>
    <row r="494" spans="1:41" s="3" customFormat="1" ht="3.95" customHeight="1" x14ac:dyDescent="0.2">
      <c r="A494" s="3" t="s">
        <v>120</v>
      </c>
      <c r="P494" s="74"/>
      <c r="Q494" s="87"/>
      <c r="R494" s="6"/>
      <c r="S494" s="39"/>
      <c r="T494" s="6"/>
      <c r="U494" s="5"/>
      <c r="V494" s="52"/>
      <c r="W494" s="56"/>
      <c r="X494" s="15"/>
      <c r="Y494" s="52"/>
      <c r="Z494" s="39"/>
      <c r="AA494" s="39"/>
      <c r="AB494" s="55"/>
      <c r="AC494" s="17"/>
      <c r="AD494" s="15"/>
      <c r="AE494" s="65"/>
      <c r="AF494" s="65"/>
      <c r="AG494" s="39"/>
      <c r="AH494" s="52"/>
      <c r="AO494" s="140"/>
    </row>
    <row r="495" spans="1:41" s="3" customFormat="1" ht="9.9499999999999993" customHeight="1" x14ac:dyDescent="0.2">
      <c r="A495" s="3" t="s">
        <v>120</v>
      </c>
      <c r="C495" s="73" t="s">
        <v>437</v>
      </c>
      <c r="O495" s="3" t="s">
        <v>122</v>
      </c>
      <c r="P495" s="74"/>
      <c r="Q495" s="87"/>
      <c r="R495" s="161" t="s">
        <v>126</v>
      </c>
      <c r="S495" s="162" t="s">
        <v>370</v>
      </c>
      <c r="T495" s="163"/>
      <c r="U495" s="5"/>
      <c r="V495" s="52"/>
      <c r="W495" s="56"/>
      <c r="X495" s="15"/>
      <c r="Y495" s="52"/>
      <c r="Z495" s="39"/>
      <c r="AA495" s="39"/>
      <c r="AB495" s="55"/>
      <c r="AC495" s="17"/>
      <c r="AD495" s="15"/>
      <c r="AE495" s="65"/>
      <c r="AF495" s="65"/>
      <c r="AG495" s="39"/>
      <c r="AH495" s="52"/>
      <c r="AO495" s="140"/>
    </row>
    <row r="496" spans="1:41" s="3" customFormat="1" ht="2.85" customHeight="1" x14ac:dyDescent="0.2">
      <c r="C496" s="73"/>
      <c r="P496" s="74"/>
      <c r="Q496" s="87"/>
      <c r="R496" s="6"/>
      <c r="S496" s="39"/>
      <c r="T496" s="6"/>
      <c r="U496" s="5"/>
      <c r="V496" s="52"/>
      <c r="W496" s="56"/>
      <c r="X496" s="15"/>
      <c r="Y496" s="52"/>
      <c r="Z496" s="39"/>
      <c r="AA496" s="39"/>
      <c r="AB496" s="55"/>
      <c r="AC496" s="17"/>
      <c r="AD496" s="15"/>
      <c r="AE496" s="65"/>
      <c r="AF496" s="65"/>
      <c r="AG496" s="39"/>
      <c r="AH496" s="52"/>
      <c r="AO496" s="140"/>
    </row>
    <row r="497" spans="1:41" s="3" customFormat="1" ht="9.9499999999999993" customHeight="1" x14ac:dyDescent="0.2">
      <c r="D497" s="40" t="s">
        <v>10</v>
      </c>
      <c r="E497" s="141" t="s">
        <v>357</v>
      </c>
      <c r="G497" s="141"/>
      <c r="H497" s="141"/>
      <c r="J497" s="141"/>
      <c r="K497" s="141"/>
      <c r="L497" s="141"/>
      <c r="M497" s="3" t="s">
        <v>122</v>
      </c>
      <c r="N497" s="141"/>
      <c r="P497" s="74"/>
      <c r="Q497" s="87"/>
      <c r="R497" s="6"/>
      <c r="S497" s="39"/>
      <c r="T497" s="6"/>
      <c r="U497" s="5"/>
      <c r="V497" s="52"/>
      <c r="W497" s="56"/>
      <c r="X497" s="15"/>
      <c r="Y497" s="52"/>
      <c r="Z497" s="39"/>
      <c r="AA497" s="39"/>
      <c r="AB497" s="55"/>
      <c r="AC497" s="17"/>
      <c r="AD497" s="15"/>
      <c r="AE497" s="65"/>
      <c r="AF497" s="65"/>
      <c r="AG497" s="39"/>
      <c r="AH497" s="52"/>
      <c r="AO497" s="140"/>
    </row>
    <row r="498" spans="1:41" s="3" customFormat="1" ht="0.95" customHeight="1" x14ac:dyDescent="0.2">
      <c r="A498" s="3" t="s">
        <v>120</v>
      </c>
      <c r="P498" s="74"/>
      <c r="Q498" s="87"/>
      <c r="R498" s="6"/>
      <c r="S498" s="39"/>
      <c r="T498" s="6"/>
      <c r="U498" s="5"/>
      <c r="V498" s="52"/>
      <c r="W498" s="56"/>
      <c r="X498" s="15"/>
      <c r="Y498" s="52"/>
      <c r="Z498" s="39"/>
      <c r="AA498" s="39"/>
      <c r="AB498" s="55"/>
      <c r="AC498" s="17"/>
      <c r="AD498" s="15"/>
      <c r="AE498" s="65"/>
      <c r="AF498" s="65"/>
      <c r="AG498" s="39"/>
      <c r="AH498" s="52"/>
      <c r="AO498" s="140"/>
    </row>
    <row r="499" spans="1:41" s="3" customFormat="1" ht="9.9499999999999993" customHeight="1" x14ac:dyDescent="0.2">
      <c r="B499" s="112" t="s">
        <v>57</v>
      </c>
      <c r="C499" s="173" t="s">
        <v>186</v>
      </c>
      <c r="D499" s="40"/>
      <c r="E499" s="74" t="s">
        <v>279</v>
      </c>
      <c r="F499" s="74"/>
      <c r="G499" s="30" t="s">
        <v>50</v>
      </c>
      <c r="H499" s="30"/>
      <c r="I499" s="30" t="s">
        <v>228</v>
      </c>
      <c r="J499" s="30"/>
      <c r="K499" s="30"/>
      <c r="L499" s="30"/>
      <c r="M499" s="30"/>
      <c r="N499" s="30"/>
      <c r="P499" s="74" t="s">
        <v>375</v>
      </c>
      <c r="Q499" s="87"/>
      <c r="R499" s="29"/>
      <c r="S499" s="39">
        <f>IF(Suggested="Yes",AA499,AG499)</f>
        <v>7.15</v>
      </c>
      <c r="T499" s="37" t="s">
        <v>49</v>
      </c>
      <c r="U499" s="5" t="str">
        <f>+Instructions!$B$3</f>
        <v>G</v>
      </c>
      <c r="V499" s="52"/>
      <c r="W499" s="56">
        <f>+Instructions!$C$22</f>
        <v>0</v>
      </c>
      <c r="X499" s="17">
        <f t="shared" ref="X499" si="846">ROUND($AA499*(1-W499)+0.004999,2)</f>
        <v>7.15</v>
      </c>
      <c r="Y499" s="52"/>
      <c r="Z499" s="6" t="s">
        <v>860</v>
      </c>
      <c r="AA499" s="39">
        <v>7.15</v>
      </c>
      <c r="AB499" s="60">
        <f t="shared" ref="AB499" si="847">+W499</f>
        <v>0</v>
      </c>
      <c r="AC499" s="17">
        <f t="shared" ref="AC499" si="848">+X499</f>
        <v>7.15</v>
      </c>
      <c r="AD499" s="12">
        <f t="shared" ref="AD499" si="849">(AG499-AC499)/AG499</f>
        <v>0</v>
      </c>
      <c r="AE499" s="120"/>
      <c r="AF499" s="127">
        <v>1</v>
      </c>
      <c r="AG499" s="38">
        <f t="shared" ref="AG499" si="850">SUM(AJ499:AL499)+AE499</f>
        <v>7.15</v>
      </c>
      <c r="AH499" s="52"/>
      <c r="AJ499" s="17">
        <f t="shared" ref="AJ499" si="851">ROUND(AC499/(1-VLOOKUP(AF499,Group,2,FALSE)),2)</f>
        <v>7.15</v>
      </c>
      <c r="AK499" s="17">
        <f t="shared" ref="AK499" si="852">IF(VLOOKUP(AF499,Group,5,FALSE)="YES",VLOOKUP(ROUND(ROUND(AJ499,1)-AJ499,2),Round,2,FALSE)+VLOOKUP(AF499,Group,6,FALSE),0)</f>
        <v>0</v>
      </c>
      <c r="AL499" s="17">
        <f t="shared" ref="AL499" si="853">IF(VLOOKUP(AF499,Group,7,FALSE)="",0,ROUND(AJ499-0.04999,1)-AJ499+AM499)</f>
        <v>0</v>
      </c>
      <c r="AM499" s="17" t="str">
        <f t="shared" ref="AM499" si="854">IF(VLOOKUP(AF499,Group,7,FALSE)="","",VLOOKUP(AF499,Group,7,FALSE))</f>
        <v/>
      </c>
      <c r="AO499" s="31" t="s">
        <v>61</v>
      </c>
    </row>
    <row r="500" spans="1:41" s="3" customFormat="1" ht="9.9499999999999993" customHeight="1" x14ac:dyDescent="0.2">
      <c r="B500" s="112" t="s">
        <v>57</v>
      </c>
      <c r="D500" s="40"/>
      <c r="E500" s="74" t="s">
        <v>308</v>
      </c>
      <c r="F500" s="74"/>
      <c r="G500" s="30" t="s">
        <v>50</v>
      </c>
      <c r="H500" s="30"/>
      <c r="I500" s="30" t="s">
        <v>228</v>
      </c>
      <c r="J500" s="30"/>
      <c r="K500" s="30"/>
      <c r="L500" s="30"/>
      <c r="M500" s="30"/>
      <c r="N500" s="30"/>
      <c r="P500" s="74" t="s">
        <v>376</v>
      </c>
      <c r="Q500" s="87"/>
      <c r="R500" s="29"/>
      <c r="S500" s="39">
        <f>IF(Suggested="Yes",AA500,AG500)</f>
        <v>10.6</v>
      </c>
      <c r="T500" s="37" t="s">
        <v>49</v>
      </c>
      <c r="U500" s="5" t="str">
        <f>+Instructions!$B$3</f>
        <v>G</v>
      </c>
      <c r="V500" s="52"/>
      <c r="W500" s="56">
        <f>+Instructions!$C$22</f>
        <v>0</v>
      </c>
      <c r="X500" s="17">
        <f t="shared" ref="X500:X509" si="855">ROUND($AA500*(1-W500)+0.004999,2)</f>
        <v>10.6</v>
      </c>
      <c r="Y500" s="52"/>
      <c r="Z500" s="6" t="s">
        <v>860</v>
      </c>
      <c r="AA500" s="39">
        <v>10.6</v>
      </c>
      <c r="AB500" s="60">
        <f t="shared" ref="AB500:AB509" si="856">+W500</f>
        <v>0</v>
      </c>
      <c r="AC500" s="17">
        <f t="shared" ref="AC500:AC509" si="857">+X500</f>
        <v>10.6</v>
      </c>
      <c r="AD500" s="12">
        <f t="shared" ref="AD500:AD509" si="858">(AG500-AC500)/AG500</f>
        <v>0</v>
      </c>
      <c r="AE500" s="120"/>
      <c r="AF500" s="127">
        <v>1</v>
      </c>
      <c r="AG500" s="38">
        <f t="shared" ref="AG500:AG509" si="859">SUM(AJ500:AL500)+AE500</f>
        <v>10.6</v>
      </c>
      <c r="AH500" s="52"/>
      <c r="AJ500" s="17">
        <f t="shared" ref="AJ500:AJ509" si="860">ROUND(AC500/(1-VLOOKUP(AF500,Group,2,FALSE)),2)</f>
        <v>10.6</v>
      </c>
      <c r="AK500" s="17">
        <f t="shared" ref="AK500:AK509" si="861">IF(VLOOKUP(AF500,Group,5,FALSE)="YES",VLOOKUP(ROUND(ROUND(AJ500,1)-AJ500,2),Round,2,FALSE)+VLOOKUP(AF500,Group,6,FALSE),0)</f>
        <v>0</v>
      </c>
      <c r="AL500" s="17">
        <f t="shared" ref="AL500:AL509" si="862">IF(VLOOKUP(AF500,Group,7,FALSE)="",0,ROUND(AJ500-0.04999,1)-AJ500+AM500)</f>
        <v>0</v>
      </c>
      <c r="AM500" s="17" t="str">
        <f t="shared" ref="AM500:AM509" si="863">IF(VLOOKUP(AF500,Group,7,FALSE)="","",VLOOKUP(AF500,Group,7,FALSE))</f>
        <v/>
      </c>
      <c r="AO500" s="31" t="s">
        <v>61</v>
      </c>
    </row>
    <row r="501" spans="1:41" s="3" customFormat="1" ht="0.95" customHeight="1" x14ac:dyDescent="0.2">
      <c r="A501" s="3" t="s">
        <v>120</v>
      </c>
      <c r="P501" s="74"/>
      <c r="Q501" s="87"/>
      <c r="R501" s="6"/>
      <c r="S501" s="39"/>
      <c r="T501" s="6"/>
      <c r="U501" s="5"/>
      <c r="V501" s="52"/>
      <c r="W501" s="56"/>
      <c r="X501" s="15"/>
      <c r="Y501" s="52"/>
      <c r="Z501" s="39"/>
      <c r="AA501" s="39"/>
      <c r="AB501" s="55"/>
      <c r="AC501" s="17"/>
      <c r="AD501" s="15"/>
      <c r="AE501" s="65"/>
      <c r="AF501" s="65"/>
      <c r="AG501" s="39"/>
      <c r="AH501" s="52"/>
      <c r="AO501" s="140"/>
    </row>
    <row r="502" spans="1:41" s="3" customFormat="1" ht="9.9499999999999993" customHeight="1" x14ac:dyDescent="0.2">
      <c r="B502" s="111" t="s">
        <v>8</v>
      </c>
      <c r="D502" s="40"/>
      <c r="E502" s="74" t="s">
        <v>327</v>
      </c>
      <c r="F502" s="74"/>
      <c r="G502" s="30" t="s">
        <v>50</v>
      </c>
      <c r="H502" s="30"/>
      <c r="I502" s="30" t="s">
        <v>228</v>
      </c>
      <c r="J502" s="30"/>
      <c r="K502" s="30" t="s">
        <v>373</v>
      </c>
      <c r="L502" s="30"/>
      <c r="M502" s="30"/>
      <c r="N502" s="30"/>
      <c r="P502" s="74" t="s">
        <v>374</v>
      </c>
      <c r="Q502" s="87"/>
      <c r="R502" s="29"/>
      <c r="S502" s="39">
        <f>IF(Suggested="Yes",AA502,AG502)</f>
        <v>16.149999999999999</v>
      </c>
      <c r="T502" s="37" t="s">
        <v>48</v>
      </c>
      <c r="U502" s="5" t="str">
        <f>+Instructions!$B$3</f>
        <v>G</v>
      </c>
      <c r="V502" s="52"/>
      <c r="W502" s="56">
        <f>+Instructions!$C$22</f>
        <v>0</v>
      </c>
      <c r="X502" s="17">
        <f>ROUND($AA502*(1-W502)+0.004999,2)</f>
        <v>16.149999999999999</v>
      </c>
      <c r="Y502" s="52"/>
      <c r="Z502" s="6" t="s">
        <v>860</v>
      </c>
      <c r="AA502" s="39">
        <v>16.149999999999999</v>
      </c>
      <c r="AB502" s="60">
        <f>+W502</f>
        <v>0</v>
      </c>
      <c r="AC502" s="17">
        <f>+X502</f>
        <v>16.149999999999999</v>
      </c>
      <c r="AD502" s="12">
        <f>(AG502-AC502)/AG502</f>
        <v>0</v>
      </c>
      <c r="AE502" s="120"/>
      <c r="AF502" s="128">
        <v>3</v>
      </c>
      <c r="AG502" s="53">
        <f>SUM(AJ502:AL502)+AE502</f>
        <v>16.149999999999999</v>
      </c>
      <c r="AH502" s="52"/>
      <c r="AJ502" s="17">
        <f>ROUND(AC502/(1-VLOOKUP(AF502,Group,2,FALSE)),2)</f>
        <v>16.149999999999999</v>
      </c>
      <c r="AK502" s="17">
        <f>IF(VLOOKUP(AF502,Group,5,FALSE)="YES",VLOOKUP(ROUND(ROUND(AJ502,1)-AJ502,2),Round,2,FALSE)+VLOOKUP(AF502,Group,6,FALSE),0)</f>
        <v>0</v>
      </c>
      <c r="AL502" s="17">
        <f>IF(VLOOKUP(AF502,Group,7,FALSE)="",0,ROUND(AJ502-0.04999,1)-AJ502+AM502)</f>
        <v>0</v>
      </c>
      <c r="AM502" s="17" t="str">
        <f>IF(VLOOKUP(AF502,Group,7,FALSE)="","",VLOOKUP(AF502,Group,7,FALSE))</f>
        <v/>
      </c>
      <c r="AO502" s="31" t="s">
        <v>61</v>
      </c>
    </row>
    <row r="503" spans="1:41" s="3" customFormat="1" ht="0.95" customHeight="1" x14ac:dyDescent="0.2">
      <c r="A503" s="3" t="s">
        <v>120</v>
      </c>
      <c r="P503" s="74"/>
      <c r="Q503" s="87"/>
      <c r="R503" s="6"/>
      <c r="S503" s="39"/>
      <c r="T503" s="6"/>
      <c r="U503" s="5"/>
      <c r="V503" s="52"/>
      <c r="W503" s="56"/>
      <c r="X503" s="15"/>
      <c r="Y503" s="52"/>
      <c r="Z503" s="39"/>
      <c r="AA503" s="39"/>
      <c r="AB503" s="55"/>
      <c r="AC503" s="17"/>
      <c r="AD503" s="15"/>
      <c r="AE503" s="65"/>
      <c r="AF503" s="65"/>
      <c r="AG503" s="39"/>
      <c r="AH503" s="52"/>
      <c r="AO503" s="140"/>
    </row>
    <row r="504" spans="1:41" s="3" customFormat="1" ht="9.9499999999999993" customHeight="1" x14ac:dyDescent="0.2">
      <c r="B504" s="111" t="s">
        <v>8</v>
      </c>
      <c r="D504" s="40"/>
      <c r="E504" s="74" t="s">
        <v>280</v>
      </c>
      <c r="F504" s="74"/>
      <c r="G504" s="30" t="s">
        <v>123</v>
      </c>
      <c r="H504" s="30"/>
      <c r="I504" s="30" t="s">
        <v>228</v>
      </c>
      <c r="J504" s="30"/>
      <c r="K504" s="30" t="s">
        <v>127</v>
      </c>
      <c r="L504" s="168" t="s">
        <v>488</v>
      </c>
      <c r="M504" s="30"/>
      <c r="N504" s="30"/>
      <c r="P504" s="74" t="s">
        <v>136</v>
      </c>
      <c r="Q504" s="87"/>
      <c r="R504" s="29"/>
      <c r="S504" s="39">
        <f>IF(Suggested="Yes",AA504,AG504)</f>
        <v>19.149999999999999</v>
      </c>
      <c r="T504" s="37" t="s">
        <v>48</v>
      </c>
      <c r="U504" s="5" t="str">
        <f>+Instructions!$B$3</f>
        <v>G</v>
      </c>
      <c r="V504" s="52"/>
      <c r="W504" s="56">
        <f>+Instructions!$C$22</f>
        <v>0</v>
      </c>
      <c r="X504" s="17">
        <f>ROUND($AA504*(1-W504)+0.004999,2)</f>
        <v>19.149999999999999</v>
      </c>
      <c r="Y504" s="52"/>
      <c r="Z504" s="6" t="s">
        <v>860</v>
      </c>
      <c r="AA504" s="39">
        <v>19.149999999999999</v>
      </c>
      <c r="AB504" s="60">
        <f t="shared" ref="AB504:AC505" si="864">+W504</f>
        <v>0</v>
      </c>
      <c r="AC504" s="17">
        <f t="shared" si="864"/>
        <v>19.149999999999999</v>
      </c>
      <c r="AD504" s="12">
        <f>(AG504-AC504)/AG504</f>
        <v>0</v>
      </c>
      <c r="AE504" s="120"/>
      <c r="AF504" s="128">
        <v>3</v>
      </c>
      <c r="AG504" s="53">
        <f>SUM(AJ504:AL504)+AE504</f>
        <v>19.149999999999999</v>
      </c>
      <c r="AH504" s="52"/>
      <c r="AJ504" s="17">
        <f>ROUND(AC504/(1-VLOOKUP(AF504,Group,2,FALSE)),2)</f>
        <v>19.149999999999999</v>
      </c>
      <c r="AK504" s="17">
        <f>IF(VLOOKUP(AF504,Group,5,FALSE)="YES",VLOOKUP(ROUND(ROUND(AJ504,1)-AJ504,2),Round,2,FALSE)+VLOOKUP(AF504,Group,6,FALSE),0)</f>
        <v>0</v>
      </c>
      <c r="AL504" s="17">
        <f>IF(VLOOKUP(AF504,Group,7,FALSE)="",0,ROUND(AJ504-0.04999,1)-AJ504+AM504)</f>
        <v>0</v>
      </c>
      <c r="AM504" s="17" t="str">
        <f>IF(VLOOKUP(AF504,Group,7,FALSE)="","",VLOOKUP(AF504,Group,7,FALSE))</f>
        <v/>
      </c>
      <c r="AO504" s="31" t="s">
        <v>61</v>
      </c>
    </row>
    <row r="505" spans="1:41" s="3" customFormat="1" ht="9.9499999999999993" customHeight="1" x14ac:dyDescent="0.2">
      <c r="B505" s="111" t="s">
        <v>8</v>
      </c>
      <c r="D505" s="40"/>
      <c r="E505" s="74" t="s">
        <v>280</v>
      </c>
      <c r="F505" s="74"/>
      <c r="G505" s="30" t="s">
        <v>123</v>
      </c>
      <c r="H505" s="30"/>
      <c r="I505" s="30" t="s">
        <v>228</v>
      </c>
      <c r="J505" s="30"/>
      <c r="K505" s="30" t="s">
        <v>372</v>
      </c>
      <c r="L505" s="168" t="s">
        <v>488</v>
      </c>
      <c r="M505" s="30"/>
      <c r="N505" s="30"/>
      <c r="P505" s="74" t="s">
        <v>136</v>
      </c>
      <c r="Q505" s="87"/>
      <c r="R505" s="29" t="s">
        <v>54</v>
      </c>
      <c r="S505" s="39">
        <f>IF(Suggested="Yes",AA505,AG505)</f>
        <v>24.45</v>
      </c>
      <c r="T505" s="37" t="s">
        <v>48</v>
      </c>
      <c r="U505" s="5" t="str">
        <f>+Instructions!$B$3</f>
        <v>G</v>
      </c>
      <c r="V505" s="52"/>
      <c r="W505" s="56">
        <f>+Instructions!$C$22</f>
        <v>0</v>
      </c>
      <c r="X505" s="17">
        <f>ROUND($AA505*(1-W505)+0.004999,2)</f>
        <v>24.45</v>
      </c>
      <c r="Y505" s="52"/>
      <c r="Z505" s="6" t="s">
        <v>860</v>
      </c>
      <c r="AA505" s="39">
        <v>24.45</v>
      </c>
      <c r="AB505" s="60">
        <f t="shared" si="864"/>
        <v>0</v>
      </c>
      <c r="AC505" s="17">
        <f t="shared" si="864"/>
        <v>24.45</v>
      </c>
      <c r="AD505" s="12">
        <f>(AG505-AC505)/AG505</f>
        <v>0</v>
      </c>
      <c r="AE505" s="120"/>
      <c r="AF505" s="128">
        <v>3</v>
      </c>
      <c r="AG505" s="53">
        <f>SUM(AJ505:AL505)+AE505</f>
        <v>24.45</v>
      </c>
      <c r="AH505" s="52"/>
      <c r="AJ505" s="17">
        <f>ROUND(AC505/(1-VLOOKUP(AF505,Group,2,FALSE)),2)</f>
        <v>24.45</v>
      </c>
      <c r="AK505" s="17">
        <f>IF(VLOOKUP(AF505,Group,5,FALSE)="YES",VLOOKUP(ROUND(ROUND(AJ505,1)-AJ505,2),Round,2,FALSE)+VLOOKUP(AF505,Group,6,FALSE),0)</f>
        <v>0</v>
      </c>
      <c r="AL505" s="17">
        <f>IF(VLOOKUP(AF505,Group,7,FALSE)="",0,ROUND(AJ505-0.04999,1)-AJ505+AM505)</f>
        <v>0</v>
      </c>
      <c r="AM505" s="17" t="str">
        <f>IF(VLOOKUP(AF505,Group,7,FALSE)="","",VLOOKUP(AF505,Group,7,FALSE))</f>
        <v/>
      </c>
      <c r="AO505" s="31" t="s">
        <v>61</v>
      </c>
    </row>
    <row r="506" spans="1:41" s="3" customFormat="1" ht="0.95" customHeight="1" x14ac:dyDescent="0.2">
      <c r="A506" s="3" t="s">
        <v>120</v>
      </c>
      <c r="P506" s="74"/>
      <c r="Q506" s="87"/>
      <c r="R506" s="6"/>
      <c r="S506" s="39"/>
      <c r="T506" s="6"/>
      <c r="U506" s="5"/>
      <c r="V506" s="52"/>
      <c r="W506" s="56"/>
      <c r="X506" s="15"/>
      <c r="Y506" s="52"/>
      <c r="Z506" s="39"/>
      <c r="AA506" s="39"/>
      <c r="AB506" s="55"/>
      <c r="AC506" s="17"/>
      <c r="AD506" s="15"/>
      <c r="AE506" s="65"/>
      <c r="AF506" s="65"/>
      <c r="AG506" s="39"/>
      <c r="AH506" s="52"/>
      <c r="AO506" s="140"/>
    </row>
    <row r="507" spans="1:41" s="3" customFormat="1" ht="9.9499999999999993" customHeight="1" x14ac:dyDescent="0.2">
      <c r="B507" s="113" t="s">
        <v>47</v>
      </c>
      <c r="D507" s="40"/>
      <c r="E507" s="74" t="s">
        <v>281</v>
      </c>
      <c r="F507" s="74"/>
      <c r="G507" s="30" t="s">
        <v>104</v>
      </c>
      <c r="H507" s="30"/>
      <c r="I507" s="30" t="s">
        <v>228</v>
      </c>
      <c r="J507" s="30"/>
      <c r="K507" s="30"/>
      <c r="L507" s="30" t="s">
        <v>122</v>
      </c>
      <c r="M507" s="30"/>
      <c r="N507" s="30"/>
      <c r="P507" s="74" t="s">
        <v>137</v>
      </c>
      <c r="Q507" s="87"/>
      <c r="R507" s="29"/>
      <c r="S507" s="39">
        <f t="shared" ref="S507:S509" si="865">IF(Suggested="Yes",AA507,AG507)</f>
        <v>8.75</v>
      </c>
      <c r="T507" s="37" t="s">
        <v>48</v>
      </c>
      <c r="U507" s="5" t="str">
        <f>+Instructions!$B$3</f>
        <v>G</v>
      </c>
      <c r="V507" s="52"/>
      <c r="W507" s="56">
        <f>+Instructions!$C$22</f>
        <v>0</v>
      </c>
      <c r="X507" s="39">
        <f t="shared" si="855"/>
        <v>8.75</v>
      </c>
      <c r="Y507" s="52"/>
      <c r="Z507" s="6" t="s">
        <v>860</v>
      </c>
      <c r="AA507" s="39">
        <v>8.75</v>
      </c>
      <c r="AB507" s="60">
        <f t="shared" si="856"/>
        <v>0</v>
      </c>
      <c r="AC507" s="39">
        <f t="shared" si="857"/>
        <v>8.75</v>
      </c>
      <c r="AD507" s="60">
        <f t="shared" si="858"/>
        <v>0</v>
      </c>
      <c r="AE507" s="120"/>
      <c r="AF507" s="129">
        <v>2</v>
      </c>
      <c r="AG507" s="44">
        <f t="shared" si="859"/>
        <v>8.75</v>
      </c>
      <c r="AH507" s="52"/>
      <c r="AJ507" s="17">
        <f t="shared" si="860"/>
        <v>8.75</v>
      </c>
      <c r="AK507" s="17">
        <f t="shared" si="861"/>
        <v>0</v>
      </c>
      <c r="AL507" s="17">
        <f t="shared" si="862"/>
        <v>0</v>
      </c>
      <c r="AM507" s="17" t="str">
        <f t="shared" si="863"/>
        <v/>
      </c>
      <c r="AO507" s="31" t="s">
        <v>61</v>
      </c>
    </row>
    <row r="508" spans="1:41" s="3" customFormat="1" ht="2.85" customHeight="1" x14ac:dyDescent="0.2">
      <c r="C508" s="73"/>
      <c r="P508" s="74"/>
      <c r="Q508" s="87"/>
      <c r="R508" s="6"/>
      <c r="S508" s="39"/>
      <c r="T508" s="6"/>
      <c r="U508" s="5"/>
      <c r="V508" s="52"/>
      <c r="W508" s="56"/>
      <c r="X508" s="15"/>
      <c r="Y508" s="52"/>
      <c r="Z508" s="39"/>
      <c r="AA508" s="39"/>
      <c r="AB508" s="55"/>
      <c r="AC508" s="17"/>
      <c r="AD508" s="15"/>
      <c r="AE508" s="65"/>
      <c r="AF508" s="65"/>
      <c r="AG508" s="39"/>
      <c r="AH508" s="52"/>
      <c r="AO508" s="140"/>
    </row>
    <row r="509" spans="1:41" s="3" customFormat="1" ht="9.9499999999999993" customHeight="1" x14ac:dyDescent="0.2">
      <c r="B509" s="111" t="s">
        <v>8</v>
      </c>
      <c r="C509" s="173" t="s">
        <v>187</v>
      </c>
      <c r="D509" s="40"/>
      <c r="E509" s="74" t="s">
        <v>400</v>
      </c>
      <c r="F509" s="74"/>
      <c r="G509" s="30" t="s">
        <v>50</v>
      </c>
      <c r="H509" s="30"/>
      <c r="I509" s="30" t="s">
        <v>401</v>
      </c>
      <c r="J509" s="30"/>
      <c r="K509" s="30" t="s">
        <v>438</v>
      </c>
      <c r="L509" s="30"/>
      <c r="M509" s="30"/>
      <c r="N509" s="30"/>
      <c r="P509" s="74" t="s">
        <v>140</v>
      </c>
      <c r="Q509" s="87"/>
      <c r="R509" s="29"/>
      <c r="S509" s="39">
        <f t="shared" si="865"/>
        <v>13.6</v>
      </c>
      <c r="T509" s="37" t="s">
        <v>49</v>
      </c>
      <c r="U509" s="5" t="str">
        <f>+Instructions!$B$3</f>
        <v>G</v>
      </c>
      <c r="V509" s="52"/>
      <c r="W509" s="56">
        <f>+Instructions!$C$22</f>
        <v>0</v>
      </c>
      <c r="X509" s="17">
        <f t="shared" si="855"/>
        <v>13.6</v>
      </c>
      <c r="Y509" s="52"/>
      <c r="Z509" s="6" t="s">
        <v>860</v>
      </c>
      <c r="AA509" s="39">
        <v>13.6</v>
      </c>
      <c r="AB509" s="60">
        <f t="shared" si="856"/>
        <v>0</v>
      </c>
      <c r="AC509" s="17">
        <f t="shared" si="857"/>
        <v>13.6</v>
      </c>
      <c r="AD509" s="12">
        <f t="shared" si="858"/>
        <v>0</v>
      </c>
      <c r="AE509" s="120"/>
      <c r="AF509" s="128">
        <v>3</v>
      </c>
      <c r="AG509" s="53">
        <f t="shared" si="859"/>
        <v>13.6</v>
      </c>
      <c r="AH509" s="52"/>
      <c r="AJ509" s="17">
        <f t="shared" si="860"/>
        <v>13.6</v>
      </c>
      <c r="AK509" s="17">
        <f t="shared" si="861"/>
        <v>0</v>
      </c>
      <c r="AL509" s="17">
        <f t="shared" si="862"/>
        <v>0</v>
      </c>
      <c r="AM509" s="17" t="str">
        <f t="shared" si="863"/>
        <v/>
      </c>
      <c r="AO509" s="31" t="s">
        <v>61</v>
      </c>
    </row>
    <row r="510" spans="1:41" s="3" customFormat="1" ht="3.95" customHeight="1" x14ac:dyDescent="0.2">
      <c r="A510" s="3" t="s">
        <v>120</v>
      </c>
      <c r="P510" s="74"/>
      <c r="Q510" s="87"/>
      <c r="R510" s="6"/>
      <c r="S510" s="39"/>
      <c r="T510" s="6"/>
      <c r="U510" s="5"/>
      <c r="V510" s="52"/>
      <c r="W510" s="56"/>
      <c r="X510" s="15"/>
      <c r="Y510" s="52"/>
      <c r="Z510" s="39"/>
      <c r="AA510" s="39"/>
      <c r="AB510" s="55"/>
      <c r="AC510" s="17"/>
      <c r="AD510" s="15"/>
      <c r="AE510" s="65"/>
      <c r="AF510" s="65"/>
      <c r="AG510" s="39"/>
      <c r="AH510" s="52"/>
      <c r="AO510" s="140"/>
    </row>
    <row r="511" spans="1:41" s="3" customFormat="1" ht="9.75" customHeight="1" x14ac:dyDescent="0.2">
      <c r="B511" s="118"/>
      <c r="D511" s="40" t="s">
        <v>107</v>
      </c>
      <c r="E511" s="158" t="s">
        <v>723</v>
      </c>
      <c r="F511" s="74"/>
      <c r="G511" s="30"/>
      <c r="H511" s="30"/>
      <c r="I511" s="30"/>
      <c r="J511" s="168"/>
      <c r="K511" s="30"/>
      <c r="L511" s="30"/>
      <c r="M511" s="30"/>
      <c r="O511" s="158"/>
      <c r="P511" s="74"/>
      <c r="Q511" s="87"/>
      <c r="R511" s="29"/>
      <c r="S511" s="39"/>
      <c r="T511" s="37"/>
      <c r="U511" s="5"/>
      <c r="V511" s="52"/>
      <c r="W511" s="56"/>
      <c r="X511" s="39"/>
      <c r="Y511" s="52"/>
      <c r="Z511" s="6"/>
      <c r="AA511" s="39"/>
      <c r="AB511" s="60"/>
      <c r="AC511" s="39"/>
      <c r="AD511" s="60"/>
      <c r="AE511" s="75"/>
      <c r="AF511" s="148"/>
      <c r="AG511" s="39"/>
      <c r="AH511" s="52"/>
      <c r="AJ511" s="17"/>
      <c r="AK511" s="17"/>
      <c r="AL511" s="17"/>
      <c r="AM511" s="17"/>
      <c r="AO511" s="31"/>
    </row>
    <row r="512" spans="1:41" s="3" customFormat="1" ht="3.95" customHeight="1" x14ac:dyDescent="0.2">
      <c r="A512" s="3" t="s">
        <v>120</v>
      </c>
      <c r="P512" s="74"/>
      <c r="Q512" s="87"/>
      <c r="R512" s="6"/>
      <c r="S512" s="39"/>
      <c r="T512" s="6"/>
      <c r="U512" s="5"/>
      <c r="V512" s="52"/>
      <c r="W512" s="56"/>
      <c r="X512" s="15"/>
      <c r="Y512" s="52"/>
      <c r="Z512" s="39"/>
      <c r="AA512" s="39"/>
      <c r="AB512" s="55"/>
      <c r="AC512" s="17"/>
      <c r="AD512" s="15"/>
      <c r="AE512" s="65"/>
      <c r="AF512" s="65"/>
      <c r="AG512" s="39"/>
      <c r="AH512" s="52"/>
      <c r="AO512" s="140"/>
    </row>
    <row r="513" spans="1:41" s="3" customFormat="1" ht="9.9499999999999993" customHeight="1" x14ac:dyDescent="0.2">
      <c r="A513" s="3" t="s">
        <v>120</v>
      </c>
      <c r="C513" s="73" t="s">
        <v>300</v>
      </c>
      <c r="O513" s="3" t="s">
        <v>122</v>
      </c>
      <c r="P513" s="74"/>
      <c r="Q513" s="87"/>
      <c r="R513" s="161" t="s">
        <v>126</v>
      </c>
      <c r="S513" s="162" t="s">
        <v>301</v>
      </c>
      <c r="T513" s="163"/>
      <c r="U513" s="5"/>
      <c r="V513" s="52"/>
      <c r="W513" s="56"/>
      <c r="X513" s="15"/>
      <c r="Y513" s="52"/>
      <c r="Z513" s="39"/>
      <c r="AA513" s="39"/>
      <c r="AB513" s="55"/>
      <c r="AC513" s="17"/>
      <c r="AD513" s="15"/>
      <c r="AE513" s="65"/>
      <c r="AF513" s="65"/>
      <c r="AG513" s="39"/>
      <c r="AH513" s="52"/>
      <c r="AO513" s="140"/>
    </row>
    <row r="514" spans="1:41" s="3" customFormat="1" ht="2.85" customHeight="1" x14ac:dyDescent="0.2">
      <c r="C514" s="73"/>
      <c r="P514" s="74"/>
      <c r="Q514" s="87"/>
      <c r="R514" s="6"/>
      <c r="S514" s="39"/>
      <c r="T514" s="6"/>
      <c r="U514" s="5"/>
      <c r="V514" s="52"/>
      <c r="W514" s="56"/>
      <c r="X514" s="15"/>
      <c r="Y514" s="52"/>
      <c r="Z514" s="39"/>
      <c r="AA514" s="39"/>
      <c r="AB514" s="55"/>
      <c r="AC514" s="17"/>
      <c r="AD514" s="15"/>
      <c r="AE514" s="65"/>
      <c r="AF514" s="65"/>
      <c r="AG514" s="39"/>
      <c r="AH514" s="52"/>
      <c r="AO514" s="140"/>
    </row>
    <row r="515" spans="1:41" s="3" customFormat="1" ht="9.9499999999999993" customHeight="1" x14ac:dyDescent="0.2">
      <c r="D515" s="40" t="s">
        <v>10</v>
      </c>
      <c r="E515" s="141" t="s">
        <v>303</v>
      </c>
      <c r="G515" s="141"/>
      <c r="H515" s="141"/>
      <c r="J515" s="141"/>
      <c r="K515" s="141"/>
      <c r="L515" s="141"/>
      <c r="N515" s="141"/>
      <c r="P515" s="74"/>
      <c r="Q515" s="87"/>
      <c r="R515" s="6"/>
      <c r="S515" s="39"/>
      <c r="T515" s="6"/>
      <c r="U515" s="5"/>
      <c r="V515" s="52"/>
      <c r="W515" s="56"/>
      <c r="X515" s="15"/>
      <c r="Y515" s="52"/>
      <c r="Z515" s="39"/>
      <c r="AA515" s="39"/>
      <c r="AB515" s="55"/>
      <c r="AC515" s="17"/>
      <c r="AD515" s="15"/>
      <c r="AE515" s="65"/>
      <c r="AF515" s="65"/>
      <c r="AG515" s="39"/>
      <c r="AH515" s="52"/>
      <c r="AO515" s="140"/>
    </row>
    <row r="516" spans="1:41" s="3" customFormat="1" ht="0.95" customHeight="1" x14ac:dyDescent="0.2">
      <c r="A516" s="3" t="s">
        <v>120</v>
      </c>
      <c r="P516" s="74"/>
      <c r="Q516" s="87"/>
      <c r="R516" s="6"/>
      <c r="S516" s="39"/>
      <c r="T516" s="6"/>
      <c r="U516" s="5"/>
      <c r="V516" s="52"/>
      <c r="W516" s="56"/>
      <c r="X516" s="15"/>
      <c r="Y516" s="52"/>
      <c r="Z516" s="39"/>
      <c r="AA516" s="39"/>
      <c r="AB516" s="55"/>
      <c r="AC516" s="17"/>
      <c r="AD516" s="15"/>
      <c r="AE516" s="65"/>
      <c r="AF516" s="65"/>
      <c r="AG516" s="39"/>
      <c r="AH516" s="52"/>
      <c r="AO516" s="140"/>
    </row>
    <row r="517" spans="1:41" s="3" customFormat="1" ht="9.9499999999999993" customHeight="1" x14ac:dyDescent="0.2">
      <c r="B517" s="112" t="s">
        <v>57</v>
      </c>
      <c r="D517" s="40"/>
      <c r="E517" s="74" t="s">
        <v>302</v>
      </c>
      <c r="F517" s="74"/>
      <c r="G517" s="30" t="s">
        <v>50</v>
      </c>
      <c r="H517" s="30"/>
      <c r="I517" s="30" t="s">
        <v>200</v>
      </c>
      <c r="L517" s="30"/>
      <c r="M517" s="30"/>
      <c r="N517" s="30"/>
      <c r="P517" s="74" t="s">
        <v>806</v>
      </c>
      <c r="Q517" s="87" t="s">
        <v>14</v>
      </c>
      <c r="R517" s="29" t="s">
        <v>54</v>
      </c>
      <c r="S517" s="39">
        <f>IF(Suggested="Yes",AA517,AG517)</f>
        <v>11.45</v>
      </c>
      <c r="T517" s="37" t="s">
        <v>49</v>
      </c>
      <c r="U517" s="5" t="str">
        <f>+Instructions!$B$3</f>
        <v>G</v>
      </c>
      <c r="V517" s="52"/>
      <c r="W517" s="56">
        <f>+Instructions!$C$22</f>
        <v>0</v>
      </c>
      <c r="X517" s="17">
        <f>ROUND($AA517*(1-W517)+0.004999,2)</f>
        <v>11.45</v>
      </c>
      <c r="Y517" s="52"/>
      <c r="Z517" s="6" t="s">
        <v>860</v>
      </c>
      <c r="AA517" s="39">
        <v>11.45</v>
      </c>
      <c r="AB517" s="60">
        <f>+W517</f>
        <v>0</v>
      </c>
      <c r="AC517" s="17">
        <f>+X517</f>
        <v>11.45</v>
      </c>
      <c r="AD517" s="12">
        <f>(AG517-AC517)/AG517</f>
        <v>0</v>
      </c>
      <c r="AE517" s="120"/>
      <c r="AF517" s="127">
        <v>1</v>
      </c>
      <c r="AG517" s="38">
        <f>SUM(AJ517:AL517)+AE517</f>
        <v>11.45</v>
      </c>
      <c r="AH517" s="52"/>
      <c r="AJ517" s="17">
        <f>ROUND(AC517/(1-VLOOKUP(AF517,Group,2,FALSE)),2)</f>
        <v>11.45</v>
      </c>
      <c r="AK517" s="17">
        <f>IF(VLOOKUP(AF517,Group,5,FALSE)="YES",VLOOKUP(ROUND(ROUND(AJ517,1)-AJ517,2),Round,2,FALSE)+VLOOKUP(AF517,Group,6,FALSE),0)</f>
        <v>0</v>
      </c>
      <c r="AL517" s="17">
        <f>IF(VLOOKUP(AF517,Group,7,FALSE)="",0,ROUND(AJ517-0.04999,1)-AJ517+AM517)</f>
        <v>0</v>
      </c>
      <c r="AM517" s="17" t="str">
        <f>IF(VLOOKUP(AF517,Group,7,FALSE)="","",VLOOKUP(AF517,Group,7,FALSE))</f>
        <v/>
      </c>
      <c r="AO517" s="31" t="s">
        <v>61</v>
      </c>
    </row>
    <row r="518" spans="1:41" s="3" customFormat="1" ht="0.95" customHeight="1" x14ac:dyDescent="0.2">
      <c r="A518" s="3" t="s">
        <v>120</v>
      </c>
      <c r="P518" s="74"/>
      <c r="Q518" s="87"/>
      <c r="R518" s="6"/>
      <c r="S518" s="39"/>
      <c r="T518" s="6"/>
      <c r="U518" s="5"/>
      <c r="V518" s="52"/>
      <c r="W518" s="56"/>
      <c r="X518" s="15"/>
      <c r="Y518" s="52"/>
      <c r="Z518" s="39"/>
      <c r="AA518" s="39"/>
      <c r="AB518" s="55"/>
      <c r="AC518" s="17"/>
      <c r="AD518" s="15"/>
      <c r="AE518" s="65"/>
      <c r="AF518" s="65"/>
      <c r="AG518" s="39"/>
      <c r="AH518" s="52"/>
      <c r="AO518" s="140"/>
    </row>
    <row r="519" spans="1:41" s="3" customFormat="1" ht="9.9499999999999993" customHeight="1" x14ac:dyDescent="0.2">
      <c r="B519" s="111" t="s">
        <v>8</v>
      </c>
      <c r="D519" s="40"/>
      <c r="E519" s="74" t="s">
        <v>302</v>
      </c>
      <c r="F519" s="74"/>
      <c r="G519" s="30" t="s">
        <v>325</v>
      </c>
      <c r="H519" s="30"/>
      <c r="I519" s="30" t="s">
        <v>200</v>
      </c>
      <c r="K519" s="30" t="s">
        <v>304</v>
      </c>
      <c r="M519" s="30"/>
      <c r="N519" s="30"/>
      <c r="P519" s="74" t="s">
        <v>806</v>
      </c>
      <c r="Q519" s="87" t="s">
        <v>14</v>
      </c>
      <c r="R519" s="29" t="s">
        <v>54</v>
      </c>
      <c r="S519" s="39">
        <f>IF(Suggested="Yes",AA519,AG519)</f>
        <v>13.3</v>
      </c>
      <c r="T519" s="37" t="s">
        <v>49</v>
      </c>
      <c r="U519" s="5" t="str">
        <f>+Instructions!$B$3</f>
        <v>G</v>
      </c>
      <c r="V519" s="52"/>
      <c r="W519" s="56">
        <f>+Instructions!$C$22</f>
        <v>0</v>
      </c>
      <c r="X519" s="17">
        <f t="shared" ref="X519" si="866">ROUND($AA519*(1-W519)+0.004999,2)</f>
        <v>13.3</v>
      </c>
      <c r="Y519" s="52"/>
      <c r="Z519" s="6" t="s">
        <v>860</v>
      </c>
      <c r="AA519" s="39">
        <v>13.3</v>
      </c>
      <c r="AB519" s="60">
        <f t="shared" ref="AB519" si="867">+W519</f>
        <v>0</v>
      </c>
      <c r="AC519" s="17">
        <f t="shared" ref="AC519" si="868">+X519</f>
        <v>13.3</v>
      </c>
      <c r="AD519" s="12">
        <f t="shared" ref="AD519" si="869">(AG519-AC519)/AG519</f>
        <v>0</v>
      </c>
      <c r="AE519" s="120"/>
      <c r="AF519" s="128">
        <v>3</v>
      </c>
      <c r="AG519" s="53">
        <f t="shared" ref="AG519" si="870">SUM(AJ519:AL519)+AE519</f>
        <v>13.3</v>
      </c>
      <c r="AH519" s="52"/>
      <c r="AJ519" s="17">
        <f t="shared" ref="AJ519" si="871">ROUND(AC519/(1-VLOOKUP(AF519,Group,2,FALSE)),2)</f>
        <v>13.3</v>
      </c>
      <c r="AK519" s="17">
        <f t="shared" ref="AK519" si="872">IF(VLOOKUP(AF519,Group,5,FALSE)="YES",VLOOKUP(ROUND(ROUND(AJ519,1)-AJ519,2),Round,2,FALSE)+VLOOKUP(AF519,Group,6,FALSE),0)</f>
        <v>0</v>
      </c>
      <c r="AL519" s="17">
        <f t="shared" ref="AL519" si="873">IF(VLOOKUP(AF519,Group,7,FALSE)="",0,ROUND(AJ519-0.04999,1)-AJ519+AM519)</f>
        <v>0</v>
      </c>
      <c r="AM519" s="17" t="str">
        <f t="shared" ref="AM519" si="874">IF(VLOOKUP(AF519,Group,7,FALSE)="","",VLOOKUP(AF519,Group,7,FALSE))</f>
        <v/>
      </c>
      <c r="AO519" s="31" t="s">
        <v>61</v>
      </c>
    </row>
    <row r="520" spans="1:41" s="3" customFormat="1" ht="1.5" customHeight="1" x14ac:dyDescent="0.2">
      <c r="B520" s="118"/>
      <c r="D520" s="40"/>
      <c r="E520" s="74"/>
      <c r="F520" s="74"/>
      <c r="G520" s="30"/>
      <c r="H520" s="30"/>
      <c r="I520" s="30"/>
      <c r="J520" s="30"/>
      <c r="K520" s="30"/>
      <c r="L520" s="30"/>
      <c r="M520" s="30"/>
      <c r="N520" s="30"/>
      <c r="P520" s="74"/>
      <c r="Q520" s="87"/>
      <c r="R520" s="29"/>
      <c r="S520" s="39"/>
      <c r="T520" s="37"/>
      <c r="U520" s="5"/>
      <c r="V520" s="52"/>
      <c r="W520" s="56"/>
      <c r="X520" s="39"/>
      <c r="Y520" s="52"/>
      <c r="Z520" s="6"/>
      <c r="AA520" s="39"/>
      <c r="AB520" s="60"/>
      <c r="AC520" s="39"/>
      <c r="AD520" s="60"/>
      <c r="AE520" s="75"/>
      <c r="AF520" s="148"/>
      <c r="AG520" s="39"/>
      <c r="AH520" s="52"/>
      <c r="AJ520" s="17"/>
      <c r="AK520" s="17"/>
      <c r="AL520" s="17"/>
      <c r="AM520" s="17"/>
      <c r="AO520" s="31"/>
    </row>
    <row r="521" spans="1:41" s="3" customFormat="1" ht="9.75" customHeight="1" x14ac:dyDescent="0.2">
      <c r="B521" s="118"/>
      <c r="D521" s="40" t="s">
        <v>107</v>
      </c>
      <c r="E521" s="158" t="s">
        <v>708</v>
      </c>
      <c r="F521" s="74"/>
      <c r="G521" s="30"/>
      <c r="H521" s="30"/>
      <c r="I521" s="30"/>
      <c r="J521" s="168"/>
      <c r="K521" s="30"/>
      <c r="L521" s="30"/>
      <c r="M521" s="30"/>
      <c r="O521" s="158"/>
      <c r="P521" s="74"/>
      <c r="Q521" s="87"/>
      <c r="R521" s="29"/>
      <c r="S521" s="39"/>
      <c r="T521" s="37"/>
      <c r="U521" s="5"/>
      <c r="V521" s="52"/>
      <c r="W521" s="56"/>
      <c r="X521" s="39"/>
      <c r="Y521" s="52"/>
      <c r="Z521" s="6"/>
      <c r="AA521" s="39"/>
      <c r="AB521" s="60"/>
      <c r="AC521" s="39"/>
      <c r="AD521" s="60"/>
      <c r="AE521" s="75"/>
      <c r="AF521" s="148"/>
      <c r="AG521" s="39"/>
      <c r="AH521" s="52"/>
      <c r="AJ521" s="17"/>
      <c r="AK521" s="17"/>
      <c r="AL521" s="17"/>
      <c r="AM521" s="17"/>
      <c r="AO521" s="31"/>
    </row>
    <row r="522" spans="1:41" s="3" customFormat="1" ht="3.95" customHeight="1" x14ac:dyDescent="0.2">
      <c r="A522" s="3" t="s">
        <v>120</v>
      </c>
      <c r="P522" s="74"/>
      <c r="Q522" s="87"/>
      <c r="R522" s="6"/>
      <c r="S522" s="39"/>
      <c r="T522" s="6"/>
      <c r="U522" s="5"/>
      <c r="V522" s="52"/>
      <c r="W522" s="56"/>
      <c r="X522" s="15"/>
      <c r="Y522" s="52"/>
      <c r="Z522" s="39"/>
      <c r="AA522" s="39"/>
      <c r="AB522" s="55"/>
      <c r="AC522" s="17"/>
      <c r="AD522" s="15"/>
      <c r="AE522" s="65"/>
      <c r="AF522" s="65"/>
      <c r="AG522" s="39"/>
      <c r="AH522" s="52"/>
      <c r="AO522" s="140"/>
    </row>
    <row r="523" spans="1:41" s="3" customFormat="1" ht="9.9499999999999993" customHeight="1" x14ac:dyDescent="0.2">
      <c r="A523" s="3" t="s">
        <v>120</v>
      </c>
      <c r="C523" s="73" t="s">
        <v>803</v>
      </c>
      <c r="O523" s="3" t="s">
        <v>122</v>
      </c>
      <c r="P523" s="74"/>
      <c r="Q523" s="87"/>
      <c r="R523" s="161" t="s">
        <v>126</v>
      </c>
      <c r="S523" s="162" t="s">
        <v>804</v>
      </c>
      <c r="T523" s="163"/>
      <c r="U523" s="5"/>
      <c r="V523" s="52"/>
      <c r="W523" s="56"/>
      <c r="X523" s="15"/>
      <c r="Y523" s="52"/>
      <c r="Z523" s="39"/>
      <c r="AA523" s="39"/>
      <c r="AB523" s="55"/>
      <c r="AC523" s="17"/>
      <c r="AD523" s="15"/>
      <c r="AE523" s="65"/>
      <c r="AF523" s="65"/>
      <c r="AG523" s="39"/>
      <c r="AH523" s="52"/>
      <c r="AO523" s="140"/>
    </row>
    <row r="524" spans="1:41" s="3" customFormat="1" ht="2.85" customHeight="1" x14ac:dyDescent="0.2">
      <c r="C524" s="73"/>
      <c r="P524" s="74"/>
      <c r="Q524" s="87"/>
      <c r="R524" s="6"/>
      <c r="S524" s="39"/>
      <c r="T524" s="6"/>
      <c r="U524" s="5"/>
      <c r="V524" s="52"/>
      <c r="W524" s="56"/>
      <c r="X524" s="15"/>
      <c r="Y524" s="52"/>
      <c r="Z524" s="39"/>
      <c r="AA524" s="39"/>
      <c r="AB524" s="55"/>
      <c r="AC524" s="17"/>
      <c r="AD524" s="15"/>
      <c r="AE524" s="65"/>
      <c r="AF524" s="65"/>
      <c r="AG524" s="39"/>
      <c r="AH524" s="52"/>
      <c r="AO524" s="140"/>
    </row>
    <row r="525" spans="1:41" s="3" customFormat="1" ht="9.9499999999999993" customHeight="1" x14ac:dyDescent="0.2">
      <c r="D525" s="40" t="s">
        <v>10</v>
      </c>
      <c r="E525" s="141" t="s">
        <v>805</v>
      </c>
      <c r="G525" s="141"/>
      <c r="H525" s="141"/>
      <c r="J525" s="141"/>
      <c r="K525" s="141"/>
      <c r="L525" s="141"/>
      <c r="N525" s="141"/>
      <c r="P525" s="74"/>
      <c r="Q525" s="87"/>
      <c r="R525" s="6"/>
      <c r="S525" s="39"/>
      <c r="T525" s="6"/>
      <c r="U525" s="5"/>
      <c r="V525" s="52"/>
      <c r="W525" s="56"/>
      <c r="X525" s="15"/>
      <c r="Y525" s="52"/>
      <c r="Z525" s="39"/>
      <c r="AA525" s="39"/>
      <c r="AB525" s="55"/>
      <c r="AC525" s="17"/>
      <c r="AD525" s="15"/>
      <c r="AE525" s="65"/>
      <c r="AF525" s="65"/>
      <c r="AG525" s="39"/>
      <c r="AH525" s="52"/>
      <c r="AO525" s="140"/>
    </row>
    <row r="526" spans="1:41" s="3" customFormat="1" ht="0.95" customHeight="1" x14ac:dyDescent="0.2">
      <c r="D526" s="40"/>
      <c r="E526" s="141"/>
      <c r="G526" s="141"/>
      <c r="H526" s="141"/>
      <c r="J526" s="141"/>
      <c r="K526" s="141"/>
      <c r="L526" s="141"/>
      <c r="N526" s="141"/>
      <c r="P526" s="74"/>
      <c r="Q526" s="87"/>
      <c r="R526" s="6"/>
      <c r="S526" s="39"/>
      <c r="T526" s="6"/>
      <c r="U526" s="5"/>
      <c r="V526" s="52"/>
      <c r="W526" s="56"/>
      <c r="X526" s="15"/>
      <c r="Y526" s="52"/>
      <c r="Z526" s="39"/>
      <c r="AA526" s="39"/>
      <c r="AB526" s="55"/>
      <c r="AC526" s="17"/>
      <c r="AD526" s="15"/>
      <c r="AE526" s="65"/>
      <c r="AF526" s="65"/>
      <c r="AG526" s="39"/>
      <c r="AH526" s="52"/>
      <c r="AO526" s="140"/>
    </row>
    <row r="527" spans="1:41" s="3" customFormat="1" ht="9" customHeight="1" x14ac:dyDescent="0.2">
      <c r="B527" s="112" t="s">
        <v>57</v>
      </c>
      <c r="D527" s="40"/>
      <c r="E527" s="74" t="s">
        <v>302</v>
      </c>
      <c r="F527" s="74"/>
      <c r="G527" s="30" t="s">
        <v>50</v>
      </c>
      <c r="H527" s="30"/>
      <c r="I527" s="30" t="s">
        <v>194</v>
      </c>
      <c r="J527" s="30"/>
      <c r="K527" s="30"/>
      <c r="L527" s="30"/>
      <c r="M527" s="30"/>
      <c r="N527" s="30"/>
      <c r="P527" s="74" t="s">
        <v>806</v>
      </c>
      <c r="Q527" s="87"/>
      <c r="R527" s="29"/>
      <c r="S527" s="39">
        <f>IF(Suggested="Yes",AA527,AG527)</f>
        <v>13.85</v>
      </c>
      <c r="T527" s="37" t="s">
        <v>49</v>
      </c>
      <c r="U527" s="5" t="str">
        <f>+Instructions!$B$3</f>
        <v>G</v>
      </c>
      <c r="V527" s="52"/>
      <c r="W527" s="56">
        <f>+Instructions!$C$22</f>
        <v>0</v>
      </c>
      <c r="X527" s="17">
        <f t="shared" ref="X527" si="875">ROUND($AA527*(1-W527)+0.004999,2)</f>
        <v>13.85</v>
      </c>
      <c r="Y527" s="52"/>
      <c r="Z527" s="6" t="s">
        <v>859</v>
      </c>
      <c r="AA527" s="39">
        <v>13.85</v>
      </c>
      <c r="AB527" s="60">
        <f t="shared" ref="AB527" si="876">+W527</f>
        <v>0</v>
      </c>
      <c r="AC527" s="17">
        <f t="shared" ref="AC527" si="877">+X527</f>
        <v>13.85</v>
      </c>
      <c r="AD527" s="12">
        <f t="shared" ref="AD527" si="878">(AG527-AC527)/AG527</f>
        <v>0</v>
      </c>
      <c r="AE527" s="120"/>
      <c r="AF527" s="127">
        <v>1</v>
      </c>
      <c r="AG527" s="38">
        <f t="shared" ref="AG527" si="879">SUM(AJ527:AL527)+AE527</f>
        <v>13.85</v>
      </c>
      <c r="AH527" s="52"/>
      <c r="AJ527" s="17">
        <f t="shared" ref="AJ527" si="880">ROUND(AC527/(1-VLOOKUP(AF527,Group,2,FALSE)),2)</f>
        <v>13.85</v>
      </c>
      <c r="AK527" s="17">
        <f t="shared" ref="AK527" si="881">IF(VLOOKUP(AF527,Group,5,FALSE)="YES",VLOOKUP(ROUND(ROUND(AJ527,1)-AJ527,2),Round,2,FALSE)+VLOOKUP(AF527,Group,6,FALSE),0)</f>
        <v>0</v>
      </c>
      <c r="AL527" s="17">
        <f t="shared" ref="AL527" si="882">IF(VLOOKUP(AF527,Group,7,FALSE)="",0,ROUND(AJ527-0.04999,1)-AJ527+AM527)</f>
        <v>0</v>
      </c>
      <c r="AM527" s="17" t="str">
        <f t="shared" ref="AM527" si="883">IF(VLOOKUP(AF527,Group,7,FALSE)="","",VLOOKUP(AF527,Group,7,FALSE))</f>
        <v/>
      </c>
      <c r="AO527" s="98" t="s">
        <v>61</v>
      </c>
    </row>
    <row r="528" spans="1:41" s="3" customFormat="1" ht="9" customHeight="1" x14ac:dyDescent="0.2">
      <c r="B528" s="112" t="s">
        <v>57</v>
      </c>
      <c r="D528" s="40"/>
      <c r="E528" s="74" t="s">
        <v>302</v>
      </c>
      <c r="F528" s="74"/>
      <c r="G528" s="30" t="s">
        <v>50</v>
      </c>
      <c r="H528" s="30"/>
      <c r="I528" s="30" t="s">
        <v>194</v>
      </c>
      <c r="J528" s="30"/>
      <c r="K528" s="30" t="s">
        <v>807</v>
      </c>
      <c r="L528" s="30"/>
      <c r="M528" s="30"/>
      <c r="N528" s="30"/>
      <c r="P528" s="74" t="s">
        <v>806</v>
      </c>
      <c r="Q528" s="87"/>
      <c r="R528" s="29"/>
      <c r="S528" s="39">
        <f>IF(Suggested="Yes",AA528,AG528)</f>
        <v>10.3</v>
      </c>
      <c r="T528" s="37" t="s">
        <v>49</v>
      </c>
      <c r="U528" s="5" t="str">
        <f>+Instructions!$B$3</f>
        <v>G</v>
      </c>
      <c r="V528" s="52"/>
      <c r="W528" s="56">
        <f>+Instructions!$C$22</f>
        <v>0</v>
      </c>
      <c r="X528" s="17">
        <f t="shared" ref="X528:X529" si="884">ROUND($AA528*(1-W528)+0.004999,2)</f>
        <v>10.3</v>
      </c>
      <c r="Y528" s="52"/>
      <c r="Z528" s="6" t="s">
        <v>859</v>
      </c>
      <c r="AA528" s="39">
        <v>10.3</v>
      </c>
      <c r="AB528" s="60">
        <f t="shared" ref="AB528:AB529" si="885">+W528</f>
        <v>0</v>
      </c>
      <c r="AC528" s="17">
        <f t="shared" ref="AC528:AC529" si="886">+X528</f>
        <v>10.3</v>
      </c>
      <c r="AD528" s="12">
        <f t="shared" ref="AD528:AD529" si="887">(AG528-AC528)/AG528</f>
        <v>0</v>
      </c>
      <c r="AE528" s="120"/>
      <c r="AF528" s="127">
        <v>1</v>
      </c>
      <c r="AG528" s="38">
        <f t="shared" ref="AG528:AG529" si="888">SUM(AJ528:AL528)+AE528</f>
        <v>10.3</v>
      </c>
      <c r="AH528" s="52"/>
      <c r="AJ528" s="17">
        <f t="shared" ref="AJ528:AJ529" si="889">ROUND(AC528/(1-VLOOKUP(AF528,Group,2,FALSE)),2)</f>
        <v>10.3</v>
      </c>
      <c r="AK528" s="17">
        <f t="shared" ref="AK528:AK529" si="890">IF(VLOOKUP(AF528,Group,5,FALSE)="YES",VLOOKUP(ROUND(ROUND(AJ528,1)-AJ528,2),Round,2,FALSE)+VLOOKUP(AF528,Group,6,FALSE),0)</f>
        <v>0</v>
      </c>
      <c r="AL528" s="17">
        <f t="shared" ref="AL528:AL529" si="891">IF(VLOOKUP(AF528,Group,7,FALSE)="",0,ROUND(AJ528-0.04999,1)-AJ528+AM528)</f>
        <v>0</v>
      </c>
      <c r="AM528" s="17" t="str">
        <f t="shared" ref="AM528:AM529" si="892">IF(VLOOKUP(AF528,Group,7,FALSE)="","",VLOOKUP(AF528,Group,7,FALSE))</f>
        <v/>
      </c>
      <c r="AO528" s="98" t="s">
        <v>61</v>
      </c>
    </row>
    <row r="529" spans="1:41" s="3" customFormat="1" ht="9" customHeight="1" x14ac:dyDescent="0.2">
      <c r="B529" s="112" t="s">
        <v>57</v>
      </c>
      <c r="D529" s="40"/>
      <c r="E529" s="74" t="s">
        <v>335</v>
      </c>
      <c r="F529" s="74"/>
      <c r="G529" s="30" t="s">
        <v>50</v>
      </c>
      <c r="H529" s="30"/>
      <c r="I529" s="30" t="s">
        <v>194</v>
      </c>
      <c r="J529" s="30"/>
      <c r="K529" s="30"/>
      <c r="L529" s="30"/>
      <c r="M529" s="30"/>
      <c r="N529" s="30"/>
      <c r="P529" s="74" t="s">
        <v>792</v>
      </c>
      <c r="Q529" s="87"/>
      <c r="R529" s="29"/>
      <c r="S529" s="39">
        <f>IF(Suggested="Yes",AA529,AG529)</f>
        <v>14.2</v>
      </c>
      <c r="T529" s="37" t="s">
        <v>49</v>
      </c>
      <c r="U529" s="5" t="str">
        <f>+Instructions!$B$3</f>
        <v>G</v>
      </c>
      <c r="V529" s="52"/>
      <c r="W529" s="56">
        <f>+Instructions!$C$22</f>
        <v>0</v>
      </c>
      <c r="X529" s="17">
        <f t="shared" si="884"/>
        <v>14.2</v>
      </c>
      <c r="Y529" s="52"/>
      <c r="Z529" s="6" t="s">
        <v>859</v>
      </c>
      <c r="AA529" s="39">
        <v>14.2</v>
      </c>
      <c r="AB529" s="60">
        <f t="shared" si="885"/>
        <v>0</v>
      </c>
      <c r="AC529" s="17">
        <f t="shared" si="886"/>
        <v>14.2</v>
      </c>
      <c r="AD529" s="12">
        <f t="shared" si="887"/>
        <v>0</v>
      </c>
      <c r="AE529" s="120"/>
      <c r="AF529" s="127">
        <v>1</v>
      </c>
      <c r="AG529" s="38">
        <f t="shared" si="888"/>
        <v>14.2</v>
      </c>
      <c r="AH529" s="52"/>
      <c r="AJ529" s="17">
        <f t="shared" si="889"/>
        <v>14.2</v>
      </c>
      <c r="AK529" s="17">
        <f t="shared" si="890"/>
        <v>0</v>
      </c>
      <c r="AL529" s="17">
        <f t="shared" si="891"/>
        <v>0</v>
      </c>
      <c r="AM529" s="17" t="str">
        <f t="shared" si="892"/>
        <v/>
      </c>
      <c r="AO529" s="98" t="s">
        <v>61</v>
      </c>
    </row>
    <row r="530" spans="1:41" s="3" customFormat="1" ht="3.95" customHeight="1" x14ac:dyDescent="0.2">
      <c r="A530" s="3" t="s">
        <v>120</v>
      </c>
      <c r="P530" s="74"/>
      <c r="Q530" s="87"/>
      <c r="R530" s="6"/>
      <c r="S530" s="39"/>
      <c r="T530" s="6"/>
      <c r="U530" s="5"/>
      <c r="V530" s="52"/>
      <c r="W530" s="56"/>
      <c r="X530" s="15"/>
      <c r="Y530" s="52"/>
      <c r="Z530" s="39"/>
      <c r="AA530" s="39"/>
      <c r="AB530" s="55"/>
      <c r="AC530" s="17"/>
      <c r="AD530" s="15"/>
      <c r="AE530" s="65"/>
      <c r="AF530" s="65"/>
      <c r="AG530" s="39"/>
      <c r="AH530" s="52"/>
      <c r="AO530" s="140"/>
    </row>
    <row r="531" spans="1:41" s="3" customFormat="1" ht="9.9499999999999993" customHeight="1" x14ac:dyDescent="0.2">
      <c r="A531" s="3" t="s">
        <v>120</v>
      </c>
      <c r="C531" s="73" t="s">
        <v>214</v>
      </c>
      <c r="O531" s="3" t="s">
        <v>122</v>
      </c>
      <c r="P531" s="74"/>
      <c r="Q531" s="87"/>
      <c r="R531" s="161" t="s">
        <v>126</v>
      </c>
      <c r="S531" s="162" t="s">
        <v>215</v>
      </c>
      <c r="T531" s="163"/>
      <c r="U531" s="5"/>
      <c r="V531" s="52"/>
      <c r="W531" s="56"/>
      <c r="X531" s="15"/>
      <c r="Y531" s="52"/>
      <c r="Z531" s="39"/>
      <c r="AA531" s="39"/>
      <c r="AB531" s="55"/>
      <c r="AC531" s="17"/>
      <c r="AD531" s="15"/>
      <c r="AE531" s="65"/>
      <c r="AF531" s="65"/>
      <c r="AG531" s="39"/>
      <c r="AH531" s="52"/>
      <c r="AO531" s="140"/>
    </row>
    <row r="532" spans="1:41" s="3" customFormat="1" ht="2.85" customHeight="1" x14ac:dyDescent="0.2">
      <c r="C532" s="73"/>
      <c r="P532" s="74"/>
      <c r="Q532" s="87"/>
      <c r="R532" s="6"/>
      <c r="S532" s="39"/>
      <c r="T532" s="6"/>
      <c r="U532" s="5"/>
      <c r="V532" s="52"/>
      <c r="W532" s="56"/>
      <c r="X532" s="15"/>
      <c r="Y532" s="52"/>
      <c r="Z532" s="39"/>
      <c r="AA532" s="39"/>
      <c r="AB532" s="55"/>
      <c r="AC532" s="17"/>
      <c r="AD532" s="15"/>
      <c r="AE532" s="65"/>
      <c r="AF532" s="65"/>
      <c r="AG532" s="39"/>
      <c r="AH532" s="52"/>
      <c r="AO532" s="140"/>
    </row>
    <row r="533" spans="1:41" s="3" customFormat="1" ht="9.9499999999999993" customHeight="1" x14ac:dyDescent="0.2">
      <c r="D533" s="40" t="s">
        <v>205</v>
      </c>
      <c r="E533" s="141" t="s">
        <v>216</v>
      </c>
      <c r="G533" s="141"/>
      <c r="H533" s="141"/>
      <c r="J533" s="141"/>
      <c r="K533" s="141"/>
      <c r="M533" s="3" t="s">
        <v>122</v>
      </c>
      <c r="N533" s="141"/>
      <c r="P533" s="74"/>
      <c r="Q533" s="87"/>
      <c r="R533" s="6"/>
      <c r="S533" s="39"/>
      <c r="T533" s="6"/>
      <c r="U533" s="5"/>
      <c r="V533" s="52"/>
      <c r="W533" s="56"/>
      <c r="X533" s="15"/>
      <c r="Y533" s="52"/>
      <c r="Z533" s="39"/>
      <c r="AA533" s="39"/>
      <c r="AB533" s="55"/>
      <c r="AC533" s="17"/>
      <c r="AD533" s="15"/>
      <c r="AE533" s="65"/>
      <c r="AF533" s="65"/>
      <c r="AG533" s="39"/>
      <c r="AH533" s="52"/>
      <c r="AO533" s="140"/>
    </row>
    <row r="534" spans="1:41" s="3" customFormat="1" ht="0.95" customHeight="1" x14ac:dyDescent="0.2">
      <c r="A534" s="3" t="s">
        <v>120</v>
      </c>
      <c r="P534" s="74"/>
      <c r="Q534" s="87"/>
      <c r="R534" s="6"/>
      <c r="S534" s="39"/>
      <c r="T534" s="6"/>
      <c r="U534" s="5"/>
      <c r="V534" s="52"/>
      <c r="W534" s="56"/>
      <c r="X534" s="15"/>
      <c r="Y534" s="52"/>
      <c r="Z534" s="39"/>
      <c r="AA534" s="39"/>
      <c r="AB534" s="55"/>
      <c r="AC534" s="17"/>
      <c r="AD534" s="15"/>
      <c r="AE534" s="65"/>
      <c r="AF534" s="65"/>
      <c r="AG534" s="39"/>
      <c r="AH534" s="52"/>
      <c r="AO534" s="140"/>
    </row>
    <row r="535" spans="1:41" s="3" customFormat="1" ht="9.9499999999999993" customHeight="1" x14ac:dyDescent="0.2">
      <c r="B535" s="112" t="s">
        <v>57</v>
      </c>
      <c r="D535" s="40"/>
      <c r="E535" s="74" t="s">
        <v>279</v>
      </c>
      <c r="F535" s="74"/>
      <c r="G535" s="30" t="s">
        <v>50</v>
      </c>
      <c r="H535" s="30"/>
      <c r="I535" s="30" t="s">
        <v>133</v>
      </c>
      <c r="J535" s="30"/>
      <c r="K535" s="30"/>
      <c r="M535" s="30"/>
      <c r="N535" s="30"/>
      <c r="P535" s="74" t="s">
        <v>388</v>
      </c>
      <c r="Q535" s="87"/>
      <c r="R535" s="29"/>
      <c r="S535" s="39">
        <f>IF(Suggested="Yes",AA535,AG535)</f>
        <v>6.7</v>
      </c>
      <c r="T535" s="37" t="s">
        <v>49</v>
      </c>
      <c r="U535" s="5" t="str">
        <f>+Instructions!$B$3</f>
        <v>G</v>
      </c>
      <c r="V535" s="52"/>
      <c r="W535" s="56">
        <f>+Instructions!$C$22</f>
        <v>0</v>
      </c>
      <c r="X535" s="17">
        <f>ROUND($AA535*(1-W535)+0.004999,2)</f>
        <v>6.7</v>
      </c>
      <c r="Y535" s="52"/>
      <c r="Z535" s="6" t="s">
        <v>860</v>
      </c>
      <c r="AA535" s="39">
        <v>6.7</v>
      </c>
      <c r="AB535" s="60">
        <f t="shared" ref="AB535:AC538" si="893">+W535</f>
        <v>0</v>
      </c>
      <c r="AC535" s="17">
        <f t="shared" si="893"/>
        <v>6.7</v>
      </c>
      <c r="AD535" s="12">
        <f>(AG535-AC535)/AG535</f>
        <v>0</v>
      </c>
      <c r="AE535" s="120"/>
      <c r="AF535" s="127">
        <v>1</v>
      </c>
      <c r="AG535" s="38">
        <f>SUM(AJ535:AL535)+AE535</f>
        <v>6.7</v>
      </c>
      <c r="AH535" s="52"/>
      <c r="AJ535" s="17">
        <f>ROUND(AC535/(1-VLOOKUP(AF535,Group,2,FALSE)),2)</f>
        <v>6.7</v>
      </c>
      <c r="AK535" s="17">
        <f>IF(VLOOKUP(AF535,Group,5,FALSE)="YES",VLOOKUP(ROUND(ROUND(AJ535,1)-AJ535,2),Round,2,FALSE)+VLOOKUP(AF535,Group,6,FALSE),0)</f>
        <v>0</v>
      </c>
      <c r="AL535" s="17">
        <f>IF(VLOOKUP(AF535,Group,7,FALSE)="",0,ROUND(AJ535-0.04999,1)-AJ535+AM535)</f>
        <v>0</v>
      </c>
      <c r="AM535" s="17" t="str">
        <f>IF(VLOOKUP(AF535,Group,7,FALSE)="","",VLOOKUP(AF535,Group,7,FALSE))</f>
        <v/>
      </c>
      <c r="AO535" s="31" t="s">
        <v>61</v>
      </c>
    </row>
    <row r="536" spans="1:41" s="3" customFormat="1" ht="9.9499999999999993" customHeight="1" x14ac:dyDescent="0.2">
      <c r="B536" s="112" t="s">
        <v>57</v>
      </c>
      <c r="D536" s="40"/>
      <c r="E536" s="74" t="s">
        <v>279</v>
      </c>
      <c r="F536" s="74"/>
      <c r="G536" s="30" t="s">
        <v>50</v>
      </c>
      <c r="H536" s="30"/>
      <c r="I536" s="30" t="s">
        <v>228</v>
      </c>
      <c r="J536" s="30"/>
      <c r="K536" s="30"/>
      <c r="M536" s="30"/>
      <c r="N536" s="30"/>
      <c r="P536" s="74" t="s">
        <v>375</v>
      </c>
      <c r="Q536" s="87"/>
      <c r="R536" s="29"/>
      <c r="S536" s="39">
        <f>IF(Suggested="Yes",AA536,AG536)</f>
        <v>7.15</v>
      </c>
      <c r="T536" s="37" t="s">
        <v>49</v>
      </c>
      <c r="U536" s="5" t="str">
        <f>+Instructions!$B$3</f>
        <v>G</v>
      </c>
      <c r="V536" s="52"/>
      <c r="W536" s="56">
        <f>+Instructions!$C$22</f>
        <v>0</v>
      </c>
      <c r="X536" s="17">
        <f>ROUND($AA536*(1-W536)+0.004999,2)</f>
        <v>7.15</v>
      </c>
      <c r="Y536" s="52"/>
      <c r="Z536" s="6" t="s">
        <v>860</v>
      </c>
      <c r="AA536" s="39">
        <v>7.15</v>
      </c>
      <c r="AB536" s="60">
        <f t="shared" si="893"/>
        <v>0</v>
      </c>
      <c r="AC536" s="17">
        <f t="shared" si="893"/>
        <v>7.15</v>
      </c>
      <c r="AD536" s="12">
        <f>(AG536-AC536)/AG536</f>
        <v>0</v>
      </c>
      <c r="AE536" s="120"/>
      <c r="AF536" s="127">
        <v>1</v>
      </c>
      <c r="AG536" s="38">
        <f>SUM(AJ536:AL536)+AE536</f>
        <v>7.15</v>
      </c>
      <c r="AH536" s="52"/>
      <c r="AJ536" s="17">
        <f>ROUND(AC536/(1-VLOOKUP(AF536,Group,2,FALSE)),2)</f>
        <v>7.15</v>
      </c>
      <c r="AK536" s="17">
        <f>IF(VLOOKUP(AF536,Group,5,FALSE)="YES",VLOOKUP(ROUND(ROUND(AJ536,1)-AJ536,2),Round,2,FALSE)+VLOOKUP(AF536,Group,6,FALSE),0)</f>
        <v>0</v>
      </c>
      <c r="AL536" s="17">
        <f>IF(VLOOKUP(AF536,Group,7,FALSE)="",0,ROUND(AJ536-0.04999,1)-AJ536+AM536)</f>
        <v>0</v>
      </c>
      <c r="AM536" s="17" t="str">
        <f>IF(VLOOKUP(AF536,Group,7,FALSE)="","",VLOOKUP(AF536,Group,7,FALSE))</f>
        <v/>
      </c>
      <c r="AO536" s="31" t="s">
        <v>61</v>
      </c>
    </row>
    <row r="537" spans="1:41" s="3" customFormat="1" ht="9.9499999999999993" customHeight="1" x14ac:dyDescent="0.2">
      <c r="B537" s="112" t="s">
        <v>57</v>
      </c>
      <c r="D537" s="40"/>
      <c r="E537" s="74" t="s">
        <v>330</v>
      </c>
      <c r="F537" s="74"/>
      <c r="G537" s="30" t="s">
        <v>50</v>
      </c>
      <c r="H537" s="30"/>
      <c r="I537" s="30" t="s">
        <v>228</v>
      </c>
      <c r="J537" s="30"/>
      <c r="K537" s="30"/>
      <c r="M537" s="30"/>
      <c r="N537" s="30"/>
      <c r="P537" s="74" t="s">
        <v>832</v>
      </c>
      <c r="Q537" s="87"/>
      <c r="R537" s="29"/>
      <c r="S537" s="39">
        <f>IF(Suggested="Yes",AA537,AG537)</f>
        <v>12.9</v>
      </c>
      <c r="T537" s="37" t="s">
        <v>49</v>
      </c>
      <c r="U537" s="5" t="str">
        <f>+Instructions!$B$3</f>
        <v>G</v>
      </c>
      <c r="V537" s="52"/>
      <c r="W537" s="56">
        <f>+Instructions!$C$22</f>
        <v>0</v>
      </c>
      <c r="X537" s="17">
        <f>ROUND($AA537*(1-W537)+0.004999,2)</f>
        <v>12.9</v>
      </c>
      <c r="Y537" s="52"/>
      <c r="Z537" s="6" t="s">
        <v>860</v>
      </c>
      <c r="AA537" s="39">
        <v>12.9</v>
      </c>
      <c r="AB537" s="60">
        <f t="shared" si="893"/>
        <v>0</v>
      </c>
      <c r="AC537" s="17">
        <f t="shared" si="893"/>
        <v>12.9</v>
      </c>
      <c r="AD537" s="12">
        <f>(AG537-AC537)/AG537</f>
        <v>0</v>
      </c>
      <c r="AE537" s="120"/>
      <c r="AF537" s="127">
        <v>1</v>
      </c>
      <c r="AG537" s="38">
        <f>SUM(AJ537:AL537)+AE537</f>
        <v>12.9</v>
      </c>
      <c r="AH537" s="52"/>
      <c r="AJ537" s="17">
        <f>ROUND(AC537/(1-VLOOKUP(AF537,Group,2,FALSE)),2)</f>
        <v>12.9</v>
      </c>
      <c r="AK537" s="17">
        <f>IF(VLOOKUP(AF537,Group,5,FALSE)="YES",VLOOKUP(ROUND(ROUND(AJ537,1)-AJ537,2),Round,2,FALSE)+VLOOKUP(AF537,Group,6,FALSE),0)</f>
        <v>0</v>
      </c>
      <c r="AL537" s="17">
        <f>IF(VLOOKUP(AF537,Group,7,FALSE)="",0,ROUND(AJ537-0.04999,1)-AJ537+AM537)</f>
        <v>0</v>
      </c>
      <c r="AM537" s="17" t="str">
        <f>IF(VLOOKUP(AF537,Group,7,FALSE)="","",VLOOKUP(AF537,Group,7,FALSE))</f>
        <v/>
      </c>
      <c r="AO537" s="31" t="s">
        <v>61</v>
      </c>
    </row>
    <row r="538" spans="1:41" s="3" customFormat="1" ht="9.9499999999999993" customHeight="1" x14ac:dyDescent="0.2">
      <c r="B538" s="112" t="s">
        <v>57</v>
      </c>
      <c r="D538" s="40"/>
      <c r="E538" s="74" t="s">
        <v>308</v>
      </c>
      <c r="F538" s="74"/>
      <c r="G538" s="30" t="s">
        <v>50</v>
      </c>
      <c r="H538" s="30"/>
      <c r="I538" s="30" t="s">
        <v>228</v>
      </c>
      <c r="J538" s="30"/>
      <c r="K538" s="30"/>
      <c r="M538" s="30"/>
      <c r="N538" s="30"/>
      <c r="P538" s="74" t="s">
        <v>139</v>
      </c>
      <c r="Q538" s="87"/>
      <c r="R538" s="29"/>
      <c r="S538" s="39">
        <f>IF(Suggested="Yes",AA538,AG538)</f>
        <v>10.4</v>
      </c>
      <c r="T538" s="37" t="s">
        <v>49</v>
      </c>
      <c r="U538" s="5" t="str">
        <f>+Instructions!$B$3</f>
        <v>G</v>
      </c>
      <c r="V538" s="52"/>
      <c r="W538" s="56">
        <f>+Instructions!$C$22</f>
        <v>0</v>
      </c>
      <c r="X538" s="17">
        <f>ROUND($AA538*(1-W538)+0.004999,2)</f>
        <v>10.4</v>
      </c>
      <c r="Y538" s="52"/>
      <c r="Z538" s="6" t="s">
        <v>860</v>
      </c>
      <c r="AA538" s="39">
        <v>10.4</v>
      </c>
      <c r="AB538" s="60">
        <f t="shared" si="893"/>
        <v>0</v>
      </c>
      <c r="AC538" s="17">
        <f t="shared" si="893"/>
        <v>10.4</v>
      </c>
      <c r="AD538" s="12">
        <f>(AG538-AC538)/AG538</f>
        <v>0</v>
      </c>
      <c r="AE538" s="120"/>
      <c r="AF538" s="127">
        <v>1</v>
      </c>
      <c r="AG538" s="38">
        <f>SUM(AJ538:AL538)+AE538</f>
        <v>10.4</v>
      </c>
      <c r="AH538" s="52"/>
      <c r="AJ538" s="17">
        <f>ROUND(AC538/(1-VLOOKUP(AF538,Group,2,FALSE)),2)</f>
        <v>10.4</v>
      </c>
      <c r="AK538" s="17">
        <f>IF(VLOOKUP(AF538,Group,5,FALSE)="YES",VLOOKUP(ROUND(ROUND(AJ538,1)-AJ538,2),Round,2,FALSE)+VLOOKUP(AF538,Group,6,FALSE),0)</f>
        <v>0</v>
      </c>
      <c r="AL538" s="17">
        <f>IF(VLOOKUP(AF538,Group,7,FALSE)="",0,ROUND(AJ538-0.04999,1)-AJ538+AM538)</f>
        <v>0</v>
      </c>
      <c r="AM538" s="17" t="str">
        <f>IF(VLOOKUP(AF538,Group,7,FALSE)="","",VLOOKUP(AF538,Group,7,FALSE))</f>
        <v/>
      </c>
      <c r="AO538" s="31" t="s">
        <v>61</v>
      </c>
    </row>
    <row r="539" spans="1:41" s="3" customFormat="1" ht="1.5" customHeight="1" x14ac:dyDescent="0.2">
      <c r="A539" s="3" t="s">
        <v>120</v>
      </c>
      <c r="P539" s="74"/>
      <c r="Q539" s="87"/>
      <c r="R539" s="6"/>
      <c r="S539" s="39"/>
      <c r="T539" s="6"/>
      <c r="U539" s="5"/>
      <c r="V539" s="52"/>
      <c r="W539" s="56"/>
      <c r="X539" s="15"/>
      <c r="Y539" s="52"/>
      <c r="Z539" s="39"/>
      <c r="AA539" s="39"/>
      <c r="AB539" s="55"/>
      <c r="AC539" s="17"/>
      <c r="AD539" s="15"/>
      <c r="AE539" s="65"/>
      <c r="AF539" s="65"/>
      <c r="AG539" s="39"/>
      <c r="AH539" s="52"/>
      <c r="AO539" s="140"/>
    </row>
    <row r="540" spans="1:41" s="3" customFormat="1" ht="9.9499999999999993" customHeight="1" x14ac:dyDescent="0.2">
      <c r="B540" s="111" t="s">
        <v>8</v>
      </c>
      <c r="D540" s="40"/>
      <c r="E540" s="74" t="s">
        <v>280</v>
      </c>
      <c r="F540" s="74"/>
      <c r="G540" s="30" t="s">
        <v>123</v>
      </c>
      <c r="H540" s="30"/>
      <c r="I540" s="30" t="s">
        <v>228</v>
      </c>
      <c r="J540" s="30"/>
      <c r="K540" s="30" t="s">
        <v>127</v>
      </c>
      <c r="L540" s="168" t="s">
        <v>488</v>
      </c>
      <c r="M540" s="30"/>
      <c r="N540" s="168" t="s">
        <v>161</v>
      </c>
      <c r="P540" s="74" t="s">
        <v>136</v>
      </c>
      <c r="Q540" s="87"/>
      <c r="R540" s="29"/>
      <c r="S540" s="39">
        <f>IF(Suggested="Yes",AA540,AG540)</f>
        <v>19.149999999999999</v>
      </c>
      <c r="T540" s="37" t="s">
        <v>48</v>
      </c>
      <c r="U540" s="5" t="str">
        <f>+Instructions!$B$3</f>
        <v>G</v>
      </c>
      <c r="V540" s="52"/>
      <c r="W540" s="56">
        <f>+Instructions!$C$22</f>
        <v>0</v>
      </c>
      <c r="X540" s="17">
        <f>ROUND($AA540*(1-W540)+0.004999,2)</f>
        <v>19.149999999999999</v>
      </c>
      <c r="Y540" s="52"/>
      <c r="Z540" s="6" t="s">
        <v>860</v>
      </c>
      <c r="AA540" s="39">
        <v>19.149999999999999</v>
      </c>
      <c r="AB540" s="60">
        <f>+W540</f>
        <v>0</v>
      </c>
      <c r="AC540" s="17">
        <f>+X540</f>
        <v>19.149999999999999</v>
      </c>
      <c r="AD540" s="12">
        <f>(AG540-AC540)/AG540</f>
        <v>0</v>
      </c>
      <c r="AE540" s="120"/>
      <c r="AF540" s="128">
        <v>3</v>
      </c>
      <c r="AG540" s="53">
        <f>SUM(AJ540:AL540)+AE540</f>
        <v>19.149999999999999</v>
      </c>
      <c r="AH540" s="52"/>
      <c r="AJ540" s="17">
        <f>ROUND(AC540/(1-VLOOKUP(AF540,Group,2,FALSE)),2)</f>
        <v>19.149999999999999</v>
      </c>
      <c r="AK540" s="17">
        <f>IF(VLOOKUP(AF540,Group,5,FALSE)="YES",VLOOKUP(ROUND(ROUND(AJ540,1)-AJ540,2),Round,2,FALSE)+VLOOKUP(AF540,Group,6,FALSE),0)</f>
        <v>0</v>
      </c>
      <c r="AL540" s="17">
        <f>IF(VLOOKUP(AF540,Group,7,FALSE)="",0,ROUND(AJ540-0.04999,1)-AJ540+AM540)</f>
        <v>0</v>
      </c>
      <c r="AM540" s="17" t="str">
        <f>IF(VLOOKUP(AF540,Group,7,FALSE)="","",VLOOKUP(AF540,Group,7,FALSE))</f>
        <v/>
      </c>
      <c r="AO540" s="31" t="s">
        <v>61</v>
      </c>
    </row>
    <row r="541" spans="1:41" s="3" customFormat="1" ht="0.95" customHeight="1" x14ac:dyDescent="0.2">
      <c r="A541" s="3" t="s">
        <v>120</v>
      </c>
      <c r="P541" s="74"/>
      <c r="Q541" s="87"/>
      <c r="R541" s="6"/>
      <c r="S541" s="39"/>
      <c r="T541" s="6"/>
      <c r="U541" s="5"/>
      <c r="V541" s="52"/>
      <c r="W541" s="56"/>
      <c r="X541" s="15"/>
      <c r="Y541" s="52"/>
      <c r="Z541" s="39"/>
      <c r="AA541" s="39"/>
      <c r="AB541" s="55"/>
      <c r="AC541" s="17"/>
      <c r="AD541" s="15"/>
      <c r="AE541" s="65"/>
      <c r="AF541" s="65"/>
      <c r="AG541" s="39"/>
      <c r="AH541" s="52"/>
      <c r="AO541" s="140"/>
    </row>
    <row r="542" spans="1:41" s="3" customFormat="1" ht="9.9499999999999993" customHeight="1" x14ac:dyDescent="0.2">
      <c r="B542" s="113" t="s">
        <v>47</v>
      </c>
      <c r="D542" s="40"/>
      <c r="E542" s="74" t="s">
        <v>281</v>
      </c>
      <c r="F542" s="74"/>
      <c r="G542" s="30" t="s">
        <v>104</v>
      </c>
      <c r="H542" s="30"/>
      <c r="I542" s="30" t="s">
        <v>228</v>
      </c>
      <c r="J542" s="30"/>
      <c r="K542" s="30"/>
      <c r="L542" s="30" t="s">
        <v>122</v>
      </c>
      <c r="M542" s="30"/>
      <c r="N542" s="30"/>
      <c r="P542" s="74" t="s">
        <v>137</v>
      </c>
      <c r="Q542" s="87"/>
      <c r="R542" s="29"/>
      <c r="S542" s="39">
        <f>IF(Suggested="Yes",AA542,AG542)</f>
        <v>8.8000000000000007</v>
      </c>
      <c r="T542" s="37" t="s">
        <v>48</v>
      </c>
      <c r="U542" s="5" t="str">
        <f>+Instructions!$B$3</f>
        <v>G</v>
      </c>
      <c r="V542" s="52"/>
      <c r="W542" s="56">
        <f>+Instructions!$C$22</f>
        <v>0</v>
      </c>
      <c r="X542" s="39">
        <f>ROUND($AA542*(1-W542)+0.004999,2)</f>
        <v>8.8000000000000007</v>
      </c>
      <c r="Y542" s="52"/>
      <c r="Z542" s="6" t="s">
        <v>860</v>
      </c>
      <c r="AA542" s="39">
        <v>8.8000000000000007</v>
      </c>
      <c r="AB542" s="60">
        <f>+W542</f>
        <v>0</v>
      </c>
      <c r="AC542" s="39">
        <f>+X542</f>
        <v>8.8000000000000007</v>
      </c>
      <c r="AD542" s="60">
        <f>(AG542-AC542)/AG542</f>
        <v>0</v>
      </c>
      <c r="AE542" s="120"/>
      <c r="AF542" s="129">
        <v>2</v>
      </c>
      <c r="AG542" s="44">
        <f>SUM(AJ542:AL542)+AE542</f>
        <v>8.8000000000000007</v>
      </c>
      <c r="AH542" s="52"/>
      <c r="AJ542" s="17">
        <f>ROUND(AC542/(1-VLOOKUP(AF542,Group,2,FALSE)),2)</f>
        <v>8.8000000000000007</v>
      </c>
      <c r="AK542" s="17">
        <f>IF(VLOOKUP(AF542,Group,5,FALSE)="YES",VLOOKUP(ROUND(ROUND(AJ542,1)-AJ542,2),Round,2,FALSE)+VLOOKUP(AF542,Group,6,FALSE),0)</f>
        <v>0</v>
      </c>
      <c r="AL542" s="17">
        <f>IF(VLOOKUP(AF542,Group,7,FALSE)="",0,ROUND(AJ542-0.04999,1)-AJ542+AM542)</f>
        <v>0</v>
      </c>
      <c r="AM542" s="17" t="str">
        <f>IF(VLOOKUP(AF542,Group,7,FALSE)="","",VLOOKUP(AF542,Group,7,FALSE))</f>
        <v/>
      </c>
      <c r="AO542" s="31" t="s">
        <v>61</v>
      </c>
    </row>
    <row r="543" spans="1:41" s="3" customFormat="1" ht="2.85" customHeight="1" x14ac:dyDescent="0.2">
      <c r="C543" s="73"/>
      <c r="P543" s="74"/>
      <c r="Q543" s="87"/>
      <c r="R543" s="6"/>
      <c r="S543" s="39"/>
      <c r="T543" s="6"/>
      <c r="U543" s="5"/>
      <c r="V543" s="52"/>
      <c r="W543" s="56"/>
      <c r="X543" s="15"/>
      <c r="Y543" s="52"/>
      <c r="Z543" s="39"/>
      <c r="AA543" s="39"/>
      <c r="AB543" s="55"/>
      <c r="AC543" s="17"/>
      <c r="AD543" s="15"/>
      <c r="AE543" s="65"/>
      <c r="AF543" s="65"/>
      <c r="AG543" s="39"/>
      <c r="AH543" s="52"/>
      <c r="AO543" s="140"/>
    </row>
    <row r="544" spans="1:41" s="3" customFormat="1" ht="9.9499999999999993" customHeight="1" x14ac:dyDescent="0.2">
      <c r="B544" s="112" t="s">
        <v>57</v>
      </c>
      <c r="D544" s="40"/>
      <c r="E544" s="74" t="s">
        <v>279</v>
      </c>
      <c r="F544" s="74"/>
      <c r="G544" s="30" t="s">
        <v>50</v>
      </c>
      <c r="H544" s="30"/>
      <c r="I544" s="30" t="s">
        <v>269</v>
      </c>
      <c r="J544" s="30"/>
      <c r="K544" s="30"/>
      <c r="L544" s="30"/>
      <c r="M544" s="30"/>
      <c r="N544" s="30"/>
      <c r="P544" s="74" t="s">
        <v>375</v>
      </c>
      <c r="Q544" s="87"/>
      <c r="R544" s="29"/>
      <c r="S544" s="39">
        <f>IF(Suggested="Yes",AA544,AG544)</f>
        <v>9.35</v>
      </c>
      <c r="T544" s="37" t="s">
        <v>49</v>
      </c>
      <c r="U544" s="5" t="str">
        <f>+Instructions!$B$3</f>
        <v>G</v>
      </c>
      <c r="V544" s="52"/>
      <c r="W544" s="56">
        <f>+Instructions!$C$22</f>
        <v>0</v>
      </c>
      <c r="X544" s="17">
        <f>ROUND($AA544*(1-W544)+0.004999,2)</f>
        <v>9.35</v>
      </c>
      <c r="Y544" s="52"/>
      <c r="Z544" s="6" t="s">
        <v>860</v>
      </c>
      <c r="AA544" s="39">
        <v>9.35</v>
      </c>
      <c r="AB544" s="60">
        <f t="shared" ref="AB544:AC547" si="894">+W544</f>
        <v>0</v>
      </c>
      <c r="AC544" s="17">
        <f t="shared" si="894"/>
        <v>9.35</v>
      </c>
      <c r="AD544" s="12">
        <f>(AG544-AC544)/AG544</f>
        <v>0</v>
      </c>
      <c r="AE544" s="120"/>
      <c r="AF544" s="127">
        <v>1</v>
      </c>
      <c r="AG544" s="38">
        <f>SUM(AJ544:AL544)+AE544</f>
        <v>9.35</v>
      </c>
      <c r="AH544" s="52"/>
      <c r="AJ544" s="17">
        <f>ROUND(AC544/(1-VLOOKUP(AF544,Group,2,FALSE)),2)</f>
        <v>9.35</v>
      </c>
      <c r="AK544" s="17">
        <f>IF(VLOOKUP(AF544,Group,5,FALSE)="YES",VLOOKUP(ROUND(ROUND(AJ544,1)-AJ544,2),Round,2,FALSE)+VLOOKUP(AF544,Group,6,FALSE),0)</f>
        <v>0</v>
      </c>
      <c r="AL544" s="17">
        <f>IF(VLOOKUP(AF544,Group,7,FALSE)="",0,ROUND(AJ544-0.04999,1)-AJ544+AM544)</f>
        <v>0</v>
      </c>
      <c r="AM544" s="17" t="str">
        <f>IF(VLOOKUP(AF544,Group,7,FALSE)="","",VLOOKUP(AF544,Group,7,FALSE))</f>
        <v/>
      </c>
      <c r="AO544" s="31" t="s">
        <v>61</v>
      </c>
    </row>
    <row r="545" spans="1:41" s="3" customFormat="1" ht="9.9499999999999993" customHeight="1" x14ac:dyDescent="0.2">
      <c r="B545" s="112" t="s">
        <v>57</v>
      </c>
      <c r="D545" s="40"/>
      <c r="E545" s="74" t="s">
        <v>330</v>
      </c>
      <c r="F545" s="74"/>
      <c r="G545" s="30" t="s">
        <v>50</v>
      </c>
      <c r="H545" s="30"/>
      <c r="I545" s="30" t="s">
        <v>269</v>
      </c>
      <c r="J545" s="30"/>
      <c r="K545" s="30"/>
      <c r="L545" s="30"/>
      <c r="M545" s="30"/>
      <c r="N545" s="30"/>
      <c r="P545" s="74" t="s">
        <v>140</v>
      </c>
      <c r="Q545" s="87"/>
      <c r="R545" s="29"/>
      <c r="S545" s="39">
        <f>IF(Suggested="Yes",AA545,AG545)</f>
        <v>16.45</v>
      </c>
      <c r="T545" s="37" t="s">
        <v>49</v>
      </c>
      <c r="U545" s="5" t="str">
        <f>+Instructions!$B$3</f>
        <v>G</v>
      </c>
      <c r="V545" s="52"/>
      <c r="W545" s="56">
        <f>+Instructions!$C$22</f>
        <v>0</v>
      </c>
      <c r="X545" s="17">
        <f>ROUND($AA545*(1-W545)+0.004999,2)</f>
        <v>16.45</v>
      </c>
      <c r="Y545" s="52"/>
      <c r="Z545" s="6" t="s">
        <v>860</v>
      </c>
      <c r="AA545" s="39">
        <v>16.45</v>
      </c>
      <c r="AB545" s="60">
        <f t="shared" si="894"/>
        <v>0</v>
      </c>
      <c r="AC545" s="17">
        <f t="shared" si="894"/>
        <v>16.45</v>
      </c>
      <c r="AD545" s="12">
        <f>(AG545-AC545)/AG545</f>
        <v>0</v>
      </c>
      <c r="AE545" s="120"/>
      <c r="AF545" s="127">
        <v>1</v>
      </c>
      <c r="AG545" s="38">
        <f>SUM(AJ545:AL545)+AE545</f>
        <v>16.45</v>
      </c>
      <c r="AH545" s="52"/>
      <c r="AJ545" s="17">
        <f>ROUND(AC545/(1-VLOOKUP(AF545,Group,2,FALSE)),2)</f>
        <v>16.45</v>
      </c>
      <c r="AK545" s="17">
        <f>IF(VLOOKUP(AF545,Group,5,FALSE)="YES",VLOOKUP(ROUND(ROUND(AJ545,1)-AJ545,2),Round,2,FALSE)+VLOOKUP(AF545,Group,6,FALSE),0)</f>
        <v>0</v>
      </c>
      <c r="AL545" s="17">
        <f>IF(VLOOKUP(AF545,Group,7,FALSE)="",0,ROUND(AJ545-0.04999,1)-AJ545+AM545)</f>
        <v>0</v>
      </c>
      <c r="AM545" s="17" t="str">
        <f>IF(VLOOKUP(AF545,Group,7,FALSE)="","",VLOOKUP(AF545,Group,7,FALSE))</f>
        <v/>
      </c>
      <c r="AO545" s="31" t="s">
        <v>61</v>
      </c>
    </row>
    <row r="546" spans="1:41" s="3" customFormat="1" ht="9.9499999999999993" customHeight="1" x14ac:dyDescent="0.2">
      <c r="B546" s="112" t="s">
        <v>57</v>
      </c>
      <c r="D546" s="40"/>
      <c r="E546" s="74" t="s">
        <v>308</v>
      </c>
      <c r="F546" s="74"/>
      <c r="G546" s="30" t="s">
        <v>50</v>
      </c>
      <c r="H546" s="30"/>
      <c r="I546" s="30" t="s">
        <v>269</v>
      </c>
      <c r="J546" s="30"/>
      <c r="K546" s="30"/>
      <c r="L546" s="30"/>
      <c r="M546" s="30"/>
      <c r="N546" s="30"/>
      <c r="P546" s="74" t="s">
        <v>376</v>
      </c>
      <c r="Q546" s="87"/>
      <c r="R546" s="29"/>
      <c r="S546" s="39">
        <f>IF(Suggested="Yes",AA546,AG546)</f>
        <v>13.25</v>
      </c>
      <c r="T546" s="37" t="s">
        <v>49</v>
      </c>
      <c r="U546" s="5" t="str">
        <f>+Instructions!$B$3</f>
        <v>G</v>
      </c>
      <c r="V546" s="52"/>
      <c r="W546" s="56">
        <f>+Instructions!$C$22</f>
        <v>0</v>
      </c>
      <c r="X546" s="17">
        <f>ROUND($AA546*(1-W546)+0.004999,2)</f>
        <v>13.25</v>
      </c>
      <c r="Y546" s="52"/>
      <c r="Z546" s="6" t="s">
        <v>860</v>
      </c>
      <c r="AA546" s="39">
        <v>13.25</v>
      </c>
      <c r="AB546" s="60">
        <f t="shared" si="894"/>
        <v>0</v>
      </c>
      <c r="AC546" s="17">
        <f t="shared" si="894"/>
        <v>13.25</v>
      </c>
      <c r="AD546" s="12">
        <f>(AG546-AC546)/AG546</f>
        <v>0</v>
      </c>
      <c r="AE546" s="120"/>
      <c r="AF546" s="127">
        <v>1</v>
      </c>
      <c r="AG546" s="38">
        <f>SUM(AJ546:AL546)+AE546</f>
        <v>13.25</v>
      </c>
      <c r="AH546" s="52"/>
      <c r="AJ546" s="17">
        <f>ROUND(AC546/(1-VLOOKUP(AF546,Group,2,FALSE)),2)</f>
        <v>13.25</v>
      </c>
      <c r="AK546" s="17">
        <f>IF(VLOOKUP(AF546,Group,5,FALSE)="YES",VLOOKUP(ROUND(ROUND(AJ546,1)-AJ546,2),Round,2,FALSE)+VLOOKUP(AF546,Group,6,FALSE),0)</f>
        <v>0</v>
      </c>
      <c r="AL546" s="17">
        <f>IF(VLOOKUP(AF546,Group,7,FALSE)="",0,ROUND(AJ546-0.04999,1)-AJ546+AM546)</f>
        <v>0</v>
      </c>
      <c r="AM546" s="17" t="str">
        <f>IF(VLOOKUP(AF546,Group,7,FALSE)="","",VLOOKUP(AF546,Group,7,FALSE))</f>
        <v/>
      </c>
      <c r="AO546" s="31" t="s">
        <v>61</v>
      </c>
    </row>
    <row r="547" spans="1:41" s="3" customFormat="1" ht="9.9499999999999993" customHeight="1" x14ac:dyDescent="0.2">
      <c r="B547" s="112" t="s">
        <v>57</v>
      </c>
      <c r="D547" s="40"/>
      <c r="E547" s="74" t="s">
        <v>309</v>
      </c>
      <c r="F547" s="74"/>
      <c r="G547" s="30" t="s">
        <v>50</v>
      </c>
      <c r="H547" s="30"/>
      <c r="I547" s="30" t="s">
        <v>269</v>
      </c>
      <c r="J547" s="30"/>
      <c r="K547" s="30"/>
      <c r="L547" s="30"/>
      <c r="M547" s="30"/>
      <c r="N547" s="30"/>
      <c r="P547" s="74" t="s">
        <v>240</v>
      </c>
      <c r="Q547" s="87"/>
      <c r="R547" s="29" t="s">
        <v>54</v>
      </c>
      <c r="S547" s="39">
        <f>IF(Suggested="Yes",AA547,AG547)</f>
        <v>22.75</v>
      </c>
      <c r="T547" s="37" t="s">
        <v>49</v>
      </c>
      <c r="U547" s="5" t="str">
        <f>+Instructions!$B$3</f>
        <v>G</v>
      </c>
      <c r="V547" s="52"/>
      <c r="W547" s="56">
        <f>+Instructions!$C$22</f>
        <v>0</v>
      </c>
      <c r="X547" s="17">
        <f>ROUND($AA547*(1-W547)+0.004999,2)</f>
        <v>22.75</v>
      </c>
      <c r="Y547" s="52"/>
      <c r="Z547" s="6" t="s">
        <v>860</v>
      </c>
      <c r="AA547" s="39">
        <v>22.75</v>
      </c>
      <c r="AB547" s="60">
        <f t="shared" si="894"/>
        <v>0</v>
      </c>
      <c r="AC547" s="17">
        <f t="shared" si="894"/>
        <v>22.75</v>
      </c>
      <c r="AD547" s="12">
        <f>(AG547-AC547)/AG547</f>
        <v>0</v>
      </c>
      <c r="AE547" s="120"/>
      <c r="AF547" s="127">
        <v>1</v>
      </c>
      <c r="AG547" s="38">
        <f>SUM(AJ547:AL547)+AE547</f>
        <v>22.75</v>
      </c>
      <c r="AH547" s="52"/>
      <c r="AJ547" s="17">
        <f>ROUND(AC547/(1-VLOOKUP(AF547,Group,2,FALSE)),2)</f>
        <v>22.75</v>
      </c>
      <c r="AK547" s="17">
        <f>IF(VLOOKUP(AF547,Group,5,FALSE)="YES",VLOOKUP(ROUND(ROUND(AJ547,1)-AJ547,2),Round,2,FALSE)+VLOOKUP(AF547,Group,6,FALSE),0)</f>
        <v>0</v>
      </c>
      <c r="AL547" s="17">
        <f>IF(VLOOKUP(AF547,Group,7,FALSE)="",0,ROUND(AJ547-0.04999,1)-AJ547+AM547)</f>
        <v>0</v>
      </c>
      <c r="AM547" s="17" t="str">
        <f>IF(VLOOKUP(AF547,Group,7,FALSE)="","",VLOOKUP(AF547,Group,7,FALSE))</f>
        <v/>
      </c>
      <c r="AO547" s="31" t="s">
        <v>61</v>
      </c>
    </row>
    <row r="548" spans="1:41" s="3" customFormat="1" ht="0.95" customHeight="1" x14ac:dyDescent="0.2">
      <c r="A548" s="3" t="s">
        <v>120</v>
      </c>
      <c r="P548" s="74"/>
      <c r="Q548" s="87"/>
      <c r="R548" s="6"/>
      <c r="S548" s="39"/>
      <c r="T548" s="6"/>
      <c r="U548" s="5"/>
      <c r="V548" s="52"/>
      <c r="W548" s="56"/>
      <c r="X548" s="15"/>
      <c r="Y548" s="52"/>
      <c r="Z548" s="39"/>
      <c r="AA548" s="39"/>
      <c r="AB548" s="55"/>
      <c r="AC548" s="17"/>
      <c r="AD548" s="15"/>
      <c r="AE548" s="65"/>
      <c r="AF548" s="65"/>
      <c r="AG548" s="39"/>
      <c r="AH548" s="52"/>
      <c r="AO548" s="140"/>
    </row>
    <row r="549" spans="1:41" s="3" customFormat="1" ht="9.9499999999999993" customHeight="1" x14ac:dyDescent="0.2">
      <c r="B549" s="111" t="s">
        <v>8</v>
      </c>
      <c r="D549" s="40" t="s">
        <v>507</v>
      </c>
      <c r="E549" s="74" t="s">
        <v>280</v>
      </c>
      <c r="F549" s="74"/>
      <c r="G549" s="30" t="s">
        <v>123</v>
      </c>
      <c r="H549" s="30"/>
      <c r="I549" s="30" t="s">
        <v>269</v>
      </c>
      <c r="J549" s="30"/>
      <c r="K549" s="30" t="s">
        <v>127</v>
      </c>
      <c r="L549" s="168" t="s">
        <v>488</v>
      </c>
      <c r="M549" s="30"/>
      <c r="N549" s="168" t="s">
        <v>161</v>
      </c>
      <c r="P549" s="74" t="s">
        <v>136</v>
      </c>
      <c r="Q549" s="87"/>
      <c r="R549" s="29"/>
      <c r="S549" s="39">
        <f>IF(Suggested="Yes",AA549,AG549)</f>
        <v>19.149999999999999</v>
      </c>
      <c r="T549" s="37" t="s">
        <v>48</v>
      </c>
      <c r="U549" s="5" t="str">
        <f>+Instructions!$B$3</f>
        <v>G</v>
      </c>
      <c r="V549" s="52"/>
      <c r="W549" s="56">
        <f>+Instructions!$C$22</f>
        <v>0</v>
      </c>
      <c r="X549" s="17">
        <f>ROUND($AA549*(1-W549)+0.004999,2)</f>
        <v>19.149999999999999</v>
      </c>
      <c r="Y549" s="52"/>
      <c r="Z549" s="6" t="s">
        <v>860</v>
      </c>
      <c r="AA549" s="39">
        <v>19.149999999999999</v>
      </c>
      <c r="AB549" s="60">
        <f>+W549</f>
        <v>0</v>
      </c>
      <c r="AC549" s="17">
        <f>+X549</f>
        <v>19.149999999999999</v>
      </c>
      <c r="AD549" s="12">
        <f>(AG549-AC549)/AG549</f>
        <v>0</v>
      </c>
      <c r="AE549" s="120"/>
      <c r="AF549" s="128">
        <v>3</v>
      </c>
      <c r="AG549" s="53">
        <f>SUM(AJ549:AL549)+AE549</f>
        <v>19.149999999999999</v>
      </c>
      <c r="AH549" s="52"/>
      <c r="AJ549" s="17">
        <f>ROUND(AC549/(1-VLOOKUP(AF549,Group,2,FALSE)),2)</f>
        <v>19.149999999999999</v>
      </c>
      <c r="AK549" s="17">
        <f>IF(VLOOKUP(AF549,Group,5,FALSE)="YES",VLOOKUP(ROUND(ROUND(AJ549,1)-AJ549,2),Round,2,FALSE)+VLOOKUP(AF549,Group,6,FALSE),0)</f>
        <v>0</v>
      </c>
      <c r="AL549" s="17">
        <f>IF(VLOOKUP(AF549,Group,7,FALSE)="",0,ROUND(AJ549-0.04999,1)-AJ549+AM549)</f>
        <v>0</v>
      </c>
      <c r="AM549" s="17" t="str">
        <f>IF(VLOOKUP(AF549,Group,7,FALSE)="","",VLOOKUP(AF549,Group,7,FALSE))</f>
        <v/>
      </c>
      <c r="AO549" s="31" t="s">
        <v>61</v>
      </c>
    </row>
    <row r="550" spans="1:41" s="3" customFormat="1" ht="1.5" customHeight="1" x14ac:dyDescent="0.2">
      <c r="A550" s="3" t="s">
        <v>120</v>
      </c>
      <c r="P550" s="74"/>
      <c r="Q550" s="87"/>
      <c r="R550" s="6"/>
      <c r="S550" s="39"/>
      <c r="T550" s="6"/>
      <c r="U550" s="5"/>
      <c r="V550" s="52"/>
      <c r="W550" s="56"/>
      <c r="X550" s="15"/>
      <c r="Y550" s="52"/>
      <c r="Z550" s="39"/>
      <c r="AA550" s="39"/>
      <c r="AB550" s="55"/>
      <c r="AC550" s="17"/>
      <c r="AD550" s="15"/>
      <c r="AE550" s="65"/>
      <c r="AF550" s="65"/>
      <c r="AG550" s="39"/>
      <c r="AH550" s="52"/>
      <c r="AO550" s="140"/>
    </row>
    <row r="551" spans="1:41" s="3" customFormat="1" ht="9.9499999999999993" customHeight="1" x14ac:dyDescent="0.2">
      <c r="B551" s="113" t="s">
        <v>47</v>
      </c>
      <c r="D551" s="40"/>
      <c r="E551" s="74" t="s">
        <v>281</v>
      </c>
      <c r="F551" s="74"/>
      <c r="G551" s="30" t="s">
        <v>104</v>
      </c>
      <c r="H551" s="30"/>
      <c r="I551" s="30" t="s">
        <v>269</v>
      </c>
      <c r="J551" s="30"/>
      <c r="K551" s="30" t="s">
        <v>122</v>
      </c>
      <c r="M551" s="30"/>
      <c r="N551" s="30"/>
      <c r="P551" s="74" t="s">
        <v>137</v>
      </c>
      <c r="Q551" s="87"/>
      <c r="R551" s="29"/>
      <c r="S551" s="39">
        <f>IF(Suggested="Yes",AA551,AG551)</f>
        <v>8.75</v>
      </c>
      <c r="T551" s="37" t="s">
        <v>48</v>
      </c>
      <c r="U551" s="5" t="str">
        <f>+Instructions!$B$3</f>
        <v>G</v>
      </c>
      <c r="V551" s="52"/>
      <c r="W551" s="56">
        <f>+Instructions!$C$22</f>
        <v>0</v>
      </c>
      <c r="X551" s="39">
        <f>ROUND($AA551*(1-W551)+0.004999,2)</f>
        <v>8.75</v>
      </c>
      <c r="Y551" s="52"/>
      <c r="Z551" s="6" t="s">
        <v>860</v>
      </c>
      <c r="AA551" s="39">
        <v>8.75</v>
      </c>
      <c r="AB551" s="60">
        <f>+W551</f>
        <v>0</v>
      </c>
      <c r="AC551" s="39">
        <f>+X551</f>
        <v>8.75</v>
      </c>
      <c r="AD551" s="60">
        <f>(AG551-AC551)/AG551</f>
        <v>0</v>
      </c>
      <c r="AE551" s="120"/>
      <c r="AF551" s="129">
        <v>2</v>
      </c>
      <c r="AG551" s="44">
        <f>SUM(AJ551:AL551)+AE551</f>
        <v>8.75</v>
      </c>
      <c r="AH551" s="52"/>
      <c r="AJ551" s="17">
        <f>ROUND(AC551/(1-VLOOKUP(AF551,Group,2,FALSE)),2)</f>
        <v>8.75</v>
      </c>
      <c r="AK551" s="17">
        <f>IF(VLOOKUP(AF551,Group,5,FALSE)="YES",VLOOKUP(ROUND(ROUND(AJ551,1)-AJ551,2),Round,2,FALSE)+VLOOKUP(AF551,Group,6,FALSE),0)</f>
        <v>0</v>
      </c>
      <c r="AL551" s="17">
        <f>IF(VLOOKUP(AF551,Group,7,FALSE)="",0,ROUND(AJ551-0.04999,1)-AJ551+AM551)</f>
        <v>0</v>
      </c>
      <c r="AM551" s="17" t="str">
        <f>IF(VLOOKUP(AF551,Group,7,FALSE)="","",VLOOKUP(AF551,Group,7,FALSE))</f>
        <v/>
      </c>
      <c r="AO551" s="31" t="s">
        <v>61</v>
      </c>
    </row>
    <row r="552" spans="1:41" s="3" customFormat="1" ht="2.85" customHeight="1" x14ac:dyDescent="0.2">
      <c r="C552" s="73"/>
      <c r="P552" s="74"/>
      <c r="Q552" s="87"/>
      <c r="R552" s="6"/>
      <c r="S552" s="39"/>
      <c r="T552" s="6"/>
      <c r="U552" s="5"/>
      <c r="V552" s="52"/>
      <c r="W552" s="56"/>
      <c r="X552" s="15"/>
      <c r="Y552" s="52"/>
      <c r="Z552" s="39"/>
      <c r="AA552" s="39"/>
      <c r="AB552" s="55"/>
      <c r="AC552" s="17"/>
      <c r="AD552" s="15"/>
      <c r="AE552" s="65"/>
      <c r="AF552" s="65"/>
      <c r="AG552" s="39"/>
      <c r="AH552" s="52"/>
      <c r="AO552" s="140"/>
    </row>
    <row r="553" spans="1:41" s="3" customFormat="1" ht="9.9499999999999993" customHeight="1" x14ac:dyDescent="0.2">
      <c r="D553" s="40" t="s">
        <v>205</v>
      </c>
      <c r="E553" s="141" t="s">
        <v>217</v>
      </c>
      <c r="G553" s="141"/>
      <c r="H553" s="141"/>
      <c r="J553" s="141"/>
      <c r="K553" s="141"/>
      <c r="M553" s="3" t="s">
        <v>122</v>
      </c>
      <c r="N553" s="141"/>
      <c r="P553" s="74"/>
      <c r="Q553" s="87"/>
      <c r="R553" s="6"/>
      <c r="S553" s="39"/>
      <c r="T553" s="6"/>
      <c r="U553" s="5"/>
      <c r="V553" s="52"/>
      <c r="W553" s="56"/>
      <c r="X553" s="15"/>
      <c r="Y553" s="52"/>
      <c r="Z553" s="39"/>
      <c r="AA553" s="39"/>
      <c r="AB553" s="55"/>
      <c r="AC553" s="17"/>
      <c r="AD553" s="15"/>
      <c r="AE553" s="65"/>
      <c r="AF553" s="65"/>
      <c r="AG553" s="39"/>
      <c r="AH553" s="52"/>
      <c r="AO553" s="140"/>
    </row>
    <row r="554" spans="1:41" s="3" customFormat="1" ht="1.5" customHeight="1" x14ac:dyDescent="0.2">
      <c r="A554" s="3" t="s">
        <v>120</v>
      </c>
      <c r="P554" s="74"/>
      <c r="Q554" s="87"/>
      <c r="R554" s="6"/>
      <c r="S554" s="39"/>
      <c r="T554" s="6"/>
      <c r="U554" s="5"/>
      <c r="V554" s="52"/>
      <c r="W554" s="56"/>
      <c r="X554" s="15"/>
      <c r="Y554" s="52"/>
      <c r="Z554" s="39"/>
      <c r="AA554" s="39"/>
      <c r="AB554" s="55"/>
      <c r="AC554" s="17"/>
      <c r="AD554" s="15"/>
      <c r="AE554" s="65"/>
      <c r="AF554" s="65"/>
      <c r="AG554" s="39"/>
      <c r="AH554" s="52"/>
      <c r="AO554" s="140"/>
    </row>
    <row r="555" spans="1:41" s="3" customFormat="1" ht="9.9499999999999993" customHeight="1" x14ac:dyDescent="0.2">
      <c r="B555" s="112" t="s">
        <v>57</v>
      </c>
      <c r="D555" s="40"/>
      <c r="E555" s="74" t="s">
        <v>279</v>
      </c>
      <c r="F555" s="74"/>
      <c r="G555" s="30" t="s">
        <v>50</v>
      </c>
      <c r="H555" s="30"/>
      <c r="I555" s="30" t="s">
        <v>133</v>
      </c>
      <c r="J555" s="30"/>
      <c r="K555" s="30"/>
      <c r="M555" s="30"/>
      <c r="N555" s="30"/>
      <c r="P555" s="74" t="s">
        <v>388</v>
      </c>
      <c r="Q555" s="87"/>
      <c r="R555" s="29"/>
      <c r="S555" s="39">
        <f>IF(Suggested="Yes",AA555,AG555)</f>
        <v>7.8</v>
      </c>
      <c r="T555" s="37" t="s">
        <v>49</v>
      </c>
      <c r="U555" s="5" t="str">
        <f>+Instructions!$B$3</f>
        <v>G</v>
      </c>
      <c r="V555" s="52"/>
      <c r="W555" s="56">
        <f>+Instructions!$C$22</f>
        <v>0</v>
      </c>
      <c r="X555" s="17">
        <f>ROUND($AA555*(1-W555)+0.004999,2)</f>
        <v>7.8</v>
      </c>
      <c r="Y555" s="52"/>
      <c r="Z555" s="6" t="s">
        <v>860</v>
      </c>
      <c r="AA555" s="39">
        <v>7.8</v>
      </c>
      <c r="AB555" s="60">
        <f>+W555</f>
        <v>0</v>
      </c>
      <c r="AC555" s="17">
        <f>+X555</f>
        <v>7.8</v>
      </c>
      <c r="AD555" s="12">
        <f>(AG555-AC555)/AG555</f>
        <v>0</v>
      </c>
      <c r="AE555" s="120"/>
      <c r="AF555" s="127">
        <v>1</v>
      </c>
      <c r="AG555" s="38">
        <f>SUM(AJ555:AL555)+AE555</f>
        <v>7.8</v>
      </c>
      <c r="AH555" s="52"/>
      <c r="AJ555" s="17">
        <f>ROUND(AC555/(1-VLOOKUP(AF555,Group,2,FALSE)),2)</f>
        <v>7.8</v>
      </c>
      <c r="AK555" s="17">
        <f>IF(VLOOKUP(AF555,Group,5,FALSE)="YES",VLOOKUP(ROUND(ROUND(AJ555,1)-AJ555,2),Round,2,FALSE)+VLOOKUP(AF555,Group,6,FALSE),0)</f>
        <v>0</v>
      </c>
      <c r="AL555" s="17">
        <f>IF(VLOOKUP(AF555,Group,7,FALSE)="",0,ROUND(AJ555-0.04999,1)-AJ555+AM555)</f>
        <v>0</v>
      </c>
      <c r="AM555" s="17" t="str">
        <f>IF(VLOOKUP(AF555,Group,7,FALSE)="","",VLOOKUP(AF555,Group,7,FALSE))</f>
        <v/>
      </c>
      <c r="AO555" s="31" t="s">
        <v>61</v>
      </c>
    </row>
    <row r="556" spans="1:41" s="3" customFormat="1" ht="9.9499999999999993" customHeight="1" x14ac:dyDescent="0.2">
      <c r="B556" s="112" t="s">
        <v>57</v>
      </c>
      <c r="D556" s="40"/>
      <c r="E556" s="74" t="s">
        <v>279</v>
      </c>
      <c r="F556" s="74"/>
      <c r="G556" s="30" t="s">
        <v>50</v>
      </c>
      <c r="H556" s="30"/>
      <c r="I556" s="30" t="s">
        <v>228</v>
      </c>
      <c r="J556" s="30"/>
      <c r="K556" s="30"/>
      <c r="M556" s="30"/>
      <c r="N556" s="30"/>
      <c r="P556" s="74" t="s">
        <v>375</v>
      </c>
      <c r="Q556" s="87"/>
      <c r="R556" s="29"/>
      <c r="S556" s="39">
        <f>IF(Suggested="Yes",AA556,AG556)</f>
        <v>7.15</v>
      </c>
      <c r="T556" s="37" t="s">
        <v>49</v>
      </c>
      <c r="U556" s="5" t="str">
        <f>+Instructions!$B$3</f>
        <v>G</v>
      </c>
      <c r="V556" s="52"/>
      <c r="W556" s="56">
        <f>+Instructions!$C$22</f>
        <v>0</v>
      </c>
      <c r="X556" s="17">
        <f>ROUND($AA556*(1-W556)+0.004999,2)</f>
        <v>7.15</v>
      </c>
      <c r="Y556" s="52"/>
      <c r="Z556" s="6" t="s">
        <v>860</v>
      </c>
      <c r="AA556" s="39">
        <v>7.15</v>
      </c>
      <c r="AB556" s="60">
        <f>+W556</f>
        <v>0</v>
      </c>
      <c r="AC556" s="17">
        <f>+X556</f>
        <v>7.15</v>
      </c>
      <c r="AD556" s="12">
        <f>(AG556-AC556)/AG556</f>
        <v>0</v>
      </c>
      <c r="AE556" s="120"/>
      <c r="AF556" s="127">
        <v>1</v>
      </c>
      <c r="AG556" s="38">
        <f>SUM(AJ556:AL556)+AE556</f>
        <v>7.15</v>
      </c>
      <c r="AH556" s="52"/>
      <c r="AJ556" s="17">
        <f>ROUND(AC556/(1-VLOOKUP(AF556,Group,2,FALSE)),2)</f>
        <v>7.15</v>
      </c>
      <c r="AK556" s="17">
        <f>IF(VLOOKUP(AF556,Group,5,FALSE)="YES",VLOOKUP(ROUND(ROUND(AJ556,1)-AJ556,2),Round,2,FALSE)+VLOOKUP(AF556,Group,6,FALSE),0)</f>
        <v>0</v>
      </c>
      <c r="AL556" s="17">
        <f>IF(VLOOKUP(AF556,Group,7,FALSE)="",0,ROUND(AJ556-0.04999,1)-AJ556+AM556)</f>
        <v>0</v>
      </c>
      <c r="AM556" s="17" t="str">
        <f>IF(VLOOKUP(AF556,Group,7,FALSE)="","",VLOOKUP(AF556,Group,7,FALSE))</f>
        <v/>
      </c>
      <c r="AO556" s="31" t="s">
        <v>61</v>
      </c>
    </row>
    <row r="557" spans="1:41" s="3" customFormat="1" ht="1.5" customHeight="1" x14ac:dyDescent="0.2">
      <c r="A557" s="3" t="s">
        <v>120</v>
      </c>
      <c r="P557" s="74"/>
      <c r="Q557" s="87"/>
      <c r="R557" s="6"/>
      <c r="S557" s="39"/>
      <c r="T557" s="6"/>
      <c r="U557" s="5"/>
      <c r="V557" s="52"/>
      <c r="W557" s="56"/>
      <c r="X557" s="15"/>
      <c r="Y557" s="52"/>
      <c r="Z557" s="39"/>
      <c r="AA557" s="39"/>
      <c r="AB557" s="55"/>
      <c r="AC557" s="17"/>
      <c r="AD557" s="15"/>
      <c r="AE557" s="65"/>
      <c r="AF557" s="65"/>
      <c r="AG557" s="39"/>
      <c r="AH557" s="52"/>
      <c r="AO557" s="140"/>
    </row>
    <row r="558" spans="1:41" s="3" customFormat="1" ht="9.9499999999999993" customHeight="1" x14ac:dyDescent="0.2">
      <c r="B558" s="111" t="s">
        <v>8</v>
      </c>
      <c r="D558" s="40"/>
      <c r="E558" s="74" t="s">
        <v>280</v>
      </c>
      <c r="F558" s="74"/>
      <c r="G558" s="30" t="s">
        <v>123</v>
      </c>
      <c r="H558" s="30"/>
      <c r="I558" s="30" t="s">
        <v>228</v>
      </c>
      <c r="J558" s="30"/>
      <c r="K558" s="30" t="s">
        <v>127</v>
      </c>
      <c r="L558" s="168" t="s">
        <v>488</v>
      </c>
      <c r="M558" s="30"/>
      <c r="N558" s="168" t="s">
        <v>161</v>
      </c>
      <c r="P558" s="74" t="s">
        <v>136</v>
      </c>
      <c r="Q558" s="87"/>
      <c r="R558" s="29"/>
      <c r="S558" s="39">
        <f>IF(Suggested="Yes",AA558,AG558)</f>
        <v>19.149999999999999</v>
      </c>
      <c r="T558" s="37" t="s">
        <v>48</v>
      </c>
      <c r="U558" s="5" t="str">
        <f>+Instructions!$B$3</f>
        <v>G</v>
      </c>
      <c r="V558" s="52"/>
      <c r="W558" s="56">
        <f>+Instructions!$C$22</f>
        <v>0</v>
      </c>
      <c r="X558" s="17">
        <f>ROUND($AA558*(1-W558)+0.004999,2)</f>
        <v>19.149999999999999</v>
      </c>
      <c r="Y558" s="52"/>
      <c r="Z558" s="6" t="s">
        <v>860</v>
      </c>
      <c r="AA558" s="39">
        <v>19.149999999999999</v>
      </c>
      <c r="AB558" s="60">
        <f>+W558</f>
        <v>0</v>
      </c>
      <c r="AC558" s="17">
        <f>+X558</f>
        <v>19.149999999999999</v>
      </c>
      <c r="AD558" s="12">
        <f>(AG558-AC558)/AG558</f>
        <v>0</v>
      </c>
      <c r="AE558" s="120"/>
      <c r="AF558" s="128">
        <v>3</v>
      </c>
      <c r="AG558" s="53">
        <f>SUM(AJ558:AL558)+AE558</f>
        <v>19.149999999999999</v>
      </c>
      <c r="AH558" s="52"/>
      <c r="AJ558" s="17">
        <f>ROUND(AC558/(1-VLOOKUP(AF558,Group,2,FALSE)),2)</f>
        <v>19.149999999999999</v>
      </c>
      <c r="AK558" s="17">
        <f>IF(VLOOKUP(AF558,Group,5,FALSE)="YES",VLOOKUP(ROUND(ROUND(AJ558,1)-AJ558,2),Round,2,FALSE)+VLOOKUP(AF558,Group,6,FALSE),0)</f>
        <v>0</v>
      </c>
      <c r="AL558" s="17">
        <f>IF(VLOOKUP(AF558,Group,7,FALSE)="",0,ROUND(AJ558-0.04999,1)-AJ558+AM558)</f>
        <v>0</v>
      </c>
      <c r="AM558" s="17" t="str">
        <f>IF(VLOOKUP(AF558,Group,7,FALSE)="","",VLOOKUP(AF558,Group,7,FALSE))</f>
        <v/>
      </c>
      <c r="AO558" s="31" t="s">
        <v>61</v>
      </c>
    </row>
    <row r="559" spans="1:41" s="3" customFormat="1" ht="1.5" customHeight="1" x14ac:dyDescent="0.2">
      <c r="A559" s="3" t="s">
        <v>120</v>
      </c>
      <c r="P559" s="74"/>
      <c r="Q559" s="87"/>
      <c r="R559" s="6"/>
      <c r="S559" s="39"/>
      <c r="T559" s="6"/>
      <c r="U559" s="5"/>
      <c r="V559" s="52"/>
      <c r="W559" s="56"/>
      <c r="X559" s="15"/>
      <c r="Y559" s="52"/>
      <c r="Z559" s="39"/>
      <c r="AA559" s="39"/>
      <c r="AB559" s="55"/>
      <c r="AC559" s="17"/>
      <c r="AD559" s="15"/>
      <c r="AE559" s="65"/>
      <c r="AF559" s="65"/>
      <c r="AG559" s="39"/>
      <c r="AH559" s="52"/>
      <c r="AO559" s="140"/>
    </row>
    <row r="560" spans="1:41" s="3" customFormat="1" ht="9.9499999999999993" customHeight="1" x14ac:dyDescent="0.2">
      <c r="B560" s="113" t="s">
        <v>47</v>
      </c>
      <c r="D560" s="40"/>
      <c r="E560" s="74" t="s">
        <v>281</v>
      </c>
      <c r="F560" s="74"/>
      <c r="G560" s="30" t="s">
        <v>104</v>
      </c>
      <c r="H560" s="30"/>
      <c r="I560" s="30" t="s">
        <v>228</v>
      </c>
      <c r="J560" s="30"/>
      <c r="K560" s="30" t="s">
        <v>122</v>
      </c>
      <c r="M560" s="30" t="s">
        <v>122</v>
      </c>
      <c r="N560" s="30"/>
      <c r="P560" s="74" t="s">
        <v>137</v>
      </c>
      <c r="Q560" s="87"/>
      <c r="R560" s="29"/>
      <c r="S560" s="39">
        <f>IF(Suggested="Yes",AA560,AG560)</f>
        <v>8.8000000000000007</v>
      </c>
      <c r="T560" s="37" t="s">
        <v>48</v>
      </c>
      <c r="U560" s="5" t="str">
        <f>+Instructions!$B$3</f>
        <v>G</v>
      </c>
      <c r="V560" s="52"/>
      <c r="W560" s="56">
        <f>+Instructions!$C$22</f>
        <v>0</v>
      </c>
      <c r="X560" s="39">
        <f>ROUND($AA560*(1-W560)+0.004999,2)</f>
        <v>8.8000000000000007</v>
      </c>
      <c r="Y560" s="52"/>
      <c r="Z560" s="6" t="s">
        <v>860</v>
      </c>
      <c r="AA560" s="39">
        <v>8.8000000000000007</v>
      </c>
      <c r="AB560" s="60">
        <f>+W560</f>
        <v>0</v>
      </c>
      <c r="AC560" s="39">
        <f>+X560</f>
        <v>8.8000000000000007</v>
      </c>
      <c r="AD560" s="60">
        <f>(AG560-AC560)/AG560</f>
        <v>0</v>
      </c>
      <c r="AE560" s="120"/>
      <c r="AF560" s="129">
        <v>2</v>
      </c>
      <c r="AG560" s="44">
        <f>SUM(AJ560:AL560)+AE560</f>
        <v>8.8000000000000007</v>
      </c>
      <c r="AH560" s="52"/>
      <c r="AJ560" s="17">
        <f>ROUND(AC560/(1-VLOOKUP(AF560,Group,2,FALSE)),2)</f>
        <v>8.8000000000000007</v>
      </c>
      <c r="AK560" s="17">
        <f>IF(VLOOKUP(AF560,Group,5,FALSE)="YES",VLOOKUP(ROUND(ROUND(AJ560,1)-AJ560,2),Round,2,FALSE)+VLOOKUP(AF560,Group,6,FALSE),0)</f>
        <v>0</v>
      </c>
      <c r="AL560" s="17">
        <f>IF(VLOOKUP(AF560,Group,7,FALSE)="",0,ROUND(AJ560-0.04999,1)-AJ560+AM560)</f>
        <v>0</v>
      </c>
      <c r="AM560" s="17" t="str">
        <f>IF(VLOOKUP(AF560,Group,7,FALSE)="","",VLOOKUP(AF560,Group,7,FALSE))</f>
        <v/>
      </c>
      <c r="AO560" s="31" t="s">
        <v>61</v>
      </c>
    </row>
    <row r="561" spans="1:41" s="3" customFormat="1" ht="2.85" customHeight="1" x14ac:dyDescent="0.2">
      <c r="C561" s="73"/>
      <c r="P561" s="74"/>
      <c r="Q561" s="87"/>
      <c r="R561" s="6"/>
      <c r="S561" s="39"/>
      <c r="T561" s="6"/>
      <c r="U561" s="5"/>
      <c r="V561" s="52"/>
      <c r="W561" s="56"/>
      <c r="X561" s="15"/>
      <c r="Y561" s="52"/>
      <c r="Z561" s="39"/>
      <c r="AA561" s="39"/>
      <c r="AB561" s="55"/>
      <c r="AC561" s="17"/>
      <c r="AD561" s="15"/>
      <c r="AE561" s="65"/>
      <c r="AF561" s="65"/>
      <c r="AG561" s="39"/>
      <c r="AH561" s="52"/>
      <c r="AO561" s="140"/>
    </row>
    <row r="562" spans="1:41" s="3" customFormat="1" ht="9.9499999999999993" customHeight="1" x14ac:dyDescent="0.2">
      <c r="B562" s="112" t="s">
        <v>57</v>
      </c>
      <c r="D562" s="40"/>
      <c r="E562" s="74" t="s">
        <v>279</v>
      </c>
      <c r="F562" s="74"/>
      <c r="G562" s="30" t="s">
        <v>50</v>
      </c>
      <c r="H562" s="30"/>
      <c r="I562" s="30" t="s">
        <v>269</v>
      </c>
      <c r="J562" s="30"/>
      <c r="K562" s="30"/>
      <c r="M562" s="30"/>
      <c r="N562" s="30"/>
      <c r="P562" s="74" t="s">
        <v>375</v>
      </c>
      <c r="Q562" s="87"/>
      <c r="R562" s="29"/>
      <c r="S562" s="39">
        <f>IF(Suggested="Yes",AA562,AG562)</f>
        <v>9.35</v>
      </c>
      <c r="T562" s="37" t="s">
        <v>49</v>
      </c>
      <c r="U562" s="5" t="str">
        <f>+Instructions!$B$3</f>
        <v>G</v>
      </c>
      <c r="V562" s="52"/>
      <c r="W562" s="56">
        <f>+Instructions!$C$22</f>
        <v>0</v>
      </c>
      <c r="X562" s="17">
        <f>ROUND($AA562*(1-W562)+0.004999,2)</f>
        <v>9.35</v>
      </c>
      <c r="Y562" s="52"/>
      <c r="Z562" s="6" t="s">
        <v>860</v>
      </c>
      <c r="AA562" s="39">
        <v>9.35</v>
      </c>
      <c r="AB562" s="60">
        <f>+W562</f>
        <v>0</v>
      </c>
      <c r="AC562" s="17">
        <f>+X562</f>
        <v>9.35</v>
      </c>
      <c r="AD562" s="12">
        <f>(AG562-AC562)/AG562</f>
        <v>0</v>
      </c>
      <c r="AE562" s="120"/>
      <c r="AF562" s="127">
        <v>1</v>
      </c>
      <c r="AG562" s="38">
        <f>SUM(AJ562:AL562)+AE562</f>
        <v>9.35</v>
      </c>
      <c r="AH562" s="52"/>
      <c r="AJ562" s="17">
        <f>ROUND(AC562/(1-VLOOKUP(AF562,Group,2,FALSE)),2)</f>
        <v>9.35</v>
      </c>
      <c r="AK562" s="17">
        <f>IF(VLOOKUP(AF562,Group,5,FALSE)="YES",VLOOKUP(ROUND(ROUND(AJ562,1)-AJ562,2),Round,2,FALSE)+VLOOKUP(AF562,Group,6,FALSE),0)</f>
        <v>0</v>
      </c>
      <c r="AL562" s="17">
        <f>IF(VLOOKUP(AF562,Group,7,FALSE)="",0,ROUND(AJ562-0.04999,1)-AJ562+AM562)</f>
        <v>0</v>
      </c>
      <c r="AM562" s="17" t="str">
        <f>IF(VLOOKUP(AF562,Group,7,FALSE)="","",VLOOKUP(AF562,Group,7,FALSE))</f>
        <v/>
      </c>
      <c r="AO562" s="31" t="s">
        <v>61</v>
      </c>
    </row>
    <row r="563" spans="1:41" s="3" customFormat="1" ht="1.5" customHeight="1" x14ac:dyDescent="0.2">
      <c r="A563" s="3" t="s">
        <v>120</v>
      </c>
      <c r="P563" s="74"/>
      <c r="Q563" s="87"/>
      <c r="R563" s="6"/>
      <c r="S563" s="39"/>
      <c r="T563" s="6"/>
      <c r="U563" s="5"/>
      <c r="V563" s="52"/>
      <c r="W563" s="56"/>
      <c r="X563" s="15"/>
      <c r="Y563" s="52"/>
      <c r="Z563" s="39"/>
      <c r="AA563" s="39"/>
      <c r="AB563" s="55"/>
      <c r="AC563" s="17"/>
      <c r="AD563" s="15"/>
      <c r="AE563" s="65"/>
      <c r="AF563" s="65"/>
      <c r="AG563" s="39"/>
      <c r="AH563" s="52"/>
      <c r="AO563" s="140"/>
    </row>
    <row r="564" spans="1:41" s="3" customFormat="1" ht="9.9499999999999993" customHeight="1" x14ac:dyDescent="0.2">
      <c r="B564" s="111" t="s">
        <v>8</v>
      </c>
      <c r="D564" s="40"/>
      <c r="E564" s="74" t="s">
        <v>280</v>
      </c>
      <c r="F564" s="74"/>
      <c r="G564" s="30" t="s">
        <v>123</v>
      </c>
      <c r="H564" s="30"/>
      <c r="I564" s="30" t="s">
        <v>269</v>
      </c>
      <c r="J564" s="30"/>
      <c r="K564" s="30" t="s">
        <v>127</v>
      </c>
      <c r="L564" s="168" t="s">
        <v>488</v>
      </c>
      <c r="M564" s="30"/>
      <c r="N564" s="168" t="s">
        <v>161</v>
      </c>
      <c r="P564" s="74" t="s">
        <v>136</v>
      </c>
      <c r="Q564" s="87"/>
      <c r="R564" s="29"/>
      <c r="S564" s="39">
        <f>IF(Suggested="Yes",AA564,AG564)</f>
        <v>19.149999999999999</v>
      </c>
      <c r="T564" s="37" t="s">
        <v>48</v>
      </c>
      <c r="U564" s="5" t="str">
        <f>+Instructions!$B$3</f>
        <v>G</v>
      </c>
      <c r="V564" s="52"/>
      <c r="W564" s="56">
        <f>+Instructions!$C$22</f>
        <v>0</v>
      </c>
      <c r="X564" s="17">
        <f>ROUND($AA564*(1-W564)+0.004999,2)</f>
        <v>19.149999999999999</v>
      </c>
      <c r="Y564" s="52"/>
      <c r="Z564" s="6" t="s">
        <v>860</v>
      </c>
      <c r="AA564" s="39">
        <v>19.149999999999999</v>
      </c>
      <c r="AB564" s="60">
        <f>+W564</f>
        <v>0</v>
      </c>
      <c r="AC564" s="17">
        <f>+X564</f>
        <v>19.149999999999999</v>
      </c>
      <c r="AD564" s="12">
        <f>(AG564-AC564)/AG564</f>
        <v>0</v>
      </c>
      <c r="AE564" s="120"/>
      <c r="AF564" s="128">
        <v>3</v>
      </c>
      <c r="AG564" s="53">
        <f>SUM(AJ564:AL564)+AE564</f>
        <v>19.149999999999999</v>
      </c>
      <c r="AH564" s="52"/>
      <c r="AJ564" s="17">
        <f>ROUND(AC564/(1-VLOOKUP(AF564,Group,2,FALSE)),2)</f>
        <v>19.149999999999999</v>
      </c>
      <c r="AK564" s="17">
        <f>IF(VLOOKUP(AF564,Group,5,FALSE)="YES",VLOOKUP(ROUND(ROUND(AJ564,1)-AJ564,2),Round,2,FALSE)+VLOOKUP(AF564,Group,6,FALSE),0)</f>
        <v>0</v>
      </c>
      <c r="AL564" s="17">
        <f>IF(VLOOKUP(AF564,Group,7,FALSE)="",0,ROUND(AJ564-0.04999,1)-AJ564+AM564)</f>
        <v>0</v>
      </c>
      <c r="AM564" s="17" t="str">
        <f>IF(VLOOKUP(AF564,Group,7,FALSE)="","",VLOOKUP(AF564,Group,7,FALSE))</f>
        <v/>
      </c>
      <c r="AO564" s="31" t="s">
        <v>61</v>
      </c>
    </row>
    <row r="565" spans="1:41" s="3" customFormat="1" ht="1.5" customHeight="1" x14ac:dyDescent="0.2">
      <c r="A565" s="3" t="s">
        <v>120</v>
      </c>
      <c r="P565" s="74"/>
      <c r="Q565" s="87"/>
      <c r="R565" s="6"/>
      <c r="S565" s="39"/>
      <c r="T565" s="6"/>
      <c r="U565" s="5"/>
      <c r="V565" s="52"/>
      <c r="W565" s="56"/>
      <c r="X565" s="15"/>
      <c r="Y565" s="52"/>
      <c r="Z565" s="39"/>
      <c r="AA565" s="39"/>
      <c r="AB565" s="55"/>
      <c r="AC565" s="17"/>
      <c r="AD565" s="15"/>
      <c r="AE565" s="65"/>
      <c r="AF565" s="65"/>
      <c r="AG565" s="39"/>
      <c r="AH565" s="52"/>
      <c r="AO565" s="140"/>
    </row>
    <row r="566" spans="1:41" s="3" customFormat="1" ht="9.9499999999999993" customHeight="1" x14ac:dyDescent="0.2">
      <c r="B566" s="113" t="s">
        <v>47</v>
      </c>
      <c r="D566" s="40"/>
      <c r="E566" s="74" t="s">
        <v>281</v>
      </c>
      <c r="F566" s="74"/>
      <c r="G566" s="30" t="s">
        <v>104</v>
      </c>
      <c r="H566" s="30"/>
      <c r="I566" s="30" t="s">
        <v>269</v>
      </c>
      <c r="J566" s="30"/>
      <c r="K566" s="30"/>
      <c r="L566" s="30" t="s">
        <v>122</v>
      </c>
      <c r="M566" s="30" t="s">
        <v>122</v>
      </c>
      <c r="N566" s="30"/>
      <c r="P566" s="74" t="s">
        <v>137</v>
      </c>
      <c r="Q566" s="87"/>
      <c r="R566" s="29"/>
      <c r="S566" s="39">
        <f>IF(Suggested="Yes",AA566,AG566)</f>
        <v>8.75</v>
      </c>
      <c r="T566" s="37" t="s">
        <v>48</v>
      </c>
      <c r="U566" s="5" t="str">
        <f>+Instructions!$B$3</f>
        <v>G</v>
      </c>
      <c r="V566" s="52"/>
      <c r="W566" s="56">
        <f>+Instructions!$C$22</f>
        <v>0</v>
      </c>
      <c r="X566" s="39">
        <f>ROUND($AA566*(1-W566)+0.004999,2)</f>
        <v>8.75</v>
      </c>
      <c r="Y566" s="52"/>
      <c r="Z566" s="6" t="s">
        <v>860</v>
      </c>
      <c r="AA566" s="39">
        <v>8.75</v>
      </c>
      <c r="AB566" s="60">
        <f>+W566</f>
        <v>0</v>
      </c>
      <c r="AC566" s="39">
        <f>+X566</f>
        <v>8.75</v>
      </c>
      <c r="AD566" s="60">
        <f>(AG566-AC566)/AG566</f>
        <v>0</v>
      </c>
      <c r="AE566" s="120"/>
      <c r="AF566" s="129">
        <v>2</v>
      </c>
      <c r="AG566" s="44">
        <f>SUM(AJ566:AL566)+AE566</f>
        <v>8.75</v>
      </c>
      <c r="AH566" s="52"/>
      <c r="AJ566" s="17">
        <f>ROUND(AC566/(1-VLOOKUP(AF566,Group,2,FALSE)),2)</f>
        <v>8.75</v>
      </c>
      <c r="AK566" s="17">
        <f>IF(VLOOKUP(AF566,Group,5,FALSE)="YES",VLOOKUP(ROUND(ROUND(AJ566,1)-AJ566,2),Round,2,FALSE)+VLOOKUP(AF566,Group,6,FALSE),0)</f>
        <v>0</v>
      </c>
      <c r="AL566" s="17">
        <f>IF(VLOOKUP(AF566,Group,7,FALSE)="",0,ROUND(AJ566-0.04999,1)-AJ566+AM566)</f>
        <v>0</v>
      </c>
      <c r="AM566" s="17" t="str">
        <f>IF(VLOOKUP(AF566,Group,7,FALSE)="","",VLOOKUP(AF566,Group,7,FALSE))</f>
        <v/>
      </c>
      <c r="AO566" s="31" t="s">
        <v>61</v>
      </c>
    </row>
    <row r="567" spans="1:41" s="3" customFormat="1" ht="1.5" customHeight="1" x14ac:dyDescent="0.2">
      <c r="B567" s="118"/>
      <c r="D567" s="40"/>
      <c r="E567" s="74"/>
      <c r="F567" s="74"/>
      <c r="G567" s="30"/>
      <c r="H567" s="30"/>
      <c r="I567" s="30"/>
      <c r="J567" s="30"/>
      <c r="K567" s="30"/>
      <c r="L567" s="30"/>
      <c r="M567" s="30"/>
      <c r="N567" s="30"/>
      <c r="P567" s="74"/>
      <c r="Q567" s="87"/>
      <c r="R567" s="29"/>
      <c r="S567" s="39"/>
      <c r="T567" s="37"/>
      <c r="U567" s="5"/>
      <c r="V567" s="52"/>
      <c r="W567" s="56"/>
      <c r="X567" s="39"/>
      <c r="Y567" s="52"/>
      <c r="Z567" s="6"/>
      <c r="AA567" s="39"/>
      <c r="AB567" s="60"/>
      <c r="AC567" s="39"/>
      <c r="AD567" s="60"/>
      <c r="AE567" s="75"/>
      <c r="AF567" s="148"/>
      <c r="AG567" s="39"/>
      <c r="AH567" s="52"/>
      <c r="AJ567" s="17"/>
      <c r="AK567" s="17"/>
      <c r="AL567" s="17"/>
      <c r="AM567" s="17"/>
      <c r="AO567" s="31"/>
    </row>
    <row r="568" spans="1:41" s="3" customFormat="1" ht="9.75" customHeight="1" x14ac:dyDescent="0.2">
      <c r="B568" s="118"/>
      <c r="D568" s="40" t="s">
        <v>125</v>
      </c>
      <c r="E568" s="158" t="s">
        <v>557</v>
      </c>
      <c r="F568" s="74"/>
      <c r="G568" s="30"/>
      <c r="H568" s="30"/>
      <c r="I568" s="30"/>
      <c r="J568" s="168"/>
      <c r="K568" s="158"/>
      <c r="L568" s="30"/>
      <c r="M568" s="30"/>
      <c r="N568" s="30"/>
      <c r="O568" s="168"/>
      <c r="P568" s="74"/>
      <c r="Q568" s="87"/>
      <c r="R568" s="29"/>
      <c r="S568" s="39"/>
      <c r="T568" s="37"/>
      <c r="U568" s="5"/>
      <c r="V568" s="52"/>
      <c r="W568" s="56"/>
      <c r="X568" s="39"/>
      <c r="Y568" s="52"/>
      <c r="Z568" s="6"/>
      <c r="AA568" s="39"/>
      <c r="AB568" s="60"/>
      <c r="AC568" s="39"/>
      <c r="AD568" s="60"/>
      <c r="AE568" s="75"/>
      <c r="AF568" s="148"/>
      <c r="AG568" s="39"/>
      <c r="AH568" s="52"/>
      <c r="AJ568" s="17"/>
      <c r="AK568" s="17"/>
      <c r="AL568" s="17"/>
      <c r="AM568" s="17"/>
      <c r="AO568" s="31"/>
    </row>
    <row r="569" spans="1:41" s="3" customFormat="1" ht="9.75" customHeight="1" x14ac:dyDescent="0.2">
      <c r="B569" s="118"/>
      <c r="D569" s="40"/>
      <c r="E569" s="158" t="s">
        <v>858</v>
      </c>
      <c r="F569" s="74"/>
      <c r="G569" s="30"/>
      <c r="H569" s="30"/>
      <c r="I569" s="30"/>
      <c r="J569" s="168"/>
      <c r="K569" s="30"/>
      <c r="L569" s="30"/>
      <c r="M569" s="30"/>
      <c r="O569" s="158"/>
      <c r="P569" s="74"/>
      <c r="Q569" s="87"/>
      <c r="R569" s="29"/>
      <c r="S569" s="39"/>
      <c r="T569" s="37"/>
      <c r="U569" s="5"/>
      <c r="V569" s="52"/>
      <c r="W569" s="56"/>
      <c r="X569" s="39"/>
      <c r="Y569" s="52"/>
      <c r="Z569" s="6"/>
      <c r="AA569" s="39"/>
      <c r="AB569" s="60"/>
      <c r="AC569" s="39"/>
      <c r="AD569" s="60"/>
      <c r="AE569" s="75"/>
      <c r="AF569" s="148"/>
      <c r="AG569" s="39"/>
      <c r="AH569" s="52"/>
      <c r="AJ569" s="17"/>
      <c r="AK569" s="17"/>
      <c r="AL569" s="17"/>
      <c r="AM569" s="17"/>
      <c r="AO569" s="31"/>
    </row>
    <row r="570" spans="1:41" s="3" customFormat="1" ht="3.95" customHeight="1" x14ac:dyDescent="0.2">
      <c r="A570" s="3" t="s">
        <v>120</v>
      </c>
      <c r="P570" s="74"/>
      <c r="Q570" s="87"/>
      <c r="R570" s="6"/>
      <c r="S570" s="39"/>
      <c r="T570" s="6"/>
      <c r="U570" s="5"/>
      <c r="V570" s="52"/>
      <c r="W570" s="56"/>
      <c r="X570" s="15"/>
      <c r="Y570" s="52"/>
      <c r="Z570" s="39"/>
      <c r="AA570" s="39"/>
      <c r="AB570" s="55"/>
      <c r="AC570" s="17"/>
      <c r="AD570" s="15"/>
      <c r="AE570" s="65"/>
      <c r="AF570" s="65"/>
      <c r="AG570" s="39"/>
      <c r="AH570" s="52"/>
      <c r="AO570" s="140"/>
    </row>
    <row r="571" spans="1:41" s="3" customFormat="1" ht="9.9499999999999993" customHeight="1" x14ac:dyDescent="0.2">
      <c r="A571" s="3" t="s">
        <v>120</v>
      </c>
      <c r="C571" s="73" t="s">
        <v>541</v>
      </c>
      <c r="O571" s="3" t="s">
        <v>122</v>
      </c>
      <c r="P571" s="74"/>
      <c r="Q571" s="87"/>
      <c r="R571" s="161" t="s">
        <v>126</v>
      </c>
      <c r="S571" s="162" t="s">
        <v>542</v>
      </c>
      <c r="T571" s="163"/>
      <c r="U571" s="5"/>
      <c r="V571" s="52"/>
      <c r="W571" s="56"/>
      <c r="X571" s="15"/>
      <c r="Y571" s="52"/>
      <c r="Z571" s="39"/>
      <c r="AA571" s="39"/>
      <c r="AB571" s="55"/>
      <c r="AC571" s="17"/>
      <c r="AD571" s="15"/>
      <c r="AE571" s="65"/>
      <c r="AF571" s="65"/>
      <c r="AG571" s="39"/>
      <c r="AH571" s="52"/>
      <c r="AO571" s="140"/>
    </row>
    <row r="572" spans="1:41" s="3" customFormat="1" ht="2.85" customHeight="1" x14ac:dyDescent="0.2">
      <c r="C572" s="73"/>
      <c r="P572" s="74"/>
      <c r="Q572" s="87"/>
      <c r="R572" s="6"/>
      <c r="S572" s="39"/>
      <c r="T572" s="6"/>
      <c r="U572" s="5"/>
      <c r="V572" s="52"/>
      <c r="W572" s="56"/>
      <c r="X572" s="15"/>
      <c r="Y572" s="52"/>
      <c r="Z572" s="39"/>
      <c r="AA572" s="39"/>
      <c r="AB572" s="55"/>
      <c r="AC572" s="17"/>
      <c r="AD572" s="15"/>
      <c r="AE572" s="65"/>
      <c r="AF572" s="65"/>
      <c r="AG572" s="39"/>
      <c r="AH572" s="52"/>
      <c r="AO572" s="140"/>
    </row>
    <row r="573" spans="1:41" s="3" customFormat="1" ht="9.9499999999999993" customHeight="1" x14ac:dyDescent="0.2">
      <c r="D573" s="40" t="s">
        <v>10</v>
      </c>
      <c r="E573" s="141" t="s">
        <v>600</v>
      </c>
      <c r="G573" s="141"/>
      <c r="H573" s="141"/>
      <c r="J573" s="141"/>
      <c r="K573" s="141"/>
      <c r="L573" s="141"/>
      <c r="N573" s="141"/>
      <c r="P573" s="74"/>
      <c r="Q573" s="87"/>
      <c r="R573" s="6"/>
      <c r="S573" s="39"/>
      <c r="T573" s="6"/>
      <c r="U573" s="5"/>
      <c r="V573" s="52"/>
      <c r="W573" s="56"/>
      <c r="X573" s="15"/>
      <c r="Y573" s="52"/>
      <c r="Z573" s="39"/>
      <c r="AA573" s="39"/>
      <c r="AB573" s="55"/>
      <c r="AC573" s="17"/>
      <c r="AD573" s="15"/>
      <c r="AE573" s="65"/>
      <c r="AF573" s="65"/>
      <c r="AG573" s="39"/>
      <c r="AH573" s="52"/>
      <c r="AO573" s="140"/>
    </row>
    <row r="574" spans="1:41" s="3" customFormat="1" ht="1.5" customHeight="1" x14ac:dyDescent="0.2">
      <c r="C574" s="73"/>
      <c r="P574" s="74"/>
      <c r="Q574" s="87"/>
      <c r="R574" s="6"/>
      <c r="S574" s="39"/>
      <c r="T574" s="6"/>
      <c r="U574" s="5"/>
      <c r="V574" s="52"/>
      <c r="W574" s="56"/>
      <c r="X574" s="15"/>
      <c r="Y574" s="52"/>
      <c r="Z574" s="39"/>
      <c r="AA574" s="39"/>
      <c r="AB574" s="55"/>
      <c r="AC574" s="17"/>
      <c r="AD574" s="15"/>
      <c r="AE574" s="65"/>
      <c r="AF574" s="65"/>
      <c r="AG574" s="39"/>
      <c r="AH574" s="52"/>
      <c r="AO574" s="140"/>
    </row>
    <row r="575" spans="1:41" s="3" customFormat="1" ht="9.9499999999999993" customHeight="1" x14ac:dyDescent="0.2">
      <c r="B575" s="112" t="s">
        <v>57</v>
      </c>
      <c r="D575" s="40"/>
      <c r="E575" s="74" t="s">
        <v>333</v>
      </c>
      <c r="F575" s="74"/>
      <c r="G575" s="30" t="s">
        <v>50</v>
      </c>
      <c r="H575" s="30"/>
      <c r="I575" s="30" t="s">
        <v>194</v>
      </c>
      <c r="J575" s="30"/>
      <c r="K575" s="30"/>
      <c r="L575" s="30"/>
      <c r="M575" s="30"/>
      <c r="N575" s="30"/>
      <c r="P575" s="74" t="s">
        <v>487</v>
      </c>
      <c r="Q575" s="87"/>
      <c r="R575" s="29"/>
      <c r="S575" s="39">
        <f>IF(Suggested="Yes",AA575,AG575)</f>
        <v>9.5500000000000007</v>
      </c>
      <c r="T575" s="37" t="s">
        <v>49</v>
      </c>
      <c r="U575" s="5" t="str">
        <f>+Instructions!$B$3</f>
        <v>G</v>
      </c>
      <c r="V575" s="52"/>
      <c r="W575" s="56">
        <f>+Instructions!$C$22</f>
        <v>0</v>
      </c>
      <c r="X575" s="17">
        <f t="shared" ref="X575:X577" si="895">ROUND($AA575*(1-W575)+0.004999,2)</f>
        <v>9.5500000000000007</v>
      </c>
      <c r="Y575" s="52"/>
      <c r="Z575" s="6" t="s">
        <v>860</v>
      </c>
      <c r="AA575" s="39">
        <v>9.5500000000000007</v>
      </c>
      <c r="AB575" s="60">
        <f t="shared" ref="AB575:AB577" si="896">+W575</f>
        <v>0</v>
      </c>
      <c r="AC575" s="17">
        <f t="shared" ref="AC575:AC577" si="897">+X575</f>
        <v>9.5500000000000007</v>
      </c>
      <c r="AD575" s="12">
        <f t="shared" ref="AD575:AD577" si="898">(AG575-AC575)/AG575</f>
        <v>0</v>
      </c>
      <c r="AE575" s="120"/>
      <c r="AF575" s="127">
        <v>1</v>
      </c>
      <c r="AG575" s="38">
        <f t="shared" ref="AG575:AG577" si="899">SUM(AJ575:AL575)+AE575</f>
        <v>9.5500000000000007</v>
      </c>
      <c r="AH575" s="52"/>
      <c r="AJ575" s="17">
        <f t="shared" ref="AJ575:AJ577" si="900">ROUND(AC575/(1-VLOOKUP(AF575,Group,2,FALSE)),2)</f>
        <v>9.5500000000000007</v>
      </c>
      <c r="AK575" s="17">
        <f t="shared" ref="AK575:AK577" si="901">IF(VLOOKUP(AF575,Group,5,FALSE)="YES",VLOOKUP(ROUND(ROUND(AJ575,1)-AJ575,2),Round,2,FALSE)+VLOOKUP(AF575,Group,6,FALSE),0)</f>
        <v>0</v>
      </c>
      <c r="AL575" s="17">
        <f t="shared" ref="AL575:AL577" si="902">IF(VLOOKUP(AF575,Group,7,FALSE)="",0,ROUND(AJ575-0.04999,1)-AJ575+AM575)</f>
        <v>0</v>
      </c>
      <c r="AM575" s="17" t="str">
        <f t="shared" ref="AM575:AM577" si="903">IF(VLOOKUP(AF575,Group,7,FALSE)="","",VLOOKUP(AF575,Group,7,FALSE))</f>
        <v/>
      </c>
      <c r="AO575" s="31" t="s">
        <v>61</v>
      </c>
    </row>
    <row r="576" spans="1:41" s="3" customFormat="1" ht="1.5" customHeight="1" x14ac:dyDescent="0.2">
      <c r="A576" s="3" t="s">
        <v>120</v>
      </c>
      <c r="P576" s="74"/>
      <c r="Q576" s="87"/>
      <c r="R576" s="6"/>
      <c r="S576" s="39"/>
      <c r="T576" s="6"/>
      <c r="U576" s="5"/>
      <c r="V576" s="52"/>
      <c r="W576" s="56"/>
      <c r="X576" s="15"/>
      <c r="Y576" s="52"/>
      <c r="Z576" s="39"/>
      <c r="AA576" s="39"/>
      <c r="AB576" s="55"/>
      <c r="AC576" s="17"/>
      <c r="AD576" s="15"/>
      <c r="AE576" s="65"/>
      <c r="AF576" s="65"/>
      <c r="AG576" s="39"/>
      <c r="AH576" s="52"/>
      <c r="AO576" s="140"/>
    </row>
    <row r="577" spans="1:41" s="3" customFormat="1" ht="9.9499999999999993" customHeight="1" x14ac:dyDescent="0.2">
      <c r="B577" s="111" t="s">
        <v>8</v>
      </c>
      <c r="D577" s="40"/>
      <c r="E577" s="74" t="s">
        <v>333</v>
      </c>
      <c r="F577" s="74"/>
      <c r="G577" s="30" t="s">
        <v>50</v>
      </c>
      <c r="H577" s="30"/>
      <c r="I577" s="30" t="s">
        <v>194</v>
      </c>
      <c r="J577" s="30"/>
      <c r="K577" s="30" t="s">
        <v>325</v>
      </c>
      <c r="L577" s="30"/>
      <c r="M577" s="30"/>
      <c r="N577" s="30"/>
      <c r="P577" s="74" t="s">
        <v>521</v>
      </c>
      <c r="Q577" s="87"/>
      <c r="R577" s="29"/>
      <c r="S577" s="39">
        <f t="shared" ref="S577" si="904">IF(Suggested="Yes",AA577,AG577)</f>
        <v>13.55</v>
      </c>
      <c r="T577" s="37" t="s">
        <v>49</v>
      </c>
      <c r="U577" s="5" t="str">
        <f>+Instructions!$B$3</f>
        <v>G</v>
      </c>
      <c r="V577" s="52"/>
      <c r="W577" s="56">
        <f>+Instructions!$C$22</f>
        <v>0</v>
      </c>
      <c r="X577" s="17">
        <f t="shared" si="895"/>
        <v>13.55</v>
      </c>
      <c r="Y577" s="52"/>
      <c r="Z577" s="6" t="s">
        <v>860</v>
      </c>
      <c r="AA577" s="39">
        <v>13.55</v>
      </c>
      <c r="AB577" s="60">
        <f t="shared" si="896"/>
        <v>0</v>
      </c>
      <c r="AC577" s="17">
        <f t="shared" si="897"/>
        <v>13.55</v>
      </c>
      <c r="AD577" s="12">
        <f t="shared" si="898"/>
        <v>0</v>
      </c>
      <c r="AE577" s="120"/>
      <c r="AF577" s="128">
        <v>3</v>
      </c>
      <c r="AG577" s="53">
        <f t="shared" si="899"/>
        <v>13.55</v>
      </c>
      <c r="AH577" s="52"/>
      <c r="AJ577" s="17">
        <f t="shared" si="900"/>
        <v>13.55</v>
      </c>
      <c r="AK577" s="17">
        <f t="shared" si="901"/>
        <v>0</v>
      </c>
      <c r="AL577" s="17">
        <f t="shared" si="902"/>
        <v>0</v>
      </c>
      <c r="AM577" s="17" t="str">
        <f t="shared" si="903"/>
        <v/>
      </c>
      <c r="AO577" s="31" t="s">
        <v>61</v>
      </c>
    </row>
    <row r="578" spans="1:41" s="3" customFormat="1" ht="3.95" customHeight="1" x14ac:dyDescent="0.2">
      <c r="A578" s="3" t="s">
        <v>120</v>
      </c>
      <c r="P578" s="74"/>
      <c r="Q578" s="87"/>
      <c r="R578" s="6"/>
      <c r="S578" s="39"/>
      <c r="T578" s="6"/>
      <c r="U578" s="5"/>
      <c r="V578" s="52"/>
      <c r="W578" s="56"/>
      <c r="X578" s="15"/>
      <c r="Y578" s="52"/>
      <c r="Z578" s="39"/>
      <c r="AA578" s="39"/>
      <c r="AB578" s="55"/>
      <c r="AC578" s="17"/>
      <c r="AD578" s="15"/>
      <c r="AE578" s="65"/>
      <c r="AF578" s="65"/>
      <c r="AG578" s="39"/>
      <c r="AH578" s="52"/>
      <c r="AO578" s="140"/>
    </row>
    <row r="579" spans="1:41" s="3" customFormat="1" ht="9.9499999999999993" customHeight="1" x14ac:dyDescent="0.2">
      <c r="A579" s="3" t="s">
        <v>120</v>
      </c>
      <c r="C579" s="73" t="s">
        <v>377</v>
      </c>
      <c r="O579" s="3" t="s">
        <v>122</v>
      </c>
      <c r="P579" s="74"/>
      <c r="Q579" s="87"/>
      <c r="R579" s="161" t="s">
        <v>126</v>
      </c>
      <c r="S579" s="162" t="s">
        <v>378</v>
      </c>
      <c r="T579" s="163"/>
      <c r="U579" s="5"/>
      <c r="V579" s="52"/>
      <c r="W579" s="56"/>
      <c r="X579" s="15"/>
      <c r="Y579" s="52"/>
      <c r="Z579" s="39"/>
      <c r="AA579" s="39"/>
      <c r="AB579" s="55"/>
      <c r="AC579" s="17"/>
      <c r="AD579" s="15"/>
      <c r="AE579" s="65"/>
      <c r="AF579" s="65"/>
      <c r="AG579" s="39"/>
      <c r="AH579" s="52"/>
      <c r="AO579" s="140"/>
    </row>
    <row r="580" spans="1:41" s="3" customFormat="1" ht="2.85" customHeight="1" x14ac:dyDescent="0.2">
      <c r="C580" s="73"/>
      <c r="P580" s="74"/>
      <c r="Q580" s="87"/>
      <c r="R580" s="6"/>
      <c r="S580" s="39"/>
      <c r="T580" s="6"/>
      <c r="U580" s="5"/>
      <c r="V580" s="52"/>
      <c r="W580" s="56"/>
      <c r="X580" s="15"/>
      <c r="Y580" s="52"/>
      <c r="Z580" s="39"/>
      <c r="AA580" s="39"/>
      <c r="AB580" s="55"/>
      <c r="AC580" s="17"/>
      <c r="AD580" s="15"/>
      <c r="AE580" s="65"/>
      <c r="AF580" s="65"/>
      <c r="AG580" s="39"/>
      <c r="AH580" s="52"/>
      <c r="AO580" s="140"/>
    </row>
    <row r="581" spans="1:41" s="3" customFormat="1" ht="9.9499999999999993" customHeight="1" x14ac:dyDescent="0.2">
      <c r="D581" s="40" t="s">
        <v>10</v>
      </c>
      <c r="E581" s="141" t="s">
        <v>379</v>
      </c>
      <c r="G581" s="141"/>
      <c r="H581" s="141"/>
      <c r="J581" s="141"/>
      <c r="K581" s="141"/>
      <c r="L581" s="141"/>
      <c r="N581" s="141"/>
      <c r="P581" s="74"/>
      <c r="Q581" s="87"/>
      <c r="R581" s="6"/>
      <c r="S581" s="39"/>
      <c r="T581" s="6"/>
      <c r="U581" s="5"/>
      <c r="V581" s="52"/>
      <c r="W581" s="56"/>
      <c r="X581" s="15"/>
      <c r="Y581" s="52"/>
      <c r="Z581" s="39"/>
      <c r="AA581" s="39"/>
      <c r="AB581" s="55"/>
      <c r="AC581" s="17"/>
      <c r="AD581" s="15"/>
      <c r="AE581" s="65"/>
      <c r="AF581" s="65"/>
      <c r="AG581" s="39"/>
      <c r="AH581" s="52"/>
      <c r="AO581" s="140"/>
    </row>
    <row r="582" spans="1:41" s="3" customFormat="1" ht="1.5" customHeight="1" x14ac:dyDescent="0.2">
      <c r="A582" s="3" t="s">
        <v>120</v>
      </c>
      <c r="P582" s="74"/>
      <c r="Q582" s="87"/>
      <c r="R582" s="6"/>
      <c r="S582" s="39"/>
      <c r="T582" s="6"/>
      <c r="U582" s="5"/>
      <c r="V582" s="52"/>
      <c r="W582" s="56"/>
      <c r="X582" s="15"/>
      <c r="Y582" s="52"/>
      <c r="Z582" s="39"/>
      <c r="AA582" s="39"/>
      <c r="AB582" s="55"/>
      <c r="AC582" s="17"/>
      <c r="AD582" s="15"/>
      <c r="AE582" s="65"/>
      <c r="AF582" s="65"/>
      <c r="AG582" s="39"/>
      <c r="AH582" s="52"/>
      <c r="AO582" s="140"/>
    </row>
    <row r="583" spans="1:41" s="3" customFormat="1" ht="9.9499999999999993" customHeight="1" x14ac:dyDescent="0.2">
      <c r="B583" s="111" t="s">
        <v>8</v>
      </c>
      <c r="D583" s="40"/>
      <c r="E583" s="74" t="s">
        <v>384</v>
      </c>
      <c r="F583" s="74"/>
      <c r="G583" s="30" t="s">
        <v>123</v>
      </c>
      <c r="H583" s="30"/>
      <c r="I583" s="30" t="s">
        <v>387</v>
      </c>
      <c r="J583" s="30"/>
      <c r="K583" s="30"/>
      <c r="L583" s="30" t="s">
        <v>380</v>
      </c>
      <c r="M583" s="30"/>
      <c r="N583" s="30"/>
      <c r="P583" s="74" t="s">
        <v>386</v>
      </c>
      <c r="Q583" s="87"/>
      <c r="R583" s="29"/>
      <c r="S583" s="39">
        <f>IF(Suggested="Yes",AA583,AG583)</f>
        <v>28.8</v>
      </c>
      <c r="T583" s="37" t="s">
        <v>48</v>
      </c>
      <c r="U583" s="5" t="str">
        <f>+Instructions!$B$3</f>
        <v>G</v>
      </c>
      <c r="V583" s="52"/>
      <c r="W583" s="56">
        <f>+Instructions!$C$22</f>
        <v>0</v>
      </c>
      <c r="X583" s="17">
        <f>ROUND($AA583*(1-W583)+0.004999,2)</f>
        <v>28.8</v>
      </c>
      <c r="Y583" s="52"/>
      <c r="Z583" s="6" t="s">
        <v>860</v>
      </c>
      <c r="AA583" s="39">
        <v>28.8</v>
      </c>
      <c r="AB583" s="60">
        <f t="shared" ref="AB583:AC586" si="905">+W583</f>
        <v>0</v>
      </c>
      <c r="AC583" s="17">
        <f t="shared" si="905"/>
        <v>28.8</v>
      </c>
      <c r="AD583" s="12">
        <f>(AG583-AC583)/AG583</f>
        <v>0</v>
      </c>
      <c r="AE583" s="120"/>
      <c r="AF583" s="128">
        <v>3</v>
      </c>
      <c r="AG583" s="53">
        <f>SUM(AJ583:AL583)+AE583</f>
        <v>28.8</v>
      </c>
      <c r="AH583" s="52"/>
      <c r="AJ583" s="17">
        <f>ROUND(AC583/(1-VLOOKUP(AF583,Group,2,FALSE)),2)</f>
        <v>28.8</v>
      </c>
      <c r="AK583" s="17">
        <f>IF(VLOOKUP(AF583,Group,5,FALSE)="YES",VLOOKUP(ROUND(ROUND(AJ583,1)-AJ583,2),Round,2,FALSE)+VLOOKUP(AF583,Group,6,FALSE),0)</f>
        <v>0</v>
      </c>
      <c r="AL583" s="17">
        <f>IF(VLOOKUP(AF583,Group,7,FALSE)="",0,ROUND(AJ583-0.04999,1)-AJ583+AM583)</f>
        <v>0</v>
      </c>
      <c r="AM583" s="17" t="str">
        <f>IF(VLOOKUP(AF583,Group,7,FALSE)="","",VLOOKUP(AF583,Group,7,FALSE))</f>
        <v/>
      </c>
      <c r="AO583" s="31" t="s">
        <v>61</v>
      </c>
    </row>
    <row r="584" spans="1:41" s="3" customFormat="1" ht="9.9499999999999993" customHeight="1" x14ac:dyDescent="0.2">
      <c r="B584" s="111" t="s">
        <v>8</v>
      </c>
      <c r="D584" s="40"/>
      <c r="E584" s="74" t="s">
        <v>280</v>
      </c>
      <c r="F584" s="74"/>
      <c r="G584" s="30" t="s">
        <v>123</v>
      </c>
      <c r="H584" s="30"/>
      <c r="I584" s="30" t="s">
        <v>387</v>
      </c>
      <c r="J584" s="30"/>
      <c r="K584" s="30"/>
      <c r="L584" s="30" t="s">
        <v>381</v>
      </c>
      <c r="M584" s="30"/>
      <c r="N584" s="30"/>
      <c r="P584" s="74" t="s">
        <v>386</v>
      </c>
      <c r="Q584" s="87"/>
      <c r="R584" s="29"/>
      <c r="S584" s="39">
        <f>IF(Suggested="Yes",AA584,AG584)</f>
        <v>28.7</v>
      </c>
      <c r="T584" s="37" t="s">
        <v>48</v>
      </c>
      <c r="U584" s="5" t="str">
        <f>+Instructions!$B$3</f>
        <v>G</v>
      </c>
      <c r="V584" s="52"/>
      <c r="W584" s="56">
        <f>+Instructions!$C$22</f>
        <v>0</v>
      </c>
      <c r="X584" s="17">
        <f>ROUND($AA584*(1-W584)+0.004999,2)</f>
        <v>28.7</v>
      </c>
      <c r="Y584" s="52"/>
      <c r="Z584" s="6" t="s">
        <v>860</v>
      </c>
      <c r="AA584" s="39">
        <v>28.7</v>
      </c>
      <c r="AB584" s="60">
        <f t="shared" si="905"/>
        <v>0</v>
      </c>
      <c r="AC584" s="17">
        <f t="shared" si="905"/>
        <v>28.7</v>
      </c>
      <c r="AD584" s="12">
        <f>(AG584-AC584)/AG584</f>
        <v>0</v>
      </c>
      <c r="AE584" s="120"/>
      <c r="AF584" s="128">
        <v>3</v>
      </c>
      <c r="AG584" s="53">
        <f>SUM(AJ584:AL584)+AE584</f>
        <v>28.7</v>
      </c>
      <c r="AH584" s="52"/>
      <c r="AJ584" s="17">
        <f>ROUND(AC584/(1-VLOOKUP(AF584,Group,2,FALSE)),2)</f>
        <v>28.7</v>
      </c>
      <c r="AK584" s="17">
        <f>IF(VLOOKUP(AF584,Group,5,FALSE)="YES",VLOOKUP(ROUND(ROUND(AJ584,1)-AJ584,2),Round,2,FALSE)+VLOOKUP(AF584,Group,6,FALSE),0)</f>
        <v>0</v>
      </c>
      <c r="AL584" s="17">
        <f>IF(VLOOKUP(AF584,Group,7,FALSE)="",0,ROUND(AJ584-0.04999,1)-AJ584+AM584)</f>
        <v>0</v>
      </c>
      <c r="AM584" s="17" t="str">
        <f>IF(VLOOKUP(AF584,Group,7,FALSE)="","",VLOOKUP(AF584,Group,7,FALSE))</f>
        <v/>
      </c>
      <c r="AO584" s="31" t="s">
        <v>61</v>
      </c>
    </row>
    <row r="585" spans="1:41" s="3" customFormat="1" ht="9.9499999999999993" customHeight="1" x14ac:dyDescent="0.2">
      <c r="B585" s="111" t="s">
        <v>8</v>
      </c>
      <c r="D585" s="40"/>
      <c r="E585" s="74" t="s">
        <v>385</v>
      </c>
      <c r="F585" s="74"/>
      <c r="G585" s="30" t="s">
        <v>123</v>
      </c>
      <c r="H585" s="30"/>
      <c r="I585" s="30" t="s">
        <v>387</v>
      </c>
      <c r="J585" s="30"/>
      <c r="K585" s="30"/>
      <c r="L585" s="30" t="s">
        <v>382</v>
      </c>
      <c r="M585" s="30"/>
      <c r="N585" s="30"/>
      <c r="P585" s="74" t="s">
        <v>386</v>
      </c>
      <c r="Q585" s="87"/>
      <c r="R585" s="29"/>
      <c r="S585" s="39">
        <f>IF(Suggested="Yes",AA585,AG585)</f>
        <v>28.7</v>
      </c>
      <c r="T585" s="37" t="s">
        <v>48</v>
      </c>
      <c r="U585" s="5" t="str">
        <f>+Instructions!$B$3</f>
        <v>G</v>
      </c>
      <c r="V585" s="52"/>
      <c r="W585" s="56">
        <f>+Instructions!$C$22</f>
        <v>0</v>
      </c>
      <c r="X585" s="17">
        <f>ROUND($AA585*(1-W585)+0.004999,2)</f>
        <v>28.7</v>
      </c>
      <c r="Y585" s="52"/>
      <c r="Z585" s="6" t="s">
        <v>860</v>
      </c>
      <c r="AA585" s="39">
        <v>28.7</v>
      </c>
      <c r="AB585" s="60">
        <f t="shared" si="905"/>
        <v>0</v>
      </c>
      <c r="AC585" s="17">
        <f t="shared" si="905"/>
        <v>28.7</v>
      </c>
      <c r="AD585" s="12">
        <f>(AG585-AC585)/AG585</f>
        <v>0</v>
      </c>
      <c r="AE585" s="120"/>
      <c r="AF585" s="128">
        <v>3</v>
      </c>
      <c r="AG585" s="53">
        <f>SUM(AJ585:AL585)+AE585</f>
        <v>28.7</v>
      </c>
      <c r="AH585" s="52"/>
      <c r="AJ585" s="17">
        <f>ROUND(AC585/(1-VLOOKUP(AF585,Group,2,FALSE)),2)</f>
        <v>28.7</v>
      </c>
      <c r="AK585" s="17">
        <f>IF(VLOOKUP(AF585,Group,5,FALSE)="YES",VLOOKUP(ROUND(ROUND(AJ585,1)-AJ585,2),Round,2,FALSE)+VLOOKUP(AF585,Group,6,FALSE),0)</f>
        <v>0</v>
      </c>
      <c r="AL585" s="17">
        <f>IF(VLOOKUP(AF585,Group,7,FALSE)="",0,ROUND(AJ585-0.04999,1)-AJ585+AM585)</f>
        <v>0</v>
      </c>
      <c r="AM585" s="17" t="str">
        <f>IF(VLOOKUP(AF585,Group,7,FALSE)="","",VLOOKUP(AF585,Group,7,FALSE))</f>
        <v/>
      </c>
      <c r="AO585" s="31" t="s">
        <v>61</v>
      </c>
    </row>
    <row r="586" spans="1:41" s="3" customFormat="1" ht="9.9499999999999993" customHeight="1" x14ac:dyDescent="0.2">
      <c r="B586" s="111" t="s">
        <v>8</v>
      </c>
      <c r="D586" s="40"/>
      <c r="E586" s="74" t="s">
        <v>280</v>
      </c>
      <c r="F586" s="74"/>
      <c r="G586" s="30" t="s">
        <v>123</v>
      </c>
      <c r="H586" s="30"/>
      <c r="I586" s="30" t="s">
        <v>387</v>
      </c>
      <c r="J586" s="30"/>
      <c r="K586" s="30"/>
      <c r="L586" s="30" t="s">
        <v>383</v>
      </c>
      <c r="M586" s="30"/>
      <c r="N586" s="30"/>
      <c r="P586" s="74" t="s">
        <v>386</v>
      </c>
      <c r="Q586" s="87"/>
      <c r="R586" s="29"/>
      <c r="S586" s="39">
        <f>IF(Suggested="Yes",AA586,AG586)</f>
        <v>28.8</v>
      </c>
      <c r="T586" s="37" t="s">
        <v>48</v>
      </c>
      <c r="U586" s="5" t="str">
        <f>+Instructions!$B$3</f>
        <v>G</v>
      </c>
      <c r="V586" s="52"/>
      <c r="W586" s="56">
        <f>+Instructions!$C$22</f>
        <v>0</v>
      </c>
      <c r="X586" s="17">
        <f>ROUND($AA586*(1-W586)+0.004999,2)</f>
        <v>28.8</v>
      </c>
      <c r="Y586" s="52"/>
      <c r="Z586" s="6" t="s">
        <v>860</v>
      </c>
      <c r="AA586" s="39">
        <v>28.8</v>
      </c>
      <c r="AB586" s="60">
        <f t="shared" si="905"/>
        <v>0</v>
      </c>
      <c r="AC586" s="17">
        <f t="shared" si="905"/>
        <v>28.8</v>
      </c>
      <c r="AD586" s="12">
        <f>(AG586-AC586)/AG586</f>
        <v>0</v>
      </c>
      <c r="AE586" s="120"/>
      <c r="AF586" s="128">
        <v>3</v>
      </c>
      <c r="AG586" s="53">
        <f>SUM(AJ586:AL586)+AE586</f>
        <v>28.8</v>
      </c>
      <c r="AH586" s="52"/>
      <c r="AJ586" s="17">
        <f>ROUND(AC586/(1-VLOOKUP(AF586,Group,2,FALSE)),2)</f>
        <v>28.8</v>
      </c>
      <c r="AK586" s="17">
        <f>IF(VLOOKUP(AF586,Group,5,FALSE)="YES",VLOOKUP(ROUND(ROUND(AJ586,1)-AJ586,2),Round,2,FALSE)+VLOOKUP(AF586,Group,6,FALSE),0)</f>
        <v>0</v>
      </c>
      <c r="AL586" s="17">
        <f>IF(VLOOKUP(AF586,Group,7,FALSE)="",0,ROUND(AJ586-0.04999,1)-AJ586+AM586)</f>
        <v>0</v>
      </c>
      <c r="AM586" s="17" t="str">
        <f>IF(VLOOKUP(AF586,Group,7,FALSE)="","",VLOOKUP(AF586,Group,7,FALSE))</f>
        <v/>
      </c>
      <c r="AO586" s="31" t="s">
        <v>61</v>
      </c>
    </row>
    <row r="587" spans="1:41" s="3" customFormat="1" ht="3.95" customHeight="1" x14ac:dyDescent="0.2">
      <c r="A587" s="3" t="s">
        <v>120</v>
      </c>
      <c r="P587" s="74"/>
      <c r="Q587" s="87"/>
      <c r="R587" s="6"/>
      <c r="S587" s="39"/>
      <c r="T587" s="6"/>
      <c r="U587" s="5"/>
      <c r="V587" s="52"/>
      <c r="W587" s="56"/>
      <c r="X587" s="15"/>
      <c r="Y587" s="52"/>
      <c r="Z587" s="39"/>
      <c r="AA587" s="39"/>
      <c r="AB587" s="55"/>
      <c r="AC587" s="17"/>
      <c r="AD587" s="15"/>
      <c r="AE587" s="65"/>
      <c r="AF587" s="65"/>
      <c r="AG587" s="39"/>
      <c r="AH587" s="52"/>
      <c r="AO587" s="140"/>
    </row>
    <row r="588" spans="1:41" s="3" customFormat="1" ht="9.9499999999999993" customHeight="1" x14ac:dyDescent="0.2">
      <c r="A588" s="3" t="s">
        <v>120</v>
      </c>
      <c r="C588" s="73" t="s">
        <v>443</v>
      </c>
      <c r="P588" s="74"/>
      <c r="Q588" s="87"/>
      <c r="R588" s="161" t="s">
        <v>126</v>
      </c>
      <c r="S588" s="162" t="s">
        <v>717</v>
      </c>
      <c r="T588" s="163"/>
      <c r="U588" s="5"/>
      <c r="V588" s="52"/>
      <c r="W588" s="56"/>
      <c r="X588" s="15"/>
      <c r="Y588" s="52"/>
      <c r="Z588" s="39"/>
      <c r="AA588" s="39"/>
      <c r="AB588" s="55"/>
      <c r="AC588" s="17"/>
      <c r="AD588" s="15"/>
      <c r="AE588" s="65"/>
      <c r="AF588" s="65"/>
      <c r="AG588" s="39"/>
      <c r="AH588" s="52"/>
      <c r="AO588" s="140"/>
    </row>
    <row r="589" spans="1:41" s="3" customFormat="1" ht="2.85" customHeight="1" x14ac:dyDescent="0.2">
      <c r="C589" s="73"/>
      <c r="P589" s="74"/>
      <c r="Q589" s="87"/>
      <c r="R589" s="6"/>
      <c r="S589" s="39"/>
      <c r="T589" s="6"/>
      <c r="U589" s="5"/>
      <c r="V589" s="52"/>
      <c r="W589" s="56"/>
      <c r="X589" s="15"/>
      <c r="Y589" s="52"/>
      <c r="Z589" s="39"/>
      <c r="AA589" s="39"/>
      <c r="AB589" s="55"/>
      <c r="AC589" s="17"/>
      <c r="AD589" s="15"/>
      <c r="AE589" s="65"/>
      <c r="AF589" s="65"/>
      <c r="AG589" s="39"/>
      <c r="AH589" s="52"/>
      <c r="AO589" s="140"/>
    </row>
    <row r="590" spans="1:41" s="3" customFormat="1" ht="9.9499999999999993" customHeight="1" x14ac:dyDescent="0.2">
      <c r="D590" s="40" t="s">
        <v>10</v>
      </c>
      <c r="E590" s="141" t="s">
        <v>444</v>
      </c>
      <c r="G590" s="141"/>
      <c r="H590" s="141"/>
      <c r="J590" s="141"/>
      <c r="K590" s="141"/>
      <c r="L590" s="141"/>
      <c r="M590" s="3" t="s">
        <v>122</v>
      </c>
      <c r="N590" s="141"/>
      <c r="P590" s="74"/>
      <c r="Q590" s="87"/>
      <c r="R590" s="6"/>
      <c r="S590" s="39"/>
      <c r="T590" s="6"/>
      <c r="U590" s="5"/>
      <c r="V590" s="52"/>
      <c r="W590" s="56"/>
      <c r="X590" s="15"/>
      <c r="Y590" s="52"/>
      <c r="Z590" s="39"/>
      <c r="AA590" s="39"/>
      <c r="AB590" s="55"/>
      <c r="AC590" s="17"/>
      <c r="AD590" s="15"/>
      <c r="AE590" s="65"/>
      <c r="AF590" s="65"/>
      <c r="AG590" s="39"/>
      <c r="AH590" s="52"/>
      <c r="AO590" s="140"/>
    </row>
    <row r="591" spans="1:41" s="3" customFormat="1" ht="1.5" customHeight="1" x14ac:dyDescent="0.2">
      <c r="A591" s="3" t="s">
        <v>120</v>
      </c>
      <c r="P591" s="74"/>
      <c r="Q591" s="87"/>
      <c r="R591" s="6"/>
      <c r="S591" s="39"/>
      <c r="T591" s="6"/>
      <c r="U591" s="5"/>
      <c r="V591" s="52"/>
      <c r="W591" s="56"/>
      <c r="X591" s="15"/>
      <c r="Y591" s="52"/>
      <c r="Z591" s="39"/>
      <c r="AA591" s="39"/>
      <c r="AB591" s="55"/>
      <c r="AC591" s="17"/>
      <c r="AD591" s="15"/>
      <c r="AE591" s="65"/>
      <c r="AF591" s="65"/>
      <c r="AG591" s="39"/>
      <c r="AH591" s="52"/>
      <c r="AO591" s="140"/>
    </row>
    <row r="592" spans="1:41" s="3" customFormat="1" ht="9.9499999999999993" customHeight="1" x14ac:dyDescent="0.2">
      <c r="B592" s="112" t="s">
        <v>57</v>
      </c>
      <c r="C592" s="173" t="s">
        <v>186</v>
      </c>
      <c r="D592" s="40"/>
      <c r="E592" s="74" t="s">
        <v>279</v>
      </c>
      <c r="F592" s="74"/>
      <c r="G592" s="30" t="s">
        <v>50</v>
      </c>
      <c r="H592" s="30"/>
      <c r="I592" s="30" t="s">
        <v>228</v>
      </c>
      <c r="J592" s="30"/>
      <c r="K592" s="30"/>
      <c r="L592" s="30"/>
      <c r="M592" s="30"/>
      <c r="N592" s="30"/>
      <c r="P592" s="74" t="s">
        <v>375</v>
      </c>
      <c r="Q592" s="87"/>
      <c r="R592" s="29"/>
      <c r="S592" s="39">
        <f>IF(Suggested="Yes",AA592,AG592)</f>
        <v>7.15</v>
      </c>
      <c r="T592" s="37" t="s">
        <v>49</v>
      </c>
      <c r="U592" s="5" t="str">
        <f>+Instructions!$B$3</f>
        <v>G</v>
      </c>
      <c r="V592" s="52"/>
      <c r="W592" s="56">
        <f>+Instructions!$C$22</f>
        <v>0</v>
      </c>
      <c r="X592" s="17">
        <f t="shared" ref="X592" si="906">ROUND($AA592*(1-W592)+0.004999,2)</f>
        <v>7.15</v>
      </c>
      <c r="Y592" s="52"/>
      <c r="Z592" s="6" t="s">
        <v>860</v>
      </c>
      <c r="AA592" s="39">
        <v>7.15</v>
      </c>
      <c r="AB592" s="60">
        <f t="shared" ref="AB592" si="907">+W592</f>
        <v>0</v>
      </c>
      <c r="AC592" s="17">
        <f t="shared" ref="AC592" si="908">+X592</f>
        <v>7.15</v>
      </c>
      <c r="AD592" s="12">
        <f t="shared" ref="AD592" si="909">(AG592-AC592)/AG592</f>
        <v>0</v>
      </c>
      <c r="AE592" s="120"/>
      <c r="AF592" s="127">
        <v>1</v>
      </c>
      <c r="AG592" s="38">
        <f t="shared" ref="AG592" si="910">SUM(AJ592:AL592)+AE592</f>
        <v>7.15</v>
      </c>
      <c r="AH592" s="52"/>
      <c r="AJ592" s="17">
        <f t="shared" ref="AJ592" si="911">ROUND(AC592/(1-VLOOKUP(AF592,Group,2,FALSE)),2)</f>
        <v>7.15</v>
      </c>
      <c r="AK592" s="17">
        <f t="shared" ref="AK592" si="912">IF(VLOOKUP(AF592,Group,5,FALSE)="YES",VLOOKUP(ROUND(ROUND(AJ592,1)-AJ592,2),Round,2,FALSE)+VLOOKUP(AF592,Group,6,FALSE),0)</f>
        <v>0</v>
      </c>
      <c r="AL592" s="17">
        <f t="shared" ref="AL592" si="913">IF(VLOOKUP(AF592,Group,7,FALSE)="",0,ROUND(AJ592-0.04999,1)-AJ592+AM592)</f>
        <v>0</v>
      </c>
      <c r="AM592" s="17" t="str">
        <f t="shared" ref="AM592" si="914">IF(VLOOKUP(AF592,Group,7,FALSE)="","",VLOOKUP(AF592,Group,7,FALSE))</f>
        <v/>
      </c>
      <c r="AO592" s="31" t="s">
        <v>61</v>
      </c>
    </row>
    <row r="593" spans="1:41" s="3" customFormat="1" ht="9" customHeight="1" x14ac:dyDescent="0.2">
      <c r="B593" s="112" t="s">
        <v>57</v>
      </c>
      <c r="D593" s="40"/>
      <c r="E593" s="74" t="s">
        <v>308</v>
      </c>
      <c r="F593" s="74"/>
      <c r="G593" s="30" t="s">
        <v>50</v>
      </c>
      <c r="H593" s="30"/>
      <c r="I593" s="30" t="s">
        <v>228</v>
      </c>
      <c r="J593" s="30"/>
      <c r="K593" s="30"/>
      <c r="L593" s="30"/>
      <c r="M593" s="30"/>
      <c r="N593" s="30"/>
      <c r="P593" s="74" t="s">
        <v>376</v>
      </c>
      <c r="Q593" s="87"/>
      <c r="R593" s="29"/>
      <c r="S593" s="39">
        <f>IF(Suggested="Yes",AA593,AG593)</f>
        <v>10.6</v>
      </c>
      <c r="T593" s="37" t="s">
        <v>49</v>
      </c>
      <c r="U593" s="5" t="str">
        <f>+Instructions!$B$3</f>
        <v>G</v>
      </c>
      <c r="V593" s="52"/>
      <c r="W593" s="56">
        <f>+Instructions!$C$22</f>
        <v>0</v>
      </c>
      <c r="X593" s="17">
        <f t="shared" ref="X593" si="915">ROUND($AA593*(1-W593)+0.004999,2)</f>
        <v>10.6</v>
      </c>
      <c r="Y593" s="52"/>
      <c r="Z593" s="6" t="s">
        <v>860</v>
      </c>
      <c r="AA593" s="39">
        <v>10.6</v>
      </c>
      <c r="AB593" s="60">
        <f t="shared" ref="AB593" si="916">+W593</f>
        <v>0</v>
      </c>
      <c r="AC593" s="17">
        <f t="shared" ref="AC593" si="917">+X593</f>
        <v>10.6</v>
      </c>
      <c r="AD593" s="12">
        <f t="shared" ref="AD593" si="918">(AG593-AC593)/AG593</f>
        <v>0</v>
      </c>
      <c r="AE593" s="120"/>
      <c r="AF593" s="127">
        <v>1</v>
      </c>
      <c r="AG593" s="38">
        <f t="shared" ref="AG593" si="919">SUM(AJ593:AL593)+AE593</f>
        <v>10.6</v>
      </c>
      <c r="AH593" s="52"/>
      <c r="AJ593" s="17">
        <f t="shared" ref="AJ593" si="920">ROUND(AC593/(1-VLOOKUP(AF593,Group,2,FALSE)),2)</f>
        <v>10.6</v>
      </c>
      <c r="AK593" s="17">
        <f t="shared" ref="AK593" si="921">IF(VLOOKUP(AF593,Group,5,FALSE)="YES",VLOOKUP(ROUND(ROUND(AJ593,1)-AJ593,2),Round,2,FALSE)+VLOOKUP(AF593,Group,6,FALSE),0)</f>
        <v>0</v>
      </c>
      <c r="AL593" s="17">
        <f t="shared" ref="AL593" si="922">IF(VLOOKUP(AF593,Group,7,FALSE)="",0,ROUND(AJ593-0.04999,1)-AJ593+AM593)</f>
        <v>0</v>
      </c>
      <c r="AM593" s="17" t="str">
        <f t="shared" ref="AM593" si="923">IF(VLOOKUP(AF593,Group,7,FALSE)="","",VLOOKUP(AF593,Group,7,FALSE))</f>
        <v/>
      </c>
      <c r="AO593" s="31" t="s">
        <v>61</v>
      </c>
    </row>
    <row r="594" spans="1:41" s="3" customFormat="1" ht="1.5" customHeight="1" x14ac:dyDescent="0.2">
      <c r="A594" s="3" t="s">
        <v>120</v>
      </c>
      <c r="P594" s="74"/>
      <c r="Q594" s="87"/>
      <c r="R594" s="6"/>
      <c r="S594" s="39"/>
      <c r="T594" s="6"/>
      <c r="U594" s="5"/>
      <c r="V594" s="52"/>
      <c r="W594" s="56"/>
      <c r="X594" s="15"/>
      <c r="Y594" s="52"/>
      <c r="Z594" s="39"/>
      <c r="AA594" s="39"/>
      <c r="AB594" s="55"/>
      <c r="AC594" s="17"/>
      <c r="AD594" s="15"/>
      <c r="AE594" s="65"/>
      <c r="AF594" s="65"/>
      <c r="AG594" s="39"/>
      <c r="AH594" s="52"/>
      <c r="AO594" s="140"/>
    </row>
    <row r="595" spans="1:41" s="3" customFormat="1" ht="9" customHeight="1" x14ac:dyDescent="0.2">
      <c r="B595" s="111" t="s">
        <v>8</v>
      </c>
      <c r="D595" s="40"/>
      <c r="E595" s="74" t="s">
        <v>445</v>
      </c>
      <c r="F595" s="74"/>
      <c r="G595" s="30" t="s">
        <v>92</v>
      </c>
      <c r="H595" s="30"/>
      <c r="I595" s="30" t="s">
        <v>228</v>
      </c>
      <c r="J595" s="30"/>
      <c r="K595" s="30" t="s">
        <v>448</v>
      </c>
      <c r="M595" s="30"/>
      <c r="N595" s="30"/>
      <c r="P595" s="74" t="s">
        <v>446</v>
      </c>
      <c r="Q595" s="87"/>
      <c r="R595" s="29" t="s">
        <v>54</v>
      </c>
      <c r="S595" s="39">
        <f t="shared" ref="S595" si="924">IF(Suggested="Yes",AA595,AG595)</f>
        <v>12.5</v>
      </c>
      <c r="T595" s="37" t="s">
        <v>48</v>
      </c>
      <c r="U595" s="5" t="str">
        <f>+Instructions!$B$3</f>
        <v>G</v>
      </c>
      <c r="V595" s="52"/>
      <c r="W595" s="56">
        <f>+Instructions!$C$22</f>
        <v>0</v>
      </c>
      <c r="X595" s="17">
        <f>ROUND($AA595*(1-W595)+0.004999,2)</f>
        <v>12.5</v>
      </c>
      <c r="Y595" s="52"/>
      <c r="Z595" s="6" t="s">
        <v>860</v>
      </c>
      <c r="AA595" s="39">
        <v>12.5</v>
      </c>
      <c r="AB595" s="60">
        <f>+W595</f>
        <v>0</v>
      </c>
      <c r="AC595" s="17">
        <f>+X595</f>
        <v>12.5</v>
      </c>
      <c r="AD595" s="12">
        <f>(AG595-AC595)/AG595</f>
        <v>0</v>
      </c>
      <c r="AE595" s="120"/>
      <c r="AF595" s="128">
        <v>3</v>
      </c>
      <c r="AG595" s="53">
        <f>SUM(AJ595:AL595)+AE595</f>
        <v>12.5</v>
      </c>
      <c r="AH595" s="52"/>
      <c r="AJ595" s="17">
        <f>ROUND(AC595/(1-VLOOKUP(AF595,Group,2,FALSE)),2)</f>
        <v>12.5</v>
      </c>
      <c r="AK595" s="17">
        <f>IF(VLOOKUP(AF595,Group,5,FALSE)="YES",VLOOKUP(ROUND(ROUND(AJ595,1)-AJ595,2),Round,2,FALSE)+VLOOKUP(AF595,Group,6,FALSE),0)</f>
        <v>0</v>
      </c>
      <c r="AL595" s="17">
        <f>IF(VLOOKUP(AF595,Group,7,FALSE)="",0,ROUND(AJ595-0.04999,1)-AJ595+AM595)</f>
        <v>0</v>
      </c>
      <c r="AM595" s="17" t="str">
        <f>IF(VLOOKUP(AF595,Group,7,FALSE)="","",VLOOKUP(AF595,Group,7,FALSE))</f>
        <v/>
      </c>
      <c r="AO595" s="31" t="s">
        <v>61</v>
      </c>
    </row>
    <row r="596" spans="1:41" s="3" customFormat="1" ht="1.5" customHeight="1" x14ac:dyDescent="0.2">
      <c r="A596" s="3" t="s">
        <v>120</v>
      </c>
      <c r="P596" s="74"/>
      <c r="Q596" s="87"/>
      <c r="R596" s="6"/>
      <c r="S596" s="39"/>
      <c r="T596" s="6"/>
      <c r="U596" s="5"/>
      <c r="V596" s="52"/>
      <c r="W596" s="56"/>
      <c r="X596" s="15"/>
      <c r="Y596" s="52"/>
      <c r="Z596" s="39"/>
      <c r="AA596" s="39"/>
      <c r="AB596" s="55"/>
      <c r="AC596" s="17"/>
      <c r="AD596" s="15"/>
      <c r="AE596" s="65"/>
      <c r="AF596" s="65"/>
      <c r="AG596" s="39"/>
      <c r="AH596" s="52"/>
      <c r="AO596" s="140"/>
    </row>
    <row r="597" spans="1:41" s="3" customFormat="1" ht="9" customHeight="1" x14ac:dyDescent="0.2">
      <c r="B597" s="112" t="s">
        <v>57</v>
      </c>
      <c r="C597" s="173"/>
      <c r="D597" s="40"/>
      <c r="E597" s="74" t="s">
        <v>335</v>
      </c>
      <c r="F597" s="74"/>
      <c r="G597" s="30" t="s">
        <v>50</v>
      </c>
      <c r="H597" s="30"/>
      <c r="I597" s="30"/>
      <c r="J597" s="30" t="s">
        <v>401</v>
      </c>
      <c r="K597" s="30"/>
      <c r="L597" s="30"/>
      <c r="M597" s="30"/>
      <c r="N597" s="30"/>
      <c r="P597" s="74" t="s">
        <v>374</v>
      </c>
      <c r="Q597" s="87"/>
      <c r="R597" s="29" t="s">
        <v>54</v>
      </c>
      <c r="S597" s="39">
        <f>IF(Suggested="Yes",AA597,AG597)</f>
        <v>22.55</v>
      </c>
      <c r="T597" s="37" t="s">
        <v>49</v>
      </c>
      <c r="U597" s="5" t="str">
        <f>+Instructions!$B$3</f>
        <v>G</v>
      </c>
      <c r="V597" s="52"/>
      <c r="W597" s="56">
        <f>+Instructions!$C$22</f>
        <v>0</v>
      </c>
      <c r="X597" s="17">
        <f>ROUND($AA597*(1-W597)+0.004999,2)</f>
        <v>22.55</v>
      </c>
      <c r="Y597" s="52"/>
      <c r="Z597" s="6" t="s">
        <v>859</v>
      </c>
      <c r="AA597" s="39">
        <v>22.55</v>
      </c>
      <c r="AB597" s="60">
        <f t="shared" ref="AB597" si="925">+W597</f>
        <v>0</v>
      </c>
      <c r="AC597" s="17">
        <f t="shared" ref="AC597" si="926">+X597</f>
        <v>22.55</v>
      </c>
      <c r="AD597" s="12">
        <f t="shared" ref="AD597" si="927">(AG597-AC597)/AG597</f>
        <v>0</v>
      </c>
      <c r="AE597" s="120"/>
      <c r="AF597" s="127">
        <v>1</v>
      </c>
      <c r="AG597" s="38">
        <f t="shared" ref="AG597" si="928">SUM(AJ597:AL597)+AE597</f>
        <v>22.55</v>
      </c>
      <c r="AH597" s="52"/>
      <c r="AJ597" s="17">
        <f t="shared" ref="AJ597" si="929">ROUND(AC597/(1-VLOOKUP(AF597,Group,2,FALSE)),2)</f>
        <v>22.55</v>
      </c>
      <c r="AK597" s="17">
        <f t="shared" ref="AK597" si="930">IF(VLOOKUP(AF597,Group,5,FALSE)="YES",VLOOKUP(ROUND(ROUND(AJ597,1)-AJ597,2),Round,2,FALSE)+VLOOKUP(AF597,Group,6,FALSE),0)</f>
        <v>0</v>
      </c>
      <c r="AL597" s="17">
        <f t="shared" ref="AL597" si="931">IF(VLOOKUP(AF597,Group,7,FALSE)="",0,ROUND(AJ597-0.04999,1)-AJ597+AM597)</f>
        <v>0</v>
      </c>
      <c r="AM597" s="17" t="str">
        <f t="shared" ref="AM597" si="932">IF(VLOOKUP(AF597,Group,7,FALSE)="","",VLOOKUP(AF597,Group,7,FALSE))</f>
        <v/>
      </c>
      <c r="AO597" s="98" t="s">
        <v>61</v>
      </c>
    </row>
    <row r="598" spans="1:41" s="3" customFormat="1" ht="1.5" customHeight="1" x14ac:dyDescent="0.2">
      <c r="A598" s="3" t="s">
        <v>120</v>
      </c>
      <c r="P598" s="74"/>
      <c r="Q598" s="87"/>
      <c r="R598" s="6"/>
      <c r="S598" s="39"/>
      <c r="T598" s="6"/>
      <c r="U598" s="5"/>
      <c r="V598" s="52"/>
      <c r="W598" s="56"/>
      <c r="X598" s="15"/>
      <c r="Y598" s="52"/>
      <c r="Z598" s="39"/>
      <c r="AA598" s="39"/>
      <c r="AB598" s="55"/>
      <c r="AC598" s="17"/>
      <c r="AD598" s="15"/>
      <c r="AE598" s="65"/>
      <c r="AF598" s="65"/>
      <c r="AG598" s="39"/>
      <c r="AH598" s="52"/>
      <c r="AO598" s="140"/>
    </row>
    <row r="599" spans="1:41" s="3" customFormat="1" ht="9.9499999999999993" customHeight="1" x14ac:dyDescent="0.2">
      <c r="B599" s="111" t="s">
        <v>8</v>
      </c>
      <c r="D599" s="40"/>
      <c r="E599" s="74" t="s">
        <v>335</v>
      </c>
      <c r="F599" s="74"/>
      <c r="G599" s="30" t="s">
        <v>449</v>
      </c>
      <c r="H599" s="30"/>
      <c r="I599" s="30"/>
      <c r="J599" s="30" t="s">
        <v>401</v>
      </c>
      <c r="K599" s="30"/>
      <c r="L599" s="30" t="s">
        <v>230</v>
      </c>
      <c r="M599" s="30"/>
      <c r="N599" s="30"/>
      <c r="P599" s="74" t="s">
        <v>374</v>
      </c>
      <c r="Q599" s="87"/>
      <c r="R599" s="29" t="s">
        <v>843</v>
      </c>
      <c r="S599" s="39">
        <f t="shared" ref="S599" si="933">IF(Suggested="Yes",AA599,AG599)</f>
        <v>23.35</v>
      </c>
      <c r="T599" s="37" t="s">
        <v>48</v>
      </c>
      <c r="U599" s="5" t="str">
        <f>+Instructions!$B$3</f>
        <v>G</v>
      </c>
      <c r="V599" s="52"/>
      <c r="W599" s="56">
        <f>+Instructions!$C$22</f>
        <v>0</v>
      </c>
      <c r="X599" s="17">
        <f t="shared" ref="X599" si="934">ROUND($AA599*(1-W599)+0.004999,2)</f>
        <v>23.35</v>
      </c>
      <c r="Y599" s="52"/>
      <c r="Z599" s="6" t="s">
        <v>860</v>
      </c>
      <c r="AA599" s="39">
        <v>23.35</v>
      </c>
      <c r="AB599" s="60">
        <f t="shared" ref="AB599" si="935">+W599</f>
        <v>0</v>
      </c>
      <c r="AC599" s="17">
        <f t="shared" ref="AC599" si="936">+X599</f>
        <v>23.35</v>
      </c>
      <c r="AD599" s="12">
        <f t="shared" ref="AD599" si="937">(AG599-AC599)/AG599</f>
        <v>0</v>
      </c>
      <c r="AE599" s="120"/>
      <c r="AF599" s="128">
        <v>3</v>
      </c>
      <c r="AG599" s="53">
        <f t="shared" ref="AG599" si="938">SUM(AJ599:AL599)+AE599</f>
        <v>23.35</v>
      </c>
      <c r="AH599" s="52"/>
      <c r="AJ599" s="17">
        <f t="shared" ref="AJ599" si="939">ROUND(AC599/(1-VLOOKUP(AF599,Group,2,FALSE)),2)</f>
        <v>23.35</v>
      </c>
      <c r="AK599" s="17">
        <f t="shared" ref="AK599" si="940">IF(VLOOKUP(AF599,Group,5,FALSE)="YES",VLOOKUP(ROUND(ROUND(AJ599,1)-AJ599,2),Round,2,FALSE)+VLOOKUP(AF599,Group,6,FALSE),0)</f>
        <v>0</v>
      </c>
      <c r="AL599" s="17">
        <f t="shared" ref="AL599" si="941">IF(VLOOKUP(AF599,Group,7,FALSE)="",0,ROUND(AJ599-0.04999,1)-AJ599+AM599)</f>
        <v>0</v>
      </c>
      <c r="AM599" s="17" t="str">
        <f t="shared" ref="AM599" si="942">IF(VLOOKUP(AF599,Group,7,FALSE)="","",VLOOKUP(AF599,Group,7,FALSE))</f>
        <v/>
      </c>
      <c r="AO599" s="31" t="s">
        <v>61</v>
      </c>
    </row>
    <row r="600" spans="1:41" s="3" customFormat="1" ht="9.9499999999999993" customHeight="1" x14ac:dyDescent="0.2">
      <c r="B600" s="111" t="s">
        <v>8</v>
      </c>
      <c r="D600" s="40"/>
      <c r="E600" s="74" t="s">
        <v>335</v>
      </c>
      <c r="F600" s="74"/>
      <c r="G600" s="30" t="s">
        <v>449</v>
      </c>
      <c r="H600" s="30"/>
      <c r="I600" s="30"/>
      <c r="J600" s="30" t="s">
        <v>401</v>
      </c>
      <c r="K600" s="30"/>
      <c r="L600" s="30" t="s">
        <v>233</v>
      </c>
      <c r="M600" s="30"/>
      <c r="N600" s="30"/>
      <c r="P600" s="74" t="s">
        <v>374</v>
      </c>
      <c r="Q600" s="87"/>
      <c r="R600" s="29" t="s">
        <v>843</v>
      </c>
      <c r="S600" s="39">
        <f t="shared" ref="S600" si="943">IF(Suggested="Yes",AA600,AG600)</f>
        <v>23.35</v>
      </c>
      <c r="T600" s="37" t="s">
        <v>48</v>
      </c>
      <c r="U600" s="5" t="str">
        <f>+Instructions!$B$3</f>
        <v>G</v>
      </c>
      <c r="V600" s="52"/>
      <c r="W600" s="56">
        <f>+Instructions!$C$22</f>
        <v>0</v>
      </c>
      <c r="X600" s="17">
        <f t="shared" ref="X600" si="944">ROUND($AA600*(1-W600)+0.004999,2)</f>
        <v>23.35</v>
      </c>
      <c r="Y600" s="52"/>
      <c r="Z600" s="6" t="s">
        <v>860</v>
      </c>
      <c r="AA600" s="39">
        <v>23.35</v>
      </c>
      <c r="AB600" s="60">
        <f t="shared" ref="AB600" si="945">+W600</f>
        <v>0</v>
      </c>
      <c r="AC600" s="17">
        <f t="shared" ref="AC600" si="946">+X600</f>
        <v>23.35</v>
      </c>
      <c r="AD600" s="12">
        <f t="shared" ref="AD600" si="947">(AG600-AC600)/AG600</f>
        <v>0</v>
      </c>
      <c r="AE600" s="120"/>
      <c r="AF600" s="128">
        <v>3</v>
      </c>
      <c r="AG600" s="53">
        <f t="shared" ref="AG600" si="948">SUM(AJ600:AL600)+AE600</f>
        <v>23.35</v>
      </c>
      <c r="AH600" s="52"/>
      <c r="AJ600" s="17">
        <f t="shared" ref="AJ600" si="949">ROUND(AC600/(1-VLOOKUP(AF600,Group,2,FALSE)),2)</f>
        <v>23.35</v>
      </c>
      <c r="AK600" s="17">
        <f t="shared" ref="AK600" si="950">IF(VLOOKUP(AF600,Group,5,FALSE)="YES",VLOOKUP(ROUND(ROUND(AJ600,1)-AJ600,2),Round,2,FALSE)+VLOOKUP(AF600,Group,6,FALSE),0)</f>
        <v>0</v>
      </c>
      <c r="AL600" s="17">
        <f t="shared" ref="AL600" si="951">IF(VLOOKUP(AF600,Group,7,FALSE)="",0,ROUND(AJ600-0.04999,1)-AJ600+AM600)</f>
        <v>0</v>
      </c>
      <c r="AM600" s="17" t="str">
        <f t="shared" ref="AM600" si="952">IF(VLOOKUP(AF600,Group,7,FALSE)="","",VLOOKUP(AF600,Group,7,FALSE))</f>
        <v/>
      </c>
      <c r="AO600" s="31" t="s">
        <v>61</v>
      </c>
    </row>
    <row r="601" spans="1:41" s="3" customFormat="1" ht="9.9499999999999993" customHeight="1" x14ac:dyDescent="0.2">
      <c r="B601" s="111" t="s">
        <v>8</v>
      </c>
      <c r="D601" s="40"/>
      <c r="E601" s="74" t="s">
        <v>335</v>
      </c>
      <c r="F601" s="74"/>
      <c r="G601" s="30" t="s">
        <v>449</v>
      </c>
      <c r="H601" s="30"/>
      <c r="I601" s="30"/>
      <c r="J601" s="30" t="s">
        <v>401</v>
      </c>
      <c r="K601" s="30"/>
      <c r="L601" s="30" t="s">
        <v>231</v>
      </c>
      <c r="M601" s="30"/>
      <c r="N601" s="30"/>
      <c r="P601" s="74" t="s">
        <v>374</v>
      </c>
      <c r="Q601" s="87"/>
      <c r="R601" s="29" t="s">
        <v>843</v>
      </c>
      <c r="S601" s="39">
        <f t="shared" ref="S601" si="953">IF(Suggested="Yes",AA601,AG601)</f>
        <v>23.35</v>
      </c>
      <c r="T601" s="37" t="s">
        <v>48</v>
      </c>
      <c r="U601" s="5" t="str">
        <f>+Instructions!$B$3</f>
        <v>G</v>
      </c>
      <c r="V601" s="52"/>
      <c r="W601" s="56">
        <f>+Instructions!$C$22</f>
        <v>0</v>
      </c>
      <c r="X601" s="17">
        <f t="shared" ref="X601" si="954">ROUND($AA601*(1-W601)+0.004999,2)</f>
        <v>23.35</v>
      </c>
      <c r="Y601" s="52"/>
      <c r="Z601" s="6" t="s">
        <v>860</v>
      </c>
      <c r="AA601" s="39">
        <v>23.35</v>
      </c>
      <c r="AB601" s="60">
        <f t="shared" ref="AB601" si="955">+W601</f>
        <v>0</v>
      </c>
      <c r="AC601" s="17">
        <f t="shared" ref="AC601" si="956">+X601</f>
        <v>23.35</v>
      </c>
      <c r="AD601" s="12">
        <f t="shared" ref="AD601" si="957">(AG601-AC601)/AG601</f>
        <v>0</v>
      </c>
      <c r="AE601" s="120"/>
      <c r="AF601" s="128">
        <v>3</v>
      </c>
      <c r="AG601" s="53">
        <f t="shared" ref="AG601" si="958">SUM(AJ601:AL601)+AE601</f>
        <v>23.35</v>
      </c>
      <c r="AH601" s="52"/>
      <c r="AJ601" s="17">
        <f t="shared" ref="AJ601" si="959">ROUND(AC601/(1-VLOOKUP(AF601,Group,2,FALSE)),2)</f>
        <v>23.35</v>
      </c>
      <c r="AK601" s="17">
        <f t="shared" ref="AK601" si="960">IF(VLOOKUP(AF601,Group,5,FALSE)="YES",VLOOKUP(ROUND(ROUND(AJ601,1)-AJ601,2),Round,2,FALSE)+VLOOKUP(AF601,Group,6,FALSE),0)</f>
        <v>0</v>
      </c>
      <c r="AL601" s="17">
        <f t="shared" ref="AL601" si="961">IF(VLOOKUP(AF601,Group,7,FALSE)="",0,ROUND(AJ601-0.04999,1)-AJ601+AM601)</f>
        <v>0</v>
      </c>
      <c r="AM601" s="17" t="str">
        <f t="shared" ref="AM601" si="962">IF(VLOOKUP(AF601,Group,7,FALSE)="","",VLOOKUP(AF601,Group,7,FALSE))</f>
        <v/>
      </c>
      <c r="AO601" s="31" t="s">
        <v>61</v>
      </c>
    </row>
    <row r="602" spans="1:41" s="3" customFormat="1" ht="1.5" customHeight="1" x14ac:dyDescent="0.2">
      <c r="A602" s="3" t="s">
        <v>120</v>
      </c>
      <c r="P602" s="74"/>
      <c r="Q602" s="87"/>
      <c r="R602" s="6"/>
      <c r="S602" s="39"/>
      <c r="T602" s="6"/>
      <c r="U602" s="5"/>
      <c r="V602" s="52"/>
      <c r="W602" s="56"/>
      <c r="X602" s="15"/>
      <c r="Y602" s="52"/>
      <c r="Z602" s="39"/>
      <c r="AA602" s="39"/>
      <c r="AB602" s="55"/>
      <c r="AC602" s="17"/>
      <c r="AD602" s="15"/>
      <c r="AE602" s="65"/>
      <c r="AF602" s="65"/>
      <c r="AG602" s="39"/>
      <c r="AH602" s="52"/>
      <c r="AO602" s="140"/>
    </row>
    <row r="603" spans="1:41" s="3" customFormat="1" ht="9.9499999999999993" customHeight="1" x14ac:dyDescent="0.2">
      <c r="B603" s="111" t="s">
        <v>8</v>
      </c>
      <c r="D603" s="40"/>
      <c r="E603" s="74" t="s">
        <v>280</v>
      </c>
      <c r="F603" s="74"/>
      <c r="G603" s="30" t="s">
        <v>123</v>
      </c>
      <c r="H603" s="30"/>
      <c r="I603" s="30" t="s">
        <v>228</v>
      </c>
      <c r="J603" s="30"/>
      <c r="K603" s="30" t="s">
        <v>127</v>
      </c>
      <c r="L603" s="168" t="s">
        <v>488</v>
      </c>
      <c r="M603" s="30"/>
      <c r="N603" s="30"/>
      <c r="P603" s="74" t="s">
        <v>136</v>
      </c>
      <c r="Q603" s="87"/>
      <c r="R603" s="29"/>
      <c r="S603" s="39">
        <f>IF(Suggested="Yes",AA603,AG603)</f>
        <v>19.149999999999999</v>
      </c>
      <c r="T603" s="37" t="s">
        <v>48</v>
      </c>
      <c r="U603" s="5" t="str">
        <f>+Instructions!$B$3</f>
        <v>G</v>
      </c>
      <c r="V603" s="52"/>
      <c r="W603" s="56">
        <f>+Instructions!$C$22</f>
        <v>0</v>
      </c>
      <c r="X603" s="17">
        <f>ROUND($AA603*(1-W603)+0.004999,2)</f>
        <v>19.149999999999999</v>
      </c>
      <c r="Y603" s="52"/>
      <c r="Z603" s="6" t="s">
        <v>860</v>
      </c>
      <c r="AA603" s="39">
        <v>19.149999999999999</v>
      </c>
      <c r="AB603" s="60">
        <f t="shared" ref="AB603:AB606" si="963">+W603</f>
        <v>0</v>
      </c>
      <c r="AC603" s="17">
        <f t="shared" ref="AC603:AC606" si="964">+X603</f>
        <v>19.149999999999999</v>
      </c>
      <c r="AD603" s="12">
        <f>(AG603-AC603)/AG603</f>
        <v>0</v>
      </c>
      <c r="AE603" s="120"/>
      <c r="AF603" s="128">
        <v>3</v>
      </c>
      <c r="AG603" s="53">
        <f>SUM(AJ603:AL603)+AE603</f>
        <v>19.149999999999999</v>
      </c>
      <c r="AH603" s="52"/>
      <c r="AJ603" s="17">
        <f>ROUND(AC603/(1-VLOOKUP(AF603,Group,2,FALSE)),2)</f>
        <v>19.149999999999999</v>
      </c>
      <c r="AK603" s="17">
        <f>IF(VLOOKUP(AF603,Group,5,FALSE)="YES",VLOOKUP(ROUND(ROUND(AJ603,1)-AJ603,2),Round,2,FALSE)+VLOOKUP(AF603,Group,6,FALSE),0)</f>
        <v>0</v>
      </c>
      <c r="AL603" s="17">
        <f>IF(VLOOKUP(AF603,Group,7,FALSE)="",0,ROUND(AJ603-0.04999,1)-AJ603+AM603)</f>
        <v>0</v>
      </c>
      <c r="AM603" s="17" t="str">
        <f>IF(VLOOKUP(AF603,Group,7,FALSE)="","",VLOOKUP(AF603,Group,7,FALSE))</f>
        <v/>
      </c>
      <c r="AO603" s="31" t="s">
        <v>61</v>
      </c>
    </row>
    <row r="604" spans="1:41" s="3" customFormat="1" ht="9.9499999999999993" customHeight="1" x14ac:dyDescent="0.2">
      <c r="B604" s="111" t="s">
        <v>8</v>
      </c>
      <c r="D604" s="40"/>
      <c r="E604" s="74" t="s">
        <v>280</v>
      </c>
      <c r="F604" s="74"/>
      <c r="G604" s="30" t="s">
        <v>123</v>
      </c>
      <c r="H604" s="30"/>
      <c r="I604" s="30" t="s">
        <v>228</v>
      </c>
      <c r="J604" s="30"/>
      <c r="K604" s="30" t="s">
        <v>372</v>
      </c>
      <c r="L604" s="168" t="s">
        <v>488</v>
      </c>
      <c r="M604" s="30"/>
      <c r="N604" s="30"/>
      <c r="P604" s="74" t="s">
        <v>136</v>
      </c>
      <c r="Q604" s="87"/>
      <c r="R604" s="29" t="s">
        <v>54</v>
      </c>
      <c r="S604" s="39">
        <f>IF(Suggested="Yes",AA604,AG604)</f>
        <v>24.45</v>
      </c>
      <c r="T604" s="37" t="s">
        <v>48</v>
      </c>
      <c r="U604" s="5" t="str">
        <f>+Instructions!$B$3</f>
        <v>G</v>
      </c>
      <c r="V604" s="52"/>
      <c r="W604" s="56">
        <f>+Instructions!$C$22</f>
        <v>0</v>
      </c>
      <c r="X604" s="17">
        <f>ROUND($AA604*(1-W604)+0.004999,2)</f>
        <v>24.45</v>
      </c>
      <c r="Y604" s="52"/>
      <c r="Z604" s="6" t="s">
        <v>860</v>
      </c>
      <c r="AA604" s="39">
        <v>24.45</v>
      </c>
      <c r="AB604" s="60">
        <f t="shared" si="963"/>
        <v>0</v>
      </c>
      <c r="AC604" s="17">
        <f t="shared" si="964"/>
        <v>24.45</v>
      </c>
      <c r="AD604" s="12">
        <f>(AG604-AC604)/AG604</f>
        <v>0</v>
      </c>
      <c r="AE604" s="120"/>
      <c r="AF604" s="128">
        <v>3</v>
      </c>
      <c r="AG604" s="53">
        <f>SUM(AJ604:AL604)+AE604</f>
        <v>24.45</v>
      </c>
      <c r="AH604" s="52"/>
      <c r="AJ604" s="17">
        <f>ROUND(AC604/(1-VLOOKUP(AF604,Group,2,FALSE)),2)</f>
        <v>24.45</v>
      </c>
      <c r="AK604" s="17">
        <f>IF(VLOOKUP(AF604,Group,5,FALSE)="YES",VLOOKUP(ROUND(ROUND(AJ604,1)-AJ604,2),Round,2,FALSE)+VLOOKUP(AF604,Group,6,FALSE),0)</f>
        <v>0</v>
      </c>
      <c r="AL604" s="17">
        <f>IF(VLOOKUP(AF604,Group,7,FALSE)="",0,ROUND(AJ604-0.04999,1)-AJ604+AM604)</f>
        <v>0</v>
      </c>
      <c r="AM604" s="17" t="str">
        <f>IF(VLOOKUP(AF604,Group,7,FALSE)="","",VLOOKUP(AF604,Group,7,FALSE))</f>
        <v/>
      </c>
      <c r="AO604" s="31" t="s">
        <v>61</v>
      </c>
    </row>
    <row r="605" spans="1:41" s="3" customFormat="1" ht="1.5" customHeight="1" x14ac:dyDescent="0.2">
      <c r="A605" s="3" t="s">
        <v>120</v>
      </c>
      <c r="P605" s="74"/>
      <c r="Q605" s="87"/>
      <c r="R605" s="6"/>
      <c r="S605" s="39"/>
      <c r="T605" s="6"/>
      <c r="U605" s="5"/>
      <c r="V605" s="52"/>
      <c r="W605" s="56"/>
      <c r="X605" s="15"/>
      <c r="Y605" s="52"/>
      <c r="Z605" s="39"/>
      <c r="AA605" s="39"/>
      <c r="AB605" s="55"/>
      <c r="AC605" s="17"/>
      <c r="AD605" s="15"/>
      <c r="AE605" s="65"/>
      <c r="AF605" s="65"/>
      <c r="AG605" s="39"/>
      <c r="AH605" s="52"/>
      <c r="AO605" s="140"/>
    </row>
    <row r="606" spans="1:41" s="3" customFormat="1" ht="9.9499999999999993" customHeight="1" x14ac:dyDescent="0.2">
      <c r="B606" s="113" t="s">
        <v>47</v>
      </c>
      <c r="D606" s="40"/>
      <c r="E606" s="74" t="s">
        <v>281</v>
      </c>
      <c r="F606" s="74"/>
      <c r="G606" s="30" t="s">
        <v>104</v>
      </c>
      <c r="H606" s="30"/>
      <c r="I606" s="30" t="s">
        <v>228</v>
      </c>
      <c r="J606" s="30"/>
      <c r="K606" s="30"/>
      <c r="L606" s="30" t="s">
        <v>122</v>
      </c>
      <c r="M606" s="30"/>
      <c r="N606" s="30"/>
      <c r="P606" s="74" t="s">
        <v>137</v>
      </c>
      <c r="Q606" s="87"/>
      <c r="R606" s="29"/>
      <c r="S606" s="39">
        <f t="shared" ref="S606" si="965">IF(Suggested="Yes",AA606,AG606)</f>
        <v>8.75</v>
      </c>
      <c r="T606" s="37" t="s">
        <v>48</v>
      </c>
      <c r="U606" s="5" t="str">
        <f>+Instructions!$B$3</f>
        <v>G</v>
      </c>
      <c r="V606" s="52"/>
      <c r="W606" s="56">
        <f>+Instructions!$C$22</f>
        <v>0</v>
      </c>
      <c r="X606" s="39">
        <f t="shared" ref="X606" si="966">ROUND($AA606*(1-W606)+0.004999,2)</f>
        <v>8.75</v>
      </c>
      <c r="Y606" s="52"/>
      <c r="Z606" s="6" t="s">
        <v>860</v>
      </c>
      <c r="AA606" s="39">
        <v>8.75</v>
      </c>
      <c r="AB606" s="60">
        <f t="shared" si="963"/>
        <v>0</v>
      </c>
      <c r="AC606" s="39">
        <f t="shared" si="964"/>
        <v>8.75</v>
      </c>
      <c r="AD606" s="60">
        <f t="shared" ref="AD606" si="967">(AG606-AC606)/AG606</f>
        <v>0</v>
      </c>
      <c r="AE606" s="120"/>
      <c r="AF606" s="129">
        <v>2</v>
      </c>
      <c r="AG606" s="44">
        <f t="shared" ref="AG606" si="968">SUM(AJ606:AL606)+AE606</f>
        <v>8.75</v>
      </c>
      <c r="AH606" s="52"/>
      <c r="AJ606" s="17">
        <f t="shared" ref="AJ606" si="969">ROUND(AC606/(1-VLOOKUP(AF606,Group,2,FALSE)),2)</f>
        <v>8.75</v>
      </c>
      <c r="AK606" s="17">
        <f t="shared" ref="AK606" si="970">IF(VLOOKUP(AF606,Group,5,FALSE)="YES",VLOOKUP(ROUND(ROUND(AJ606,1)-AJ606,2),Round,2,FALSE)+VLOOKUP(AF606,Group,6,FALSE),0)</f>
        <v>0</v>
      </c>
      <c r="AL606" s="17">
        <f t="shared" ref="AL606" si="971">IF(VLOOKUP(AF606,Group,7,FALSE)="",0,ROUND(AJ606-0.04999,1)-AJ606+AM606)</f>
        <v>0</v>
      </c>
      <c r="AM606" s="17" t="str">
        <f t="shared" ref="AM606" si="972">IF(VLOOKUP(AF606,Group,7,FALSE)="","",VLOOKUP(AF606,Group,7,FALSE))</f>
        <v/>
      </c>
      <c r="AO606" s="31" t="s">
        <v>61</v>
      </c>
    </row>
    <row r="607" spans="1:41" s="3" customFormat="1" ht="2.85" customHeight="1" x14ac:dyDescent="0.2">
      <c r="A607" s="3" t="s">
        <v>120</v>
      </c>
      <c r="P607" s="74"/>
      <c r="Q607" s="87"/>
      <c r="R607" s="6"/>
      <c r="S607" s="39"/>
      <c r="T607" s="6"/>
      <c r="U607" s="5"/>
      <c r="V607" s="52"/>
      <c r="W607" s="56"/>
      <c r="X607" s="15"/>
      <c r="Y607" s="52"/>
      <c r="Z607" s="39"/>
      <c r="AA607" s="39"/>
      <c r="AB607" s="55"/>
      <c r="AC607" s="17"/>
      <c r="AD607" s="15"/>
      <c r="AE607" s="65"/>
      <c r="AF607" s="65"/>
      <c r="AG607" s="39"/>
      <c r="AH607" s="52"/>
      <c r="AO607" s="140"/>
    </row>
    <row r="608" spans="1:41" s="3" customFormat="1" ht="9.9499999999999993" customHeight="1" x14ac:dyDescent="0.2">
      <c r="B608" s="112" t="s">
        <v>57</v>
      </c>
      <c r="D608" s="40"/>
      <c r="E608" s="74" t="s">
        <v>279</v>
      </c>
      <c r="F608" s="74"/>
      <c r="G608" s="30" t="s">
        <v>50</v>
      </c>
      <c r="H608" s="30"/>
      <c r="I608" s="30" t="s">
        <v>269</v>
      </c>
      <c r="J608" s="30"/>
      <c r="K608" s="30"/>
      <c r="L608" s="30"/>
      <c r="M608" s="30"/>
      <c r="N608" s="30"/>
      <c r="P608" s="74" t="s">
        <v>375</v>
      </c>
      <c r="Q608" s="87"/>
      <c r="R608" s="29"/>
      <c r="S608" s="39">
        <f>IF(Suggested="Yes",AA608,AG608)</f>
        <v>9.35</v>
      </c>
      <c r="T608" s="37" t="s">
        <v>49</v>
      </c>
      <c r="U608" s="5" t="str">
        <f>+Instructions!$B$3</f>
        <v>G</v>
      </c>
      <c r="V608" s="52"/>
      <c r="W608" s="56">
        <f>+Instructions!$C$22</f>
        <v>0</v>
      </c>
      <c r="X608" s="17">
        <f t="shared" ref="X608:X609" si="973">ROUND($AA608*(1-W608)+0.004999,2)</f>
        <v>9.35</v>
      </c>
      <c r="Y608" s="52"/>
      <c r="Z608" s="6" t="s">
        <v>860</v>
      </c>
      <c r="AA608" s="39">
        <v>9.35</v>
      </c>
      <c r="AB608" s="60">
        <f t="shared" ref="AB608:AB609" si="974">+W608</f>
        <v>0</v>
      </c>
      <c r="AC608" s="17">
        <f t="shared" ref="AC608:AC609" si="975">+X608</f>
        <v>9.35</v>
      </c>
      <c r="AD608" s="12">
        <f t="shared" ref="AD608:AD609" si="976">(AG608-AC608)/AG608</f>
        <v>0</v>
      </c>
      <c r="AE608" s="120"/>
      <c r="AF608" s="127">
        <v>1</v>
      </c>
      <c r="AG608" s="38">
        <f t="shared" ref="AG608:AG609" si="977">SUM(AJ608:AL608)+AE608</f>
        <v>9.35</v>
      </c>
      <c r="AH608" s="52"/>
      <c r="AJ608" s="17">
        <f t="shared" ref="AJ608:AJ609" si="978">ROUND(AC608/(1-VLOOKUP(AF608,Group,2,FALSE)),2)</f>
        <v>9.35</v>
      </c>
      <c r="AK608" s="17">
        <f t="shared" ref="AK608:AK609" si="979">IF(VLOOKUP(AF608,Group,5,FALSE)="YES",VLOOKUP(ROUND(ROUND(AJ608,1)-AJ608,2),Round,2,FALSE)+VLOOKUP(AF608,Group,6,FALSE),0)</f>
        <v>0</v>
      </c>
      <c r="AL608" s="17">
        <f t="shared" ref="AL608:AL609" si="980">IF(VLOOKUP(AF608,Group,7,FALSE)="",0,ROUND(AJ608-0.04999,1)-AJ608+AM608)</f>
        <v>0</v>
      </c>
      <c r="AM608" s="17" t="str">
        <f t="shared" ref="AM608:AM609" si="981">IF(VLOOKUP(AF608,Group,7,FALSE)="","",VLOOKUP(AF608,Group,7,FALSE))</f>
        <v/>
      </c>
      <c r="AO608" s="31" t="s">
        <v>61</v>
      </c>
    </row>
    <row r="609" spans="1:41" s="3" customFormat="1" ht="9.9499999999999993" customHeight="1" x14ac:dyDescent="0.2">
      <c r="B609" s="112" t="s">
        <v>57</v>
      </c>
      <c r="D609" s="40"/>
      <c r="E609" s="74" t="s">
        <v>308</v>
      </c>
      <c r="F609" s="74"/>
      <c r="G609" s="30" t="s">
        <v>50</v>
      </c>
      <c r="H609" s="30"/>
      <c r="I609" s="30" t="s">
        <v>269</v>
      </c>
      <c r="J609" s="30"/>
      <c r="K609" s="30"/>
      <c r="L609" s="30"/>
      <c r="M609" s="30"/>
      <c r="N609" s="30"/>
      <c r="P609" s="74" t="s">
        <v>376</v>
      </c>
      <c r="Q609" s="87"/>
      <c r="R609" s="29"/>
      <c r="S609" s="39">
        <f>IF(Suggested="Yes",AA609,AG609)</f>
        <v>13.4</v>
      </c>
      <c r="T609" s="37" t="s">
        <v>49</v>
      </c>
      <c r="U609" s="5" t="str">
        <f>+Instructions!$B$3</f>
        <v>G</v>
      </c>
      <c r="V609" s="52"/>
      <c r="W609" s="56">
        <f>+Instructions!$C$22</f>
        <v>0</v>
      </c>
      <c r="X609" s="17">
        <f t="shared" si="973"/>
        <v>13.4</v>
      </c>
      <c r="Y609" s="52"/>
      <c r="Z609" s="6" t="s">
        <v>860</v>
      </c>
      <c r="AA609" s="39">
        <v>13.4</v>
      </c>
      <c r="AB609" s="60">
        <f t="shared" si="974"/>
        <v>0</v>
      </c>
      <c r="AC609" s="17">
        <f t="shared" si="975"/>
        <v>13.4</v>
      </c>
      <c r="AD609" s="12">
        <f t="shared" si="976"/>
        <v>0</v>
      </c>
      <c r="AE609" s="120"/>
      <c r="AF609" s="127">
        <v>1</v>
      </c>
      <c r="AG609" s="38">
        <f t="shared" si="977"/>
        <v>13.4</v>
      </c>
      <c r="AH609" s="52"/>
      <c r="AJ609" s="17">
        <f t="shared" si="978"/>
        <v>13.4</v>
      </c>
      <c r="AK609" s="17">
        <f t="shared" si="979"/>
        <v>0</v>
      </c>
      <c r="AL609" s="17">
        <f t="shared" si="980"/>
        <v>0</v>
      </c>
      <c r="AM609" s="17" t="str">
        <f t="shared" si="981"/>
        <v/>
      </c>
      <c r="AO609" s="31" t="s">
        <v>61</v>
      </c>
    </row>
    <row r="610" spans="1:41" s="3" customFormat="1" ht="1.5" customHeight="1" x14ac:dyDescent="0.2">
      <c r="A610" s="3" t="s">
        <v>120</v>
      </c>
      <c r="P610" s="74"/>
      <c r="Q610" s="87"/>
      <c r="R610" s="6"/>
      <c r="S610" s="39"/>
      <c r="T610" s="6"/>
      <c r="U610" s="5"/>
      <c r="V610" s="52"/>
      <c r="W610" s="56"/>
      <c r="X610" s="15"/>
      <c r="Y610" s="52"/>
      <c r="Z610" s="39"/>
      <c r="AA610" s="39"/>
      <c r="AB610" s="55"/>
      <c r="AC610" s="17"/>
      <c r="AD610" s="15"/>
      <c r="AE610" s="65"/>
      <c r="AF610" s="65"/>
      <c r="AG610" s="39"/>
      <c r="AH610" s="52"/>
      <c r="AO610" s="140"/>
    </row>
    <row r="611" spans="1:41" s="3" customFormat="1" ht="9.9499999999999993" customHeight="1" x14ac:dyDescent="0.2">
      <c r="B611" s="111" t="s">
        <v>8</v>
      </c>
      <c r="D611" s="40"/>
      <c r="E611" s="74" t="s">
        <v>445</v>
      </c>
      <c r="F611" s="74"/>
      <c r="G611" s="30" t="s">
        <v>50</v>
      </c>
      <c r="H611" s="30"/>
      <c r="I611" s="30" t="s">
        <v>269</v>
      </c>
      <c r="J611" s="30"/>
      <c r="K611" s="30" t="s">
        <v>448</v>
      </c>
      <c r="L611" s="30"/>
      <c r="M611" s="30"/>
      <c r="N611" s="30"/>
      <c r="P611" s="74" t="s">
        <v>446</v>
      </c>
      <c r="Q611" s="87"/>
      <c r="R611" s="29" t="s">
        <v>54</v>
      </c>
      <c r="S611" s="39">
        <f t="shared" ref="S611" si="982">IF(Suggested="Yes",AA611,AG611)</f>
        <v>13.05</v>
      </c>
      <c r="T611" s="37" t="s">
        <v>48</v>
      </c>
      <c r="U611" s="5" t="str">
        <f>+Instructions!$B$3</f>
        <v>G</v>
      </c>
      <c r="V611" s="52"/>
      <c r="W611" s="56">
        <f>+Instructions!$C$22</f>
        <v>0</v>
      </c>
      <c r="X611" s="17">
        <f t="shared" ref="X611" si="983">ROUND($AA611*(1-W611)+0.004999,2)</f>
        <v>13.05</v>
      </c>
      <c r="Y611" s="52"/>
      <c r="Z611" s="6" t="s">
        <v>860</v>
      </c>
      <c r="AA611" s="39">
        <v>13.05</v>
      </c>
      <c r="AB611" s="60">
        <f t="shared" ref="AB611" si="984">+W611</f>
        <v>0</v>
      </c>
      <c r="AC611" s="17">
        <f t="shared" ref="AC611" si="985">+X611</f>
        <v>13.05</v>
      </c>
      <c r="AD611" s="12">
        <f t="shared" ref="AD611" si="986">(AG611-AC611)/AG611</f>
        <v>0</v>
      </c>
      <c r="AE611" s="120"/>
      <c r="AF611" s="128">
        <v>3</v>
      </c>
      <c r="AG611" s="53">
        <f t="shared" ref="AG611" si="987">SUM(AJ611:AL611)+AE611</f>
        <v>13.05</v>
      </c>
      <c r="AH611" s="52"/>
      <c r="AJ611" s="17">
        <f t="shared" ref="AJ611" si="988">ROUND(AC611/(1-VLOOKUP(AF611,Group,2,FALSE)),2)</f>
        <v>13.05</v>
      </c>
      <c r="AK611" s="17">
        <f t="shared" ref="AK611" si="989">IF(VLOOKUP(AF611,Group,5,FALSE)="YES",VLOOKUP(ROUND(ROUND(AJ611,1)-AJ611,2),Round,2,FALSE)+VLOOKUP(AF611,Group,6,FALSE),0)</f>
        <v>0</v>
      </c>
      <c r="AL611" s="17">
        <f t="shared" ref="AL611" si="990">IF(VLOOKUP(AF611,Group,7,FALSE)="",0,ROUND(AJ611-0.04999,1)-AJ611+AM611)</f>
        <v>0</v>
      </c>
      <c r="AM611" s="17" t="str">
        <f t="shared" ref="AM611" si="991">IF(VLOOKUP(AF611,Group,7,FALSE)="","",VLOOKUP(AF611,Group,7,FALSE))</f>
        <v/>
      </c>
      <c r="AO611" s="31" t="s">
        <v>61</v>
      </c>
    </row>
    <row r="612" spans="1:41" s="3" customFormat="1" ht="1.5" customHeight="1" x14ac:dyDescent="0.2">
      <c r="A612" s="3" t="s">
        <v>120</v>
      </c>
      <c r="P612" s="74"/>
      <c r="Q612" s="87"/>
      <c r="R612" s="6"/>
      <c r="S612" s="39"/>
      <c r="T612" s="6"/>
      <c r="U612" s="5"/>
      <c r="V612" s="52"/>
      <c r="W612" s="56"/>
      <c r="X612" s="15"/>
      <c r="Y612" s="52"/>
      <c r="Z612" s="39"/>
      <c r="AA612" s="39"/>
      <c r="AB612" s="55"/>
      <c r="AC612" s="17"/>
      <c r="AD612" s="15"/>
      <c r="AE612" s="65"/>
      <c r="AF612" s="65"/>
      <c r="AG612" s="39"/>
      <c r="AH612" s="52"/>
      <c r="AO612" s="140"/>
    </row>
    <row r="613" spans="1:41" s="3" customFormat="1" ht="9.9499999999999993" customHeight="1" x14ac:dyDescent="0.2">
      <c r="B613" s="111" t="s">
        <v>8</v>
      </c>
      <c r="D613" s="40"/>
      <c r="E613" s="74" t="s">
        <v>280</v>
      </c>
      <c r="F613" s="74"/>
      <c r="G613" s="30" t="s">
        <v>123</v>
      </c>
      <c r="H613" s="30"/>
      <c r="I613" s="30" t="s">
        <v>269</v>
      </c>
      <c r="J613" s="30"/>
      <c r="K613" s="30" t="s">
        <v>127</v>
      </c>
      <c r="L613" s="168" t="s">
        <v>488</v>
      </c>
      <c r="M613" s="30"/>
      <c r="N613" s="30"/>
      <c r="P613" s="74" t="s">
        <v>136</v>
      </c>
      <c r="Q613" s="87"/>
      <c r="R613" s="29"/>
      <c r="S613" s="39">
        <f>IF(Suggested="Yes",AA613,AG613)</f>
        <v>19</v>
      </c>
      <c r="T613" s="37" t="s">
        <v>48</v>
      </c>
      <c r="U613" s="5" t="str">
        <f>+Instructions!$B$3</f>
        <v>G</v>
      </c>
      <c r="V613" s="52"/>
      <c r="W613" s="56">
        <f>+Instructions!$C$22</f>
        <v>0</v>
      </c>
      <c r="X613" s="17">
        <f>ROUND($AA613*(1-W613)+0.004999,2)</f>
        <v>19</v>
      </c>
      <c r="Y613" s="52"/>
      <c r="Z613" s="6" t="s">
        <v>860</v>
      </c>
      <c r="AA613" s="39">
        <v>19</v>
      </c>
      <c r="AB613" s="60">
        <f t="shared" ref="AB613:AB614" si="992">+W613</f>
        <v>0</v>
      </c>
      <c r="AC613" s="17">
        <f t="shared" ref="AC613:AC614" si="993">+X613</f>
        <v>19</v>
      </c>
      <c r="AD613" s="12">
        <f>(AG613-AC613)/AG613</f>
        <v>0</v>
      </c>
      <c r="AE613" s="120"/>
      <c r="AF613" s="128">
        <v>3</v>
      </c>
      <c r="AG613" s="53">
        <f>SUM(AJ613:AL613)+AE613</f>
        <v>19</v>
      </c>
      <c r="AH613" s="52"/>
      <c r="AJ613" s="17">
        <f>ROUND(AC613/(1-VLOOKUP(AF613,Group,2,FALSE)),2)</f>
        <v>19</v>
      </c>
      <c r="AK613" s="17">
        <f>IF(VLOOKUP(AF613,Group,5,FALSE)="YES",VLOOKUP(ROUND(ROUND(AJ613,1)-AJ613,2),Round,2,FALSE)+VLOOKUP(AF613,Group,6,FALSE),0)</f>
        <v>0</v>
      </c>
      <c r="AL613" s="17">
        <f>IF(VLOOKUP(AF613,Group,7,FALSE)="",0,ROUND(AJ613-0.04999,1)-AJ613+AM613)</f>
        <v>0</v>
      </c>
      <c r="AM613" s="17" t="str">
        <f>IF(VLOOKUP(AF613,Group,7,FALSE)="","",VLOOKUP(AF613,Group,7,FALSE))</f>
        <v/>
      </c>
      <c r="AO613" s="31" t="s">
        <v>61</v>
      </c>
    </row>
    <row r="614" spans="1:41" s="3" customFormat="1" ht="9.9499999999999993" customHeight="1" x14ac:dyDescent="0.2">
      <c r="B614" s="111" t="s">
        <v>8</v>
      </c>
      <c r="D614" s="40"/>
      <c r="E614" s="74" t="s">
        <v>280</v>
      </c>
      <c r="F614" s="74"/>
      <c r="G614" s="30" t="s">
        <v>123</v>
      </c>
      <c r="H614" s="30"/>
      <c r="I614" s="30" t="s">
        <v>269</v>
      </c>
      <c r="J614" s="30"/>
      <c r="K614" s="30" t="s">
        <v>372</v>
      </c>
      <c r="L614" s="168" t="s">
        <v>488</v>
      </c>
      <c r="M614" s="30"/>
      <c r="N614" s="30"/>
      <c r="P614" s="74" t="s">
        <v>136</v>
      </c>
      <c r="Q614" s="87"/>
      <c r="R614" s="29" t="s">
        <v>54</v>
      </c>
      <c r="S614" s="39">
        <f>IF(Suggested="Yes",AA614,AG614)</f>
        <v>26.1</v>
      </c>
      <c r="T614" s="37" t="s">
        <v>48</v>
      </c>
      <c r="U614" s="5" t="str">
        <f>+Instructions!$B$3</f>
        <v>G</v>
      </c>
      <c r="V614" s="52"/>
      <c r="W614" s="56">
        <f>+Instructions!$C$22</f>
        <v>0</v>
      </c>
      <c r="X614" s="17">
        <f>ROUND($AA614*(1-W614)+0.004999,2)</f>
        <v>26.1</v>
      </c>
      <c r="Y614" s="52"/>
      <c r="Z614" s="6" t="s">
        <v>860</v>
      </c>
      <c r="AA614" s="39">
        <v>26.1</v>
      </c>
      <c r="AB614" s="60">
        <f t="shared" si="992"/>
        <v>0</v>
      </c>
      <c r="AC614" s="17">
        <f t="shared" si="993"/>
        <v>26.1</v>
      </c>
      <c r="AD614" s="12">
        <f>(AG614-AC614)/AG614</f>
        <v>0</v>
      </c>
      <c r="AE614" s="120"/>
      <c r="AF614" s="128">
        <v>3</v>
      </c>
      <c r="AG614" s="53">
        <f>SUM(AJ614:AL614)+AE614</f>
        <v>26.1</v>
      </c>
      <c r="AH614" s="52"/>
      <c r="AJ614" s="17">
        <f>ROUND(AC614/(1-VLOOKUP(AF614,Group,2,FALSE)),2)</f>
        <v>26.1</v>
      </c>
      <c r="AK614" s="17">
        <f>IF(VLOOKUP(AF614,Group,5,FALSE)="YES",VLOOKUP(ROUND(ROUND(AJ614,1)-AJ614,2),Round,2,FALSE)+VLOOKUP(AF614,Group,6,FALSE),0)</f>
        <v>0</v>
      </c>
      <c r="AL614" s="17">
        <f>IF(VLOOKUP(AF614,Group,7,FALSE)="",0,ROUND(AJ614-0.04999,1)-AJ614+AM614)</f>
        <v>0</v>
      </c>
      <c r="AM614" s="17" t="str">
        <f>IF(VLOOKUP(AF614,Group,7,FALSE)="","",VLOOKUP(AF614,Group,7,FALSE))</f>
        <v/>
      </c>
      <c r="AO614" s="31" t="s">
        <v>61</v>
      </c>
    </row>
    <row r="615" spans="1:41" s="3" customFormat="1" ht="1.5" customHeight="1" x14ac:dyDescent="0.2">
      <c r="A615" s="3" t="s">
        <v>120</v>
      </c>
      <c r="P615" s="74"/>
      <c r="Q615" s="87"/>
      <c r="R615" s="6"/>
      <c r="S615" s="39"/>
      <c r="T615" s="6"/>
      <c r="U615" s="5"/>
      <c r="V615" s="52"/>
      <c r="W615" s="56"/>
      <c r="X615" s="15"/>
      <c r="Y615" s="52"/>
      <c r="Z615" s="39"/>
      <c r="AA615" s="39"/>
      <c r="AB615" s="55"/>
      <c r="AC615" s="17"/>
      <c r="AD615" s="15"/>
      <c r="AE615" s="65"/>
      <c r="AF615" s="65"/>
      <c r="AG615" s="39"/>
      <c r="AH615" s="52"/>
      <c r="AO615" s="140"/>
    </row>
    <row r="616" spans="1:41" s="3" customFormat="1" ht="9.9499999999999993" customHeight="1" x14ac:dyDescent="0.2">
      <c r="B616" s="113" t="s">
        <v>47</v>
      </c>
      <c r="D616" s="40"/>
      <c r="E616" s="74" t="s">
        <v>281</v>
      </c>
      <c r="F616" s="74"/>
      <c r="G616" s="30" t="s">
        <v>104</v>
      </c>
      <c r="H616" s="30"/>
      <c r="I616" s="30" t="s">
        <v>269</v>
      </c>
      <c r="J616" s="30"/>
      <c r="K616" s="30"/>
      <c r="L616" s="30" t="s">
        <v>122</v>
      </c>
      <c r="M616" s="30"/>
      <c r="N616" s="30"/>
      <c r="P616" s="74" t="s">
        <v>137</v>
      </c>
      <c r="Q616" s="87"/>
      <c r="R616" s="29"/>
      <c r="S616" s="39">
        <f t="shared" ref="S616" si="994">IF(Suggested="Yes",AA616,AG616)</f>
        <v>8.75</v>
      </c>
      <c r="T616" s="37" t="s">
        <v>48</v>
      </c>
      <c r="U616" s="5" t="str">
        <f>+Instructions!$B$3</f>
        <v>G</v>
      </c>
      <c r="V616" s="52"/>
      <c r="W616" s="56">
        <f>+Instructions!$C$22</f>
        <v>0</v>
      </c>
      <c r="X616" s="39">
        <f t="shared" ref="X616" si="995">ROUND($AA616*(1-W616)+0.004999,2)</f>
        <v>8.75</v>
      </c>
      <c r="Y616" s="52"/>
      <c r="Z616" s="6" t="s">
        <v>860</v>
      </c>
      <c r="AA616" s="39">
        <v>8.75</v>
      </c>
      <c r="AB616" s="60">
        <f t="shared" ref="AB616" si="996">+W616</f>
        <v>0</v>
      </c>
      <c r="AC616" s="39">
        <f t="shared" ref="AC616" si="997">+X616</f>
        <v>8.75</v>
      </c>
      <c r="AD616" s="60">
        <f t="shared" ref="AD616" si="998">(AG616-AC616)/AG616</f>
        <v>0</v>
      </c>
      <c r="AE616" s="120"/>
      <c r="AF616" s="129">
        <v>2</v>
      </c>
      <c r="AG616" s="44">
        <f t="shared" ref="AG616" si="999">SUM(AJ616:AL616)+AE616</f>
        <v>8.75</v>
      </c>
      <c r="AH616" s="52"/>
      <c r="AJ616" s="17">
        <f t="shared" ref="AJ616" si="1000">ROUND(AC616/(1-VLOOKUP(AF616,Group,2,FALSE)),2)</f>
        <v>8.75</v>
      </c>
      <c r="AK616" s="17">
        <f t="shared" ref="AK616" si="1001">IF(VLOOKUP(AF616,Group,5,FALSE)="YES",VLOOKUP(ROUND(ROUND(AJ616,1)-AJ616,2),Round,2,FALSE)+VLOOKUP(AF616,Group,6,FALSE),0)</f>
        <v>0</v>
      </c>
      <c r="AL616" s="17">
        <f t="shared" ref="AL616" si="1002">IF(VLOOKUP(AF616,Group,7,FALSE)="",0,ROUND(AJ616-0.04999,1)-AJ616+AM616)</f>
        <v>0</v>
      </c>
      <c r="AM616" s="17" t="str">
        <f t="shared" ref="AM616" si="1003">IF(VLOOKUP(AF616,Group,7,FALSE)="","",VLOOKUP(AF616,Group,7,FALSE))</f>
        <v/>
      </c>
      <c r="AO616" s="31" t="s">
        <v>61</v>
      </c>
    </row>
    <row r="617" spans="1:41" s="3" customFormat="1" ht="2.85" customHeight="1" x14ac:dyDescent="0.2">
      <c r="C617" s="73"/>
      <c r="P617" s="74"/>
      <c r="Q617" s="87"/>
      <c r="R617" s="6"/>
      <c r="S617" s="39"/>
      <c r="T617" s="6"/>
      <c r="U617" s="5"/>
      <c r="V617" s="52"/>
      <c r="W617" s="56"/>
      <c r="X617" s="15"/>
      <c r="Y617" s="52"/>
      <c r="Z617" s="39"/>
      <c r="AA617" s="39"/>
      <c r="AB617" s="55"/>
      <c r="AC617" s="17"/>
      <c r="AD617" s="15"/>
      <c r="AE617" s="65"/>
      <c r="AF617" s="65"/>
      <c r="AG617" s="39"/>
      <c r="AH617" s="52"/>
      <c r="AO617" s="140"/>
    </row>
    <row r="618" spans="1:41" s="3" customFormat="1" ht="9.9499999999999993" customHeight="1" x14ac:dyDescent="0.2">
      <c r="B618" s="111" t="s">
        <v>8</v>
      </c>
      <c r="C618" s="173" t="s">
        <v>187</v>
      </c>
      <c r="D618" s="40"/>
      <c r="E618" s="74" t="s">
        <v>400</v>
      </c>
      <c r="F618" s="74"/>
      <c r="G618" s="30" t="s">
        <v>50</v>
      </c>
      <c r="H618" s="30"/>
      <c r="I618" s="30" t="s">
        <v>401</v>
      </c>
      <c r="J618" s="30"/>
      <c r="K618" s="30" t="s">
        <v>447</v>
      </c>
      <c r="L618" s="30"/>
      <c r="M618" s="30"/>
      <c r="N618" s="30"/>
      <c r="P618" s="74" t="s">
        <v>140</v>
      </c>
      <c r="Q618" s="87"/>
      <c r="R618" s="29" t="s">
        <v>179</v>
      </c>
      <c r="S618" s="39">
        <f t="shared" ref="S618" si="1004">IF(Suggested="Yes",AA618,AG618)</f>
        <v>13.7</v>
      </c>
      <c r="T618" s="37" t="s">
        <v>49</v>
      </c>
      <c r="U618" s="5" t="str">
        <f>+Instructions!$B$3</f>
        <v>G</v>
      </c>
      <c r="V618" s="52"/>
      <c r="W618" s="56">
        <f>+Instructions!$C$22</f>
        <v>0</v>
      </c>
      <c r="X618" s="17">
        <f t="shared" ref="X618" si="1005">ROUND($AA618*(1-W618)+0.004999,2)</f>
        <v>13.7</v>
      </c>
      <c r="Y618" s="52"/>
      <c r="Z618" s="6" t="s">
        <v>860</v>
      </c>
      <c r="AA618" s="39">
        <v>13.7</v>
      </c>
      <c r="AB618" s="60">
        <f t="shared" ref="AB618" si="1006">+W618</f>
        <v>0</v>
      </c>
      <c r="AC618" s="17">
        <f t="shared" ref="AC618" si="1007">+X618</f>
        <v>13.7</v>
      </c>
      <c r="AD618" s="12">
        <f t="shared" ref="AD618" si="1008">(AG618-AC618)/AG618</f>
        <v>0</v>
      </c>
      <c r="AE618" s="120"/>
      <c r="AF618" s="128">
        <v>3</v>
      </c>
      <c r="AG618" s="53">
        <f t="shared" ref="AG618" si="1009">SUM(AJ618:AL618)+AE618</f>
        <v>13.7</v>
      </c>
      <c r="AH618" s="52"/>
      <c r="AJ618" s="17">
        <f t="shared" ref="AJ618" si="1010">ROUND(AC618/(1-VLOOKUP(AF618,Group,2,FALSE)),2)</f>
        <v>13.7</v>
      </c>
      <c r="AK618" s="17">
        <f t="shared" ref="AK618" si="1011">IF(VLOOKUP(AF618,Group,5,FALSE)="YES",VLOOKUP(ROUND(ROUND(AJ618,1)-AJ618,2),Round,2,FALSE)+VLOOKUP(AF618,Group,6,FALSE),0)</f>
        <v>0</v>
      </c>
      <c r="AL618" s="17">
        <f t="shared" ref="AL618" si="1012">IF(VLOOKUP(AF618,Group,7,FALSE)="",0,ROUND(AJ618-0.04999,1)-AJ618+AM618)</f>
        <v>0</v>
      </c>
      <c r="AM618" s="17" t="str">
        <f t="shared" ref="AM618" si="1013">IF(VLOOKUP(AF618,Group,7,FALSE)="","",VLOOKUP(AF618,Group,7,FALSE))</f>
        <v/>
      </c>
      <c r="AO618" s="31" t="s">
        <v>61</v>
      </c>
    </row>
    <row r="619" spans="1:41" s="3" customFormat="1" ht="1.5" customHeight="1" x14ac:dyDescent="0.2">
      <c r="A619" s="3" t="s">
        <v>120</v>
      </c>
      <c r="P619" s="74"/>
      <c r="Q619" s="87"/>
      <c r="R619" s="6"/>
      <c r="S619" s="39"/>
      <c r="T619" s="6"/>
      <c r="U619" s="5"/>
      <c r="V619" s="52"/>
      <c r="W619" s="56"/>
      <c r="X619" s="15"/>
      <c r="Y619" s="52"/>
      <c r="Z619" s="39"/>
      <c r="AA619" s="39"/>
      <c r="AB619" s="55"/>
      <c r="AC619" s="17"/>
      <c r="AD619" s="15"/>
      <c r="AE619" s="65"/>
      <c r="AF619" s="65"/>
      <c r="AG619" s="39"/>
      <c r="AH619" s="52"/>
      <c r="AO619" s="140"/>
    </row>
    <row r="620" spans="1:41" s="3" customFormat="1" ht="9.75" customHeight="1" x14ac:dyDescent="0.2">
      <c r="B620" s="118"/>
      <c r="D620" s="40" t="s">
        <v>125</v>
      </c>
      <c r="E620" s="168" t="s">
        <v>723</v>
      </c>
      <c r="F620" s="74"/>
      <c r="G620" s="30"/>
      <c r="H620" s="30"/>
      <c r="I620" s="168"/>
      <c r="J620" s="30"/>
      <c r="K620" s="30"/>
      <c r="L620" s="158" t="s">
        <v>845</v>
      </c>
      <c r="M620" s="158"/>
      <c r="O620" s="158" t="s">
        <v>844</v>
      </c>
      <c r="P620" s="74"/>
      <c r="Q620" s="87"/>
      <c r="R620" s="29"/>
      <c r="S620" s="39"/>
      <c r="T620" s="37"/>
      <c r="U620" s="5"/>
      <c r="V620" s="52"/>
      <c r="W620" s="56"/>
      <c r="X620" s="39"/>
      <c r="Y620" s="52"/>
      <c r="Z620" s="6"/>
      <c r="AA620" s="39"/>
      <c r="AB620" s="60"/>
      <c r="AC620" s="39"/>
      <c r="AD620" s="60"/>
      <c r="AE620" s="75"/>
      <c r="AF620" s="148"/>
      <c r="AG620" s="39"/>
      <c r="AH620" s="52"/>
      <c r="AJ620" s="17"/>
      <c r="AK620" s="17"/>
      <c r="AL620" s="17"/>
      <c r="AM620" s="17"/>
      <c r="AO620" s="31"/>
    </row>
    <row r="621" spans="1:41" s="3" customFormat="1" ht="3.95" customHeight="1" x14ac:dyDescent="0.2">
      <c r="A621" s="3" t="s">
        <v>120</v>
      </c>
      <c r="P621" s="74"/>
      <c r="Q621" s="87"/>
      <c r="R621" s="6"/>
      <c r="S621" s="39"/>
      <c r="T621" s="6"/>
      <c r="U621" s="5"/>
      <c r="V621" s="52"/>
      <c r="W621" s="56"/>
      <c r="X621" s="15"/>
      <c r="Y621" s="52"/>
      <c r="Z621" s="39"/>
      <c r="AA621" s="39"/>
      <c r="AB621" s="55"/>
      <c r="AC621" s="17"/>
      <c r="AD621" s="15"/>
      <c r="AE621" s="65"/>
      <c r="AF621" s="65"/>
      <c r="AG621" s="39"/>
      <c r="AH621" s="52"/>
      <c r="AO621" s="140"/>
    </row>
    <row r="622" spans="1:41" s="3" customFormat="1" ht="9.9499999999999993" customHeight="1" x14ac:dyDescent="0.2">
      <c r="A622" s="3" t="s">
        <v>120</v>
      </c>
      <c r="C622" s="73" t="s">
        <v>218</v>
      </c>
      <c r="O622" s="3" t="s">
        <v>122</v>
      </c>
      <c r="P622" s="74"/>
      <c r="Q622" s="87"/>
      <c r="R622" s="161" t="s">
        <v>126</v>
      </c>
      <c r="S622" s="162" t="s">
        <v>219</v>
      </c>
      <c r="T622" s="163"/>
      <c r="U622" s="5"/>
      <c r="V622" s="52"/>
      <c r="W622" s="56"/>
      <c r="X622" s="15"/>
      <c r="Y622" s="52"/>
      <c r="Z622" s="39"/>
      <c r="AA622" s="39"/>
      <c r="AB622" s="55"/>
      <c r="AC622" s="17"/>
      <c r="AD622" s="15"/>
      <c r="AE622" s="65"/>
      <c r="AF622" s="65"/>
      <c r="AG622" s="39"/>
      <c r="AH622" s="52"/>
      <c r="AO622" s="140"/>
    </row>
    <row r="623" spans="1:41" s="3" customFormat="1" ht="2.85" customHeight="1" x14ac:dyDescent="0.2">
      <c r="C623" s="73"/>
      <c r="P623" s="74"/>
      <c r="Q623" s="87"/>
      <c r="R623" s="6"/>
      <c r="S623" s="39"/>
      <c r="T623" s="6"/>
      <c r="U623" s="5"/>
      <c r="V623" s="52"/>
      <c r="W623" s="56"/>
      <c r="X623" s="15"/>
      <c r="Y623" s="52"/>
      <c r="Z623" s="39"/>
      <c r="AA623" s="39"/>
      <c r="AB623" s="55"/>
      <c r="AC623" s="17"/>
      <c r="AD623" s="15"/>
      <c r="AE623" s="65"/>
      <c r="AF623" s="65"/>
      <c r="AG623" s="39"/>
      <c r="AH623" s="52"/>
      <c r="AO623" s="140"/>
    </row>
    <row r="624" spans="1:41" s="3" customFormat="1" ht="9.9499999999999993" customHeight="1" x14ac:dyDescent="0.2">
      <c r="D624" s="40" t="s">
        <v>10</v>
      </c>
      <c r="E624" s="141" t="s">
        <v>220</v>
      </c>
      <c r="G624" s="141"/>
      <c r="H624" s="141"/>
      <c r="J624" s="141"/>
      <c r="K624" s="141"/>
      <c r="L624" s="141"/>
      <c r="N624" s="141"/>
      <c r="P624" s="74"/>
      <c r="Q624" s="87"/>
      <c r="R624" s="6"/>
      <c r="S624" s="39"/>
      <c r="T624" s="6"/>
      <c r="U624" s="5"/>
      <c r="V624" s="52"/>
      <c r="W624" s="56"/>
      <c r="X624" s="15"/>
      <c r="Y624" s="52"/>
      <c r="Z624" s="39"/>
      <c r="AA624" s="39"/>
      <c r="AB624" s="55"/>
      <c r="AC624" s="17"/>
      <c r="AD624" s="15"/>
      <c r="AE624" s="65"/>
      <c r="AF624" s="65"/>
      <c r="AG624" s="39"/>
      <c r="AH624" s="52"/>
      <c r="AO624" s="140"/>
    </row>
    <row r="625" spans="1:41" s="3" customFormat="1" ht="1.5" customHeight="1" x14ac:dyDescent="0.2">
      <c r="A625" s="3" t="s">
        <v>120</v>
      </c>
      <c r="P625" s="74"/>
      <c r="Q625" s="87"/>
      <c r="R625" s="6"/>
      <c r="S625" s="39"/>
      <c r="T625" s="6"/>
      <c r="U625" s="5"/>
      <c r="V625" s="52"/>
      <c r="W625" s="56"/>
      <c r="X625" s="15"/>
      <c r="Y625" s="52"/>
      <c r="Z625" s="39"/>
      <c r="AA625" s="39"/>
      <c r="AB625" s="55"/>
      <c r="AC625" s="17"/>
      <c r="AD625" s="15"/>
      <c r="AE625" s="65"/>
      <c r="AF625" s="65"/>
      <c r="AG625" s="39"/>
      <c r="AH625" s="52"/>
      <c r="AO625" s="140"/>
    </row>
    <row r="626" spans="1:41" s="3" customFormat="1" ht="9.9499999999999993" customHeight="1" x14ac:dyDescent="0.2">
      <c r="B626" s="112" t="s">
        <v>57</v>
      </c>
      <c r="D626" s="40"/>
      <c r="E626" s="74" t="s">
        <v>279</v>
      </c>
      <c r="F626" s="74"/>
      <c r="G626" s="30" t="s">
        <v>50</v>
      </c>
      <c r="H626" s="30"/>
      <c r="I626" s="30" t="s">
        <v>133</v>
      </c>
      <c r="J626" s="30"/>
      <c r="K626" s="30"/>
      <c r="L626" s="30"/>
      <c r="M626" s="30"/>
      <c r="N626" s="30"/>
      <c r="P626" s="74" t="s">
        <v>388</v>
      </c>
      <c r="Q626" s="87"/>
      <c r="R626" s="29" t="s">
        <v>54</v>
      </c>
      <c r="S626" s="39">
        <f>IF(Suggested="Yes",AA626,AG626)</f>
        <v>6.7</v>
      </c>
      <c r="T626" s="37" t="s">
        <v>49</v>
      </c>
      <c r="U626" s="5" t="str">
        <f>+Instructions!$B$3</f>
        <v>G</v>
      </c>
      <c r="V626" s="52"/>
      <c r="W626" s="56">
        <f>+Instructions!$C$22</f>
        <v>0</v>
      </c>
      <c r="X626" s="17">
        <f>ROUND($AA626*(1-W626)+0.004999,2)</f>
        <v>6.7</v>
      </c>
      <c r="Y626" s="52"/>
      <c r="Z626" s="6" t="s">
        <v>860</v>
      </c>
      <c r="AA626" s="39">
        <v>6.7</v>
      </c>
      <c r="AB626" s="60">
        <f t="shared" ref="AB626:AC627" si="1014">+W626</f>
        <v>0</v>
      </c>
      <c r="AC626" s="17">
        <f t="shared" si="1014"/>
        <v>6.7</v>
      </c>
      <c r="AD626" s="12">
        <f>(AG626-AC626)/AG626</f>
        <v>0</v>
      </c>
      <c r="AE626" s="120"/>
      <c r="AF626" s="127">
        <v>1</v>
      </c>
      <c r="AG626" s="38">
        <f>SUM(AJ626:AL626)+AE626</f>
        <v>6.7</v>
      </c>
      <c r="AH626" s="52"/>
      <c r="AJ626" s="17">
        <f>ROUND(AC626/(1-VLOOKUP(AF626,Group,2,FALSE)),2)</f>
        <v>6.7</v>
      </c>
      <c r="AK626" s="17">
        <f>IF(VLOOKUP(AF626,Group,5,FALSE)="YES",VLOOKUP(ROUND(ROUND(AJ626,1)-AJ626,2),Round,2,FALSE)+VLOOKUP(AF626,Group,6,FALSE),0)</f>
        <v>0</v>
      </c>
      <c r="AL626" s="17">
        <f>IF(VLOOKUP(AF626,Group,7,FALSE)="",0,ROUND(AJ626-0.04999,1)-AJ626+AM626)</f>
        <v>0</v>
      </c>
      <c r="AM626" s="17" t="str">
        <f>IF(VLOOKUP(AF626,Group,7,FALSE)="","",VLOOKUP(AF626,Group,7,FALSE))</f>
        <v/>
      </c>
      <c r="AO626" s="31" t="s">
        <v>61</v>
      </c>
    </row>
    <row r="627" spans="1:41" s="3" customFormat="1" ht="9.9499999999999993" customHeight="1" x14ac:dyDescent="0.2">
      <c r="B627" s="112" t="s">
        <v>57</v>
      </c>
      <c r="D627" s="40"/>
      <c r="E627" s="74" t="s">
        <v>308</v>
      </c>
      <c r="F627" s="74"/>
      <c r="G627" s="30" t="s">
        <v>50</v>
      </c>
      <c r="H627" s="30"/>
      <c r="I627" s="30" t="s">
        <v>228</v>
      </c>
      <c r="J627" s="30"/>
      <c r="K627" s="30"/>
      <c r="L627" s="30"/>
      <c r="M627" s="30"/>
      <c r="N627" s="30"/>
      <c r="P627" s="74" t="s">
        <v>376</v>
      </c>
      <c r="Q627" s="87"/>
      <c r="R627" s="29" t="s">
        <v>152</v>
      </c>
      <c r="S627" s="39">
        <f>IF(Suggested="Yes",AA627,AG627)</f>
        <v>10.4</v>
      </c>
      <c r="T627" s="37" t="s">
        <v>49</v>
      </c>
      <c r="U627" s="5" t="str">
        <f>+Instructions!$B$3</f>
        <v>G</v>
      </c>
      <c r="V627" s="52"/>
      <c r="W627" s="56">
        <f>+Instructions!$C$22</f>
        <v>0</v>
      </c>
      <c r="X627" s="17">
        <f>ROUND($AA627*(1-W627)+0.004999,2)</f>
        <v>10.4</v>
      </c>
      <c r="Y627" s="52"/>
      <c r="Z627" s="6" t="s">
        <v>860</v>
      </c>
      <c r="AA627" s="39">
        <v>10.4</v>
      </c>
      <c r="AB627" s="60">
        <f t="shared" si="1014"/>
        <v>0</v>
      </c>
      <c r="AC627" s="17">
        <f t="shared" si="1014"/>
        <v>10.4</v>
      </c>
      <c r="AD627" s="12">
        <f>(AG627-AC627)/AG627</f>
        <v>0</v>
      </c>
      <c r="AE627" s="120"/>
      <c r="AF627" s="127">
        <v>1</v>
      </c>
      <c r="AG627" s="38">
        <f>SUM(AJ627:AL627)+AE627</f>
        <v>10.4</v>
      </c>
      <c r="AH627" s="52"/>
      <c r="AJ627" s="17">
        <f>ROUND(AC627/(1-VLOOKUP(AF627,Group,2,FALSE)),2)</f>
        <v>10.4</v>
      </c>
      <c r="AK627" s="17">
        <f>IF(VLOOKUP(AF627,Group,5,FALSE)="YES",VLOOKUP(ROUND(ROUND(AJ627,1)-AJ627,2),Round,2,FALSE)+VLOOKUP(AF627,Group,6,FALSE),0)</f>
        <v>0</v>
      </c>
      <c r="AL627" s="17">
        <f>IF(VLOOKUP(AF627,Group,7,FALSE)="",0,ROUND(AJ627-0.04999,1)-AJ627+AM627)</f>
        <v>0</v>
      </c>
      <c r="AM627" s="17" t="str">
        <f>IF(VLOOKUP(AF627,Group,7,FALSE)="","",VLOOKUP(AF627,Group,7,FALSE))</f>
        <v/>
      </c>
      <c r="AO627" s="31" t="s">
        <v>61</v>
      </c>
    </row>
    <row r="628" spans="1:41" s="3" customFormat="1" ht="1.5" customHeight="1" x14ac:dyDescent="0.2">
      <c r="A628" s="3" t="s">
        <v>120</v>
      </c>
      <c r="P628" s="74"/>
      <c r="Q628" s="87"/>
      <c r="R628" s="6"/>
      <c r="S628" s="39"/>
      <c r="T628" s="6"/>
      <c r="U628" s="5"/>
      <c r="V628" s="52"/>
      <c r="W628" s="56"/>
      <c r="X628" s="15"/>
      <c r="Y628" s="52"/>
      <c r="Z628" s="39"/>
      <c r="AA628" s="39"/>
      <c r="AB628" s="55"/>
      <c r="AC628" s="17"/>
      <c r="AD628" s="15"/>
      <c r="AE628" s="65"/>
      <c r="AF628" s="65"/>
      <c r="AG628" s="39"/>
      <c r="AH628" s="52"/>
      <c r="AO628" s="140"/>
    </row>
    <row r="629" spans="1:41" s="3" customFormat="1" ht="9.9499999999999993" customHeight="1" x14ac:dyDescent="0.2">
      <c r="B629" s="111" t="s">
        <v>8</v>
      </c>
      <c r="D629" s="40"/>
      <c r="E629" s="74" t="s">
        <v>280</v>
      </c>
      <c r="F629" s="74"/>
      <c r="G629" s="30" t="s">
        <v>123</v>
      </c>
      <c r="H629" s="30"/>
      <c r="I629" s="30" t="s">
        <v>228</v>
      </c>
      <c r="J629" s="30"/>
      <c r="K629" s="30" t="s">
        <v>127</v>
      </c>
      <c r="L629" s="168" t="s">
        <v>488</v>
      </c>
      <c r="M629" s="30"/>
      <c r="N629" s="30" t="s">
        <v>161</v>
      </c>
      <c r="P629" s="74" t="s">
        <v>136</v>
      </c>
      <c r="Q629" s="87"/>
      <c r="R629" s="29"/>
      <c r="S629" s="39">
        <f>IF(Suggested="Yes",AA629,AG629)</f>
        <v>18.95</v>
      </c>
      <c r="T629" s="37" t="s">
        <v>48</v>
      </c>
      <c r="U629" s="5" t="str">
        <f>+Instructions!$B$3</f>
        <v>G</v>
      </c>
      <c r="V629" s="52"/>
      <c r="W629" s="56">
        <f>+Instructions!$C$22</f>
        <v>0</v>
      </c>
      <c r="X629" s="17">
        <f>ROUND($AA629*(1-W629)+0.004999,2)</f>
        <v>18.95</v>
      </c>
      <c r="Y629" s="52"/>
      <c r="Z629" s="6" t="s">
        <v>860</v>
      </c>
      <c r="AA629" s="39">
        <v>18.95</v>
      </c>
      <c r="AB629" s="60">
        <f>+W629</f>
        <v>0</v>
      </c>
      <c r="AC629" s="17">
        <f>+X629</f>
        <v>18.95</v>
      </c>
      <c r="AD629" s="12">
        <f>(AG629-AC629)/AG629</f>
        <v>0</v>
      </c>
      <c r="AE629" s="120"/>
      <c r="AF629" s="128">
        <v>3</v>
      </c>
      <c r="AG629" s="53">
        <f>SUM(AJ629:AL629)+AE629</f>
        <v>18.95</v>
      </c>
      <c r="AH629" s="52"/>
      <c r="AJ629" s="17">
        <f>ROUND(AC629/(1-VLOOKUP(AF629,Group,2,FALSE)),2)</f>
        <v>18.95</v>
      </c>
      <c r="AK629" s="17">
        <f>IF(VLOOKUP(AF629,Group,5,FALSE)="YES",VLOOKUP(ROUND(ROUND(AJ629,1)-AJ629,2),Round,2,FALSE)+VLOOKUP(AF629,Group,6,FALSE),0)</f>
        <v>0</v>
      </c>
      <c r="AL629" s="17">
        <f>IF(VLOOKUP(AF629,Group,7,FALSE)="",0,ROUND(AJ629-0.04999,1)-AJ629+AM629)</f>
        <v>0</v>
      </c>
      <c r="AM629" s="17" t="str">
        <f>IF(VLOOKUP(AF629,Group,7,FALSE)="","",VLOOKUP(AF629,Group,7,FALSE))</f>
        <v/>
      </c>
      <c r="AO629" s="31" t="s">
        <v>61</v>
      </c>
    </row>
    <row r="630" spans="1:41" s="3" customFormat="1" ht="1.5" customHeight="1" x14ac:dyDescent="0.2">
      <c r="A630" s="3" t="s">
        <v>120</v>
      </c>
      <c r="P630" s="74"/>
      <c r="Q630" s="87"/>
      <c r="R630" s="6"/>
      <c r="S630" s="39"/>
      <c r="T630" s="6"/>
      <c r="U630" s="5"/>
      <c r="V630" s="52"/>
      <c r="W630" s="56"/>
      <c r="X630" s="15"/>
      <c r="Y630" s="52"/>
      <c r="Z630" s="39"/>
      <c r="AA630" s="39"/>
      <c r="AB630" s="55"/>
      <c r="AC630" s="17"/>
      <c r="AD630" s="15"/>
      <c r="AE630" s="65"/>
      <c r="AF630" s="65"/>
      <c r="AG630" s="39"/>
      <c r="AH630" s="52"/>
      <c r="AO630" s="140"/>
    </row>
    <row r="631" spans="1:41" s="3" customFormat="1" ht="9.9499999999999993" customHeight="1" x14ac:dyDescent="0.2">
      <c r="B631" s="113" t="s">
        <v>47</v>
      </c>
      <c r="D631" s="40"/>
      <c r="E631" s="74" t="s">
        <v>281</v>
      </c>
      <c r="F631" s="74"/>
      <c r="G631" s="30" t="s">
        <v>104</v>
      </c>
      <c r="H631" s="30"/>
      <c r="I631" s="30" t="s">
        <v>228</v>
      </c>
      <c r="J631" s="30"/>
      <c r="K631" s="30"/>
      <c r="L631" s="30" t="s">
        <v>122</v>
      </c>
      <c r="M631" s="30"/>
      <c r="N631" s="30"/>
      <c r="P631" s="74" t="s">
        <v>137</v>
      </c>
      <c r="Q631" s="87"/>
      <c r="R631" s="29"/>
      <c r="S631" s="39">
        <f>IF(Suggested="Yes",AA631,AG631)</f>
        <v>8.75</v>
      </c>
      <c r="T631" s="37" t="s">
        <v>48</v>
      </c>
      <c r="U631" s="5" t="str">
        <f>+Instructions!$B$3</f>
        <v>G</v>
      </c>
      <c r="V631" s="52"/>
      <c r="W631" s="56">
        <f>+Instructions!$C$22</f>
        <v>0</v>
      </c>
      <c r="X631" s="39">
        <f>ROUND($AA631*(1-W631)+0.004999,2)</f>
        <v>8.75</v>
      </c>
      <c r="Y631" s="52"/>
      <c r="Z631" s="6" t="s">
        <v>860</v>
      </c>
      <c r="AA631" s="39">
        <v>8.75</v>
      </c>
      <c r="AB631" s="60">
        <f>+W631</f>
        <v>0</v>
      </c>
      <c r="AC631" s="39">
        <f>+X631</f>
        <v>8.75</v>
      </c>
      <c r="AD631" s="60">
        <f>(AG631-AC631)/AG631</f>
        <v>0</v>
      </c>
      <c r="AE631" s="120"/>
      <c r="AF631" s="129">
        <v>2</v>
      </c>
      <c r="AG631" s="44">
        <f>SUM(AJ631:AL631)+AE631</f>
        <v>8.75</v>
      </c>
      <c r="AH631" s="52"/>
      <c r="AJ631" s="17">
        <f>ROUND(AC631/(1-VLOOKUP(AF631,Group,2,FALSE)),2)</f>
        <v>8.75</v>
      </c>
      <c r="AK631" s="17">
        <f>IF(VLOOKUP(AF631,Group,5,FALSE)="YES",VLOOKUP(ROUND(ROUND(AJ631,1)-AJ631,2),Round,2,FALSE)+VLOOKUP(AF631,Group,6,FALSE),0)</f>
        <v>0</v>
      </c>
      <c r="AL631" s="17">
        <f>IF(VLOOKUP(AF631,Group,7,FALSE)="",0,ROUND(AJ631-0.04999,1)-AJ631+AM631)</f>
        <v>0</v>
      </c>
      <c r="AM631" s="17" t="str">
        <f>IF(VLOOKUP(AF631,Group,7,FALSE)="","",VLOOKUP(AF631,Group,7,FALSE))</f>
        <v/>
      </c>
      <c r="AO631" s="31" t="s">
        <v>61</v>
      </c>
    </row>
    <row r="632" spans="1:41" s="3" customFormat="1" ht="9.9499999999999993" customHeight="1" x14ac:dyDescent="0.2">
      <c r="B632" s="113" t="s">
        <v>47</v>
      </c>
      <c r="D632" s="40"/>
      <c r="E632" s="74" t="s">
        <v>834</v>
      </c>
      <c r="F632" s="74"/>
      <c r="G632" s="30" t="s">
        <v>835</v>
      </c>
      <c r="H632" s="30"/>
      <c r="I632" s="30" t="s">
        <v>228</v>
      </c>
      <c r="J632" s="30"/>
      <c r="K632" s="30"/>
      <c r="L632" s="30" t="s">
        <v>122</v>
      </c>
      <c r="M632" s="30"/>
      <c r="N632" s="30"/>
      <c r="P632" s="74" t="s">
        <v>374</v>
      </c>
      <c r="Q632" s="87"/>
      <c r="R632" s="29"/>
      <c r="S632" s="39">
        <f>IF(Suggested="Yes",AA632,AG632)</f>
        <v>19.75</v>
      </c>
      <c r="T632" s="37" t="s">
        <v>48</v>
      </c>
      <c r="U632" s="5" t="str">
        <f>+Instructions!$B$3</f>
        <v>G</v>
      </c>
      <c r="V632" s="52"/>
      <c r="W632" s="56">
        <f>+Instructions!$C$22</f>
        <v>0</v>
      </c>
      <c r="X632" s="39">
        <f>ROUND($AA632*(1-W632)+0.004999,2)</f>
        <v>19.75</v>
      </c>
      <c r="Y632" s="52"/>
      <c r="Z632" s="6" t="s">
        <v>860</v>
      </c>
      <c r="AA632" s="39">
        <v>19.75</v>
      </c>
      <c r="AB632" s="60">
        <f>+W632</f>
        <v>0</v>
      </c>
      <c r="AC632" s="39">
        <f>+X632</f>
        <v>19.75</v>
      </c>
      <c r="AD632" s="60">
        <f>(AG632-AC632)/AG632</f>
        <v>0</v>
      </c>
      <c r="AE632" s="120"/>
      <c r="AF632" s="129">
        <v>2</v>
      </c>
      <c r="AG632" s="44">
        <f>SUM(AJ632:AL632)+AE632</f>
        <v>19.75</v>
      </c>
      <c r="AH632" s="52"/>
      <c r="AJ632" s="17">
        <f>ROUND(AC632/(1-VLOOKUP(AF632,Group,2,FALSE)),2)</f>
        <v>19.75</v>
      </c>
      <c r="AK632" s="17">
        <f>IF(VLOOKUP(AF632,Group,5,FALSE)="YES",VLOOKUP(ROUND(ROUND(AJ632,1)-AJ632,2),Round,2,FALSE)+VLOOKUP(AF632,Group,6,FALSE),0)</f>
        <v>0</v>
      </c>
      <c r="AL632" s="17">
        <f>IF(VLOOKUP(AF632,Group,7,FALSE)="",0,ROUND(AJ632-0.04999,1)-AJ632+AM632)</f>
        <v>0</v>
      </c>
      <c r="AM632" s="17" t="str">
        <f>IF(VLOOKUP(AF632,Group,7,FALSE)="","",VLOOKUP(AF632,Group,7,FALSE))</f>
        <v/>
      </c>
      <c r="AO632" s="31" t="s">
        <v>61</v>
      </c>
    </row>
    <row r="633" spans="1:41" s="3" customFormat="1" ht="1.5" customHeight="1" x14ac:dyDescent="0.2">
      <c r="A633" s="3" t="s">
        <v>120</v>
      </c>
      <c r="I633" s="196"/>
      <c r="J633" s="196"/>
      <c r="P633" s="74"/>
      <c r="Q633" s="87"/>
      <c r="R633" s="6"/>
      <c r="S633" s="39"/>
      <c r="T633" s="6"/>
      <c r="U633" s="5"/>
      <c r="V633" s="52"/>
      <c r="W633" s="56"/>
      <c r="X633" s="15"/>
      <c r="Y633" s="52"/>
      <c r="Z633" s="39"/>
      <c r="AA633" s="39"/>
      <c r="AB633" s="55"/>
      <c r="AC633" s="17"/>
      <c r="AD633" s="15"/>
      <c r="AE633" s="65"/>
      <c r="AF633" s="65"/>
      <c r="AG633" s="39"/>
      <c r="AH633" s="52"/>
      <c r="AO633" s="140"/>
    </row>
    <row r="634" spans="1:41" s="3" customFormat="1" ht="9.75" customHeight="1" x14ac:dyDescent="0.2">
      <c r="B634" s="118"/>
      <c r="D634" s="40" t="s">
        <v>125</v>
      </c>
      <c r="E634" s="158" t="s">
        <v>557</v>
      </c>
      <c r="F634" s="74"/>
      <c r="G634" s="30"/>
      <c r="H634" s="30"/>
      <c r="I634" s="30"/>
      <c r="J634" s="158"/>
      <c r="K634" s="30"/>
      <c r="L634" s="30"/>
      <c r="M634" s="30"/>
      <c r="N634" s="30"/>
      <c r="P634" s="74"/>
      <c r="Q634" s="87"/>
      <c r="R634" s="29"/>
      <c r="S634" s="39"/>
      <c r="T634" s="37"/>
      <c r="U634" s="5"/>
      <c r="V634" s="52"/>
      <c r="W634" s="56"/>
      <c r="X634" s="39"/>
      <c r="Y634" s="52"/>
      <c r="Z634" s="6"/>
      <c r="AA634" s="39"/>
      <c r="AB634" s="60"/>
      <c r="AC634" s="39"/>
      <c r="AD634" s="60"/>
      <c r="AE634" s="75"/>
      <c r="AF634" s="148"/>
      <c r="AG634" s="39"/>
      <c r="AH634" s="52"/>
      <c r="AJ634" s="17"/>
      <c r="AK634" s="17"/>
      <c r="AL634" s="17"/>
      <c r="AM634" s="17"/>
      <c r="AO634" s="31"/>
    </row>
    <row r="635" spans="1:41" s="3" customFormat="1" ht="9.75" customHeight="1" x14ac:dyDescent="0.2">
      <c r="B635" s="118"/>
      <c r="D635" s="40"/>
      <c r="E635" s="158" t="s">
        <v>598</v>
      </c>
      <c r="F635" s="74"/>
      <c r="G635" s="30"/>
      <c r="H635" s="30"/>
      <c r="I635" s="30"/>
      <c r="J635" s="168"/>
      <c r="K635" s="158"/>
      <c r="L635" s="30"/>
      <c r="M635" s="30"/>
      <c r="N635" s="30"/>
      <c r="O635" s="168"/>
      <c r="P635" s="74"/>
      <c r="Q635" s="87"/>
      <c r="R635" s="29"/>
      <c r="S635" s="39"/>
      <c r="T635" s="37"/>
      <c r="U635" s="5"/>
      <c r="V635" s="52"/>
      <c r="W635" s="56"/>
      <c r="X635" s="39"/>
      <c r="Y635" s="52"/>
      <c r="Z635" s="6"/>
      <c r="AA635" s="39"/>
      <c r="AB635" s="60"/>
      <c r="AC635" s="39"/>
      <c r="AD635" s="60"/>
      <c r="AE635" s="75"/>
      <c r="AF635" s="148"/>
      <c r="AG635" s="39"/>
      <c r="AH635" s="52"/>
      <c r="AJ635" s="17"/>
      <c r="AK635" s="17"/>
      <c r="AL635" s="17"/>
      <c r="AM635" s="17"/>
      <c r="AO635" s="31"/>
    </row>
    <row r="636" spans="1:41" s="3" customFormat="1" ht="9.75" customHeight="1" x14ac:dyDescent="0.2">
      <c r="B636" s="118"/>
      <c r="D636" s="40"/>
      <c r="E636" s="158" t="s">
        <v>599</v>
      </c>
      <c r="F636" s="74"/>
      <c r="G636" s="30"/>
      <c r="H636" s="30"/>
      <c r="I636" s="30"/>
      <c r="J636" s="168"/>
      <c r="K636" s="30"/>
      <c r="L636" s="30"/>
      <c r="M636" s="30"/>
      <c r="O636" s="158"/>
      <c r="P636" s="74"/>
      <c r="Q636" s="87"/>
      <c r="R636" s="29"/>
      <c r="S636" s="39"/>
      <c r="T636" s="37"/>
      <c r="U636" s="5"/>
      <c r="V636" s="52"/>
      <c r="W636" s="56"/>
      <c r="X636" s="39"/>
      <c r="Y636" s="52"/>
      <c r="Z636" s="6"/>
      <c r="AA636" s="39"/>
      <c r="AB636" s="60"/>
      <c r="AC636" s="39"/>
      <c r="AD636" s="60"/>
      <c r="AE636" s="75"/>
      <c r="AF636" s="148"/>
      <c r="AG636" s="39"/>
      <c r="AH636" s="52"/>
      <c r="AJ636" s="17"/>
      <c r="AK636" s="17"/>
      <c r="AL636" s="17"/>
      <c r="AM636" s="17"/>
      <c r="AO636" s="31"/>
    </row>
    <row r="637" spans="1:41" s="3" customFormat="1" ht="3.95" customHeight="1" x14ac:dyDescent="0.2">
      <c r="A637" s="3" t="s">
        <v>120</v>
      </c>
      <c r="P637" s="74"/>
      <c r="Q637" s="87"/>
      <c r="R637" s="6"/>
      <c r="S637" s="39"/>
      <c r="T637" s="6"/>
      <c r="U637" s="5"/>
      <c r="V637" s="52"/>
      <c r="W637" s="56"/>
      <c r="X637" s="15"/>
      <c r="Y637" s="52"/>
      <c r="Z637" s="39"/>
      <c r="AA637" s="39"/>
      <c r="AB637" s="55"/>
      <c r="AC637" s="17"/>
      <c r="AD637" s="15"/>
      <c r="AE637" s="65"/>
      <c r="AF637" s="65"/>
      <c r="AG637" s="39"/>
      <c r="AH637" s="52"/>
      <c r="AO637" s="140"/>
    </row>
    <row r="638" spans="1:41" s="3" customFormat="1" ht="9.9499999999999993" customHeight="1" x14ac:dyDescent="0.2">
      <c r="A638" s="3" t="s">
        <v>120</v>
      </c>
      <c r="C638" s="73" t="s">
        <v>607</v>
      </c>
      <c r="P638" s="74"/>
      <c r="Q638" s="87"/>
      <c r="R638" s="161" t="s">
        <v>126</v>
      </c>
      <c r="S638" s="162" t="s">
        <v>605</v>
      </c>
      <c r="T638" s="163"/>
      <c r="U638" s="5"/>
      <c r="V638" s="52"/>
      <c r="W638" s="56"/>
      <c r="X638" s="15"/>
      <c r="Y638" s="52"/>
      <c r="Z638" s="39"/>
      <c r="AA638" s="39"/>
      <c r="AB638" s="55"/>
      <c r="AC638" s="17"/>
      <c r="AD638" s="15"/>
      <c r="AE638" s="65"/>
      <c r="AF638" s="65"/>
      <c r="AG638" s="39"/>
      <c r="AH638" s="52"/>
      <c r="AO638" s="140"/>
    </row>
    <row r="639" spans="1:41" s="3" customFormat="1" ht="2.85" customHeight="1" x14ac:dyDescent="0.2">
      <c r="C639" s="73"/>
      <c r="P639" s="74"/>
      <c r="Q639" s="87"/>
      <c r="R639" s="6"/>
      <c r="S639" s="39"/>
      <c r="T639" s="6"/>
      <c r="U639" s="5"/>
      <c r="V639" s="52"/>
      <c r="W639" s="56"/>
      <c r="X639" s="15"/>
      <c r="Y639" s="52"/>
      <c r="Z639" s="39"/>
      <c r="AA639" s="39"/>
      <c r="AB639" s="55"/>
      <c r="AC639" s="17"/>
      <c r="AD639" s="15"/>
      <c r="AE639" s="65"/>
      <c r="AF639" s="65"/>
      <c r="AG639" s="39"/>
      <c r="AH639" s="52"/>
      <c r="AO639" s="140"/>
    </row>
    <row r="640" spans="1:41" s="3" customFormat="1" ht="9.9499999999999993" customHeight="1" x14ac:dyDescent="0.2">
      <c r="D640" s="40" t="s">
        <v>205</v>
      </c>
      <c r="E640" s="141" t="s">
        <v>606</v>
      </c>
      <c r="G640" s="141"/>
      <c r="H640" s="141"/>
      <c r="J640" s="141"/>
      <c r="K640" s="141"/>
      <c r="L640" s="141"/>
      <c r="M640" s="3" t="s">
        <v>122</v>
      </c>
      <c r="N640" s="141"/>
      <c r="P640" s="74"/>
      <c r="Q640" s="87"/>
      <c r="R640" s="6"/>
      <c r="S640" s="39"/>
      <c r="T640" s="6"/>
      <c r="U640" s="5"/>
      <c r="V640" s="52"/>
      <c r="W640" s="56"/>
      <c r="X640" s="15"/>
      <c r="Y640" s="52"/>
      <c r="Z640" s="39"/>
      <c r="AA640" s="39"/>
      <c r="AB640" s="55"/>
      <c r="AC640" s="17"/>
      <c r="AD640" s="15"/>
      <c r="AE640" s="65"/>
      <c r="AF640" s="65"/>
      <c r="AG640" s="39"/>
      <c r="AH640" s="52"/>
      <c r="AO640" s="140"/>
    </row>
    <row r="641" spans="1:41" s="3" customFormat="1" ht="1.5" customHeight="1" x14ac:dyDescent="0.2">
      <c r="A641" s="3" t="s">
        <v>120</v>
      </c>
      <c r="P641" s="74"/>
      <c r="Q641" s="87"/>
      <c r="R641" s="6"/>
      <c r="S641" s="39"/>
      <c r="T641" s="6"/>
      <c r="U641" s="5"/>
      <c r="V641" s="52"/>
      <c r="W641" s="56"/>
      <c r="X641" s="15"/>
      <c r="Y641" s="52"/>
      <c r="Z641" s="39"/>
      <c r="AA641" s="39"/>
      <c r="AB641" s="55"/>
      <c r="AC641" s="17"/>
      <c r="AD641" s="15"/>
      <c r="AE641" s="65"/>
      <c r="AF641" s="65"/>
      <c r="AG641" s="39"/>
      <c r="AH641" s="52"/>
      <c r="AO641" s="140"/>
    </row>
    <row r="642" spans="1:41" s="3" customFormat="1" ht="9.9499999999999993" customHeight="1" x14ac:dyDescent="0.2">
      <c r="B642" s="112" t="s">
        <v>57</v>
      </c>
      <c r="C642" s="173" t="s">
        <v>186</v>
      </c>
      <c r="D642" s="40"/>
      <c r="E642" s="74" t="s">
        <v>279</v>
      </c>
      <c r="F642" s="74"/>
      <c r="G642" s="30" t="s">
        <v>50</v>
      </c>
      <c r="H642" s="30"/>
      <c r="I642" s="30" t="s">
        <v>228</v>
      </c>
      <c r="J642" s="30"/>
      <c r="K642" s="30"/>
      <c r="L642" s="30"/>
      <c r="M642" s="30"/>
      <c r="N642" s="30"/>
      <c r="P642" s="74" t="s">
        <v>375</v>
      </c>
      <c r="Q642" s="87"/>
      <c r="R642" s="29"/>
      <c r="S642" s="39">
        <f>IF(Suggested="Yes",AA642,AG642)</f>
        <v>7.15</v>
      </c>
      <c r="T642" s="37" t="s">
        <v>49</v>
      </c>
      <c r="U642" s="5" t="str">
        <f>+Instructions!$B$3</f>
        <v>G</v>
      </c>
      <c r="V642" s="52"/>
      <c r="W642" s="56">
        <f>+Instructions!$C$22</f>
        <v>0</v>
      </c>
      <c r="X642" s="17">
        <f t="shared" ref="X642" si="1015">ROUND($AA642*(1-W642)+0.004999,2)</f>
        <v>7.15</v>
      </c>
      <c r="Y642" s="52"/>
      <c r="Z642" s="6" t="s">
        <v>860</v>
      </c>
      <c r="AA642" s="39">
        <v>7.15</v>
      </c>
      <c r="AB642" s="60">
        <f t="shared" ref="AB642" si="1016">+W642</f>
        <v>0</v>
      </c>
      <c r="AC642" s="17">
        <f t="shared" ref="AC642" si="1017">+X642</f>
        <v>7.15</v>
      </c>
      <c r="AD642" s="12">
        <f t="shared" ref="AD642" si="1018">(AG642-AC642)/AG642</f>
        <v>0</v>
      </c>
      <c r="AE642" s="120"/>
      <c r="AF642" s="127">
        <v>1</v>
      </c>
      <c r="AG642" s="38">
        <f t="shared" ref="AG642" si="1019">SUM(AJ642:AL642)+AE642</f>
        <v>7.15</v>
      </c>
      <c r="AH642" s="52"/>
      <c r="AJ642" s="17">
        <f t="shared" ref="AJ642" si="1020">ROUND(AC642/(1-VLOOKUP(AF642,Group,2,FALSE)),2)</f>
        <v>7.15</v>
      </c>
      <c r="AK642" s="17">
        <f t="shared" ref="AK642" si="1021">IF(VLOOKUP(AF642,Group,5,FALSE)="YES",VLOOKUP(ROUND(ROUND(AJ642,1)-AJ642,2),Round,2,FALSE)+VLOOKUP(AF642,Group,6,FALSE),0)</f>
        <v>0</v>
      </c>
      <c r="AL642" s="17">
        <f t="shared" ref="AL642" si="1022">IF(VLOOKUP(AF642,Group,7,FALSE)="",0,ROUND(AJ642-0.04999,1)-AJ642+AM642)</f>
        <v>0</v>
      </c>
      <c r="AM642" s="17" t="str">
        <f t="shared" ref="AM642" si="1023">IF(VLOOKUP(AF642,Group,7,FALSE)="","",VLOOKUP(AF642,Group,7,FALSE))</f>
        <v/>
      </c>
      <c r="AO642" s="31" t="s">
        <v>61</v>
      </c>
    </row>
    <row r="643" spans="1:41" s="3" customFormat="1" ht="9.9499999999999993" customHeight="1" x14ac:dyDescent="0.2">
      <c r="B643" s="112" t="s">
        <v>57</v>
      </c>
      <c r="D643" s="40"/>
      <c r="E643" s="74" t="s">
        <v>308</v>
      </c>
      <c r="F643" s="74"/>
      <c r="G643" s="30" t="s">
        <v>50</v>
      </c>
      <c r="H643" s="30"/>
      <c r="I643" s="30" t="s">
        <v>228</v>
      </c>
      <c r="J643" s="30"/>
      <c r="K643" s="30"/>
      <c r="L643" s="30"/>
      <c r="M643" s="30"/>
      <c r="N643" s="30"/>
      <c r="P643" s="74" t="s">
        <v>376</v>
      </c>
      <c r="Q643" s="87"/>
      <c r="R643" s="29"/>
      <c r="S643" s="39">
        <f>IF(Suggested="Yes",AA643,AG643)</f>
        <v>10.35</v>
      </c>
      <c r="T643" s="37" t="s">
        <v>49</v>
      </c>
      <c r="U643" s="5" t="str">
        <f>+Instructions!$B$3</f>
        <v>G</v>
      </c>
      <c r="V643" s="52"/>
      <c r="W643" s="56">
        <f>+Instructions!$C$22</f>
        <v>0</v>
      </c>
      <c r="X643" s="17">
        <f t="shared" ref="X643" si="1024">ROUND($AA643*(1-W643)+0.004999,2)</f>
        <v>10.35</v>
      </c>
      <c r="Y643" s="52"/>
      <c r="Z643" s="6" t="s">
        <v>860</v>
      </c>
      <c r="AA643" s="39">
        <v>10.35</v>
      </c>
      <c r="AB643" s="60">
        <f t="shared" ref="AB643" si="1025">+W643</f>
        <v>0</v>
      </c>
      <c r="AC643" s="17">
        <f t="shared" ref="AC643" si="1026">+X643</f>
        <v>10.35</v>
      </c>
      <c r="AD643" s="12">
        <f t="shared" ref="AD643" si="1027">(AG643-AC643)/AG643</f>
        <v>0</v>
      </c>
      <c r="AE643" s="120"/>
      <c r="AF643" s="127">
        <v>1</v>
      </c>
      <c r="AG643" s="38">
        <f t="shared" ref="AG643" si="1028">SUM(AJ643:AL643)+AE643</f>
        <v>10.35</v>
      </c>
      <c r="AH643" s="52"/>
      <c r="AJ643" s="17">
        <f t="shared" ref="AJ643" si="1029">ROUND(AC643/(1-VLOOKUP(AF643,Group,2,FALSE)),2)</f>
        <v>10.35</v>
      </c>
      <c r="AK643" s="17">
        <f t="shared" ref="AK643" si="1030">IF(VLOOKUP(AF643,Group,5,FALSE)="YES",VLOOKUP(ROUND(ROUND(AJ643,1)-AJ643,2),Round,2,FALSE)+VLOOKUP(AF643,Group,6,FALSE),0)</f>
        <v>0</v>
      </c>
      <c r="AL643" s="17">
        <f t="shared" ref="AL643" si="1031">IF(VLOOKUP(AF643,Group,7,FALSE)="",0,ROUND(AJ643-0.04999,1)-AJ643+AM643)</f>
        <v>0</v>
      </c>
      <c r="AM643" s="17" t="str">
        <f t="shared" ref="AM643" si="1032">IF(VLOOKUP(AF643,Group,7,FALSE)="","",VLOOKUP(AF643,Group,7,FALSE))</f>
        <v/>
      </c>
      <c r="AO643" s="31" t="s">
        <v>61</v>
      </c>
    </row>
    <row r="644" spans="1:41" s="3" customFormat="1" ht="9.9499999999999993" customHeight="1" x14ac:dyDescent="0.2">
      <c r="B644" s="112" t="s">
        <v>57</v>
      </c>
      <c r="D644" s="40"/>
      <c r="E644" s="74" t="s">
        <v>309</v>
      </c>
      <c r="F644" s="74"/>
      <c r="G644" s="30" t="s">
        <v>50</v>
      </c>
      <c r="H644" s="30"/>
      <c r="I644" s="30" t="s">
        <v>228</v>
      </c>
      <c r="J644" s="30"/>
      <c r="K644" s="30"/>
      <c r="L644" s="30"/>
      <c r="M644" s="30"/>
      <c r="N644" s="30"/>
      <c r="P644" s="74" t="s">
        <v>240</v>
      </c>
      <c r="Q644" s="87"/>
      <c r="R644" s="29"/>
      <c r="S644" s="39">
        <f>IF(Suggested="Yes",AA644,AG644)</f>
        <v>18.100000000000001</v>
      </c>
      <c r="T644" s="37" t="s">
        <v>49</v>
      </c>
      <c r="U644" s="5" t="str">
        <f>+Instructions!$B$3</f>
        <v>G</v>
      </c>
      <c r="V644" s="52"/>
      <c r="W644" s="56">
        <f>+Instructions!$C$22</f>
        <v>0</v>
      </c>
      <c r="X644" s="17">
        <f t="shared" ref="X644:X649" si="1033">ROUND($AA644*(1-W644)+0.004999,2)</f>
        <v>18.100000000000001</v>
      </c>
      <c r="Y644" s="52"/>
      <c r="Z644" s="6" t="s">
        <v>860</v>
      </c>
      <c r="AA644" s="39">
        <v>18.100000000000001</v>
      </c>
      <c r="AB644" s="60">
        <f t="shared" ref="AB644:AB649" si="1034">+W644</f>
        <v>0</v>
      </c>
      <c r="AC644" s="17">
        <f t="shared" ref="AC644:AC649" si="1035">+X644</f>
        <v>18.100000000000001</v>
      </c>
      <c r="AD644" s="12">
        <f t="shared" ref="AD644:AD649" si="1036">(AG644-AC644)/AG644</f>
        <v>0</v>
      </c>
      <c r="AE644" s="120"/>
      <c r="AF644" s="127">
        <v>1</v>
      </c>
      <c r="AG644" s="38">
        <f t="shared" ref="AG644:AG649" si="1037">SUM(AJ644:AL644)+AE644</f>
        <v>18.100000000000001</v>
      </c>
      <c r="AH644" s="52"/>
      <c r="AJ644" s="17">
        <f t="shared" ref="AJ644:AJ649" si="1038">ROUND(AC644/(1-VLOOKUP(AF644,Group,2,FALSE)),2)</f>
        <v>18.100000000000001</v>
      </c>
      <c r="AK644" s="17">
        <f t="shared" ref="AK644:AK649" si="1039">IF(VLOOKUP(AF644,Group,5,FALSE)="YES",VLOOKUP(ROUND(ROUND(AJ644,1)-AJ644,2),Round,2,FALSE)+VLOOKUP(AF644,Group,6,FALSE),0)</f>
        <v>0</v>
      </c>
      <c r="AL644" s="17">
        <f t="shared" ref="AL644:AL649" si="1040">IF(VLOOKUP(AF644,Group,7,FALSE)="",0,ROUND(AJ644-0.04999,1)-AJ644+AM644)</f>
        <v>0</v>
      </c>
      <c r="AM644" s="17" t="str">
        <f t="shared" ref="AM644:AM649" si="1041">IF(VLOOKUP(AF644,Group,7,FALSE)="","",VLOOKUP(AF644,Group,7,FALSE))</f>
        <v/>
      </c>
      <c r="AO644" s="31" t="s">
        <v>61</v>
      </c>
    </row>
    <row r="645" spans="1:41" s="3" customFormat="1" ht="1.5" customHeight="1" x14ac:dyDescent="0.2">
      <c r="A645" s="3" t="s">
        <v>120</v>
      </c>
      <c r="P645" s="74"/>
      <c r="Q645" s="87"/>
      <c r="R645" s="6"/>
      <c r="S645" s="39"/>
      <c r="T645" s="6"/>
      <c r="U645" s="5"/>
      <c r="V645" s="52"/>
      <c r="W645" s="56"/>
      <c r="X645" s="15"/>
      <c r="Y645" s="52"/>
      <c r="Z645" s="39"/>
      <c r="AA645" s="39"/>
      <c r="AB645" s="55"/>
      <c r="AC645" s="17"/>
      <c r="AD645" s="15"/>
      <c r="AE645" s="65"/>
      <c r="AF645" s="65"/>
      <c r="AG645" s="39"/>
      <c r="AH645" s="52"/>
      <c r="AO645" s="140"/>
    </row>
    <row r="646" spans="1:41" s="3" customFormat="1" ht="9.9499999999999993" customHeight="1" x14ac:dyDescent="0.2">
      <c r="B646" s="111" t="s">
        <v>8</v>
      </c>
      <c r="D646" s="231"/>
      <c r="E646" s="74" t="s">
        <v>280</v>
      </c>
      <c r="F646" s="74"/>
      <c r="G646" s="30" t="s">
        <v>92</v>
      </c>
      <c r="H646" s="30"/>
      <c r="I646" s="30" t="s">
        <v>228</v>
      </c>
      <c r="J646" s="30"/>
      <c r="K646" s="30" t="s">
        <v>516</v>
      </c>
      <c r="L646" s="30"/>
      <c r="M646" s="168"/>
      <c r="N646" s="168" t="s">
        <v>849</v>
      </c>
      <c r="O646" s="168"/>
      <c r="P646" s="74" t="s">
        <v>136</v>
      </c>
      <c r="Q646" s="87"/>
      <c r="R646" s="29" t="s">
        <v>54</v>
      </c>
      <c r="S646" s="39">
        <f t="shared" ref="S646" si="1042">IF(Suggested="Yes",AA646,AG646)</f>
        <v>26.05</v>
      </c>
      <c r="T646" s="37" t="s">
        <v>48</v>
      </c>
      <c r="U646" s="5" t="str">
        <f>+Instructions!$B$3</f>
        <v>G</v>
      </c>
      <c r="V646" s="52"/>
      <c r="W646" s="56">
        <f>+Instructions!$C$22</f>
        <v>0</v>
      </c>
      <c r="X646" s="17">
        <f t="shared" ref="X646" si="1043">ROUND($AA646*(1-W646)+0.004999,2)</f>
        <v>26.05</v>
      </c>
      <c r="Y646" s="52"/>
      <c r="Z646" s="6" t="s">
        <v>860</v>
      </c>
      <c r="AA646" s="39">
        <v>26.05</v>
      </c>
      <c r="AB646" s="60">
        <f t="shared" ref="AB646" si="1044">+W646</f>
        <v>0</v>
      </c>
      <c r="AC646" s="17">
        <f t="shared" ref="AC646" si="1045">+X646</f>
        <v>26.05</v>
      </c>
      <c r="AD646" s="12">
        <f t="shared" ref="AD646" si="1046">(AG646-AC646)/AG646</f>
        <v>0</v>
      </c>
      <c r="AE646" s="120"/>
      <c r="AF646" s="128">
        <v>3</v>
      </c>
      <c r="AG646" s="53">
        <f t="shared" ref="AG646" si="1047">SUM(AJ646:AL646)+AE646</f>
        <v>26.05</v>
      </c>
      <c r="AH646" s="52"/>
      <c r="AJ646" s="17">
        <f t="shared" ref="AJ646" si="1048">ROUND(AC646/(1-VLOOKUP(AF646,Group,2,FALSE)),2)</f>
        <v>26.05</v>
      </c>
      <c r="AK646" s="17">
        <f t="shared" ref="AK646" si="1049">IF(VLOOKUP(AF646,Group,5,FALSE)="YES",VLOOKUP(ROUND(ROUND(AJ646,1)-AJ646,2),Round,2,FALSE)+VLOOKUP(AF646,Group,6,FALSE),0)</f>
        <v>0</v>
      </c>
      <c r="AL646" s="17">
        <f t="shared" ref="AL646" si="1050">IF(VLOOKUP(AF646,Group,7,FALSE)="",0,ROUND(AJ646-0.04999,1)-AJ646+AM646)</f>
        <v>0</v>
      </c>
      <c r="AM646" s="17" t="str">
        <f t="shared" ref="AM646" si="1051">IF(VLOOKUP(AF646,Group,7,FALSE)="","",VLOOKUP(AF646,Group,7,FALSE))</f>
        <v/>
      </c>
      <c r="AO646" s="31" t="s">
        <v>61</v>
      </c>
    </row>
    <row r="647" spans="1:41" s="3" customFormat="1" ht="9.9499999999999993" customHeight="1" x14ac:dyDescent="0.2">
      <c r="B647" s="111" t="s">
        <v>8</v>
      </c>
      <c r="D647" s="231"/>
      <c r="E647" s="74" t="s">
        <v>609</v>
      </c>
      <c r="F647" s="74"/>
      <c r="G647" s="30" t="s">
        <v>92</v>
      </c>
      <c r="H647" s="30"/>
      <c r="I647" s="30" t="s">
        <v>228</v>
      </c>
      <c r="J647" s="30"/>
      <c r="K647" s="30" t="s">
        <v>611</v>
      </c>
      <c r="L647" s="30"/>
      <c r="M647" s="30"/>
      <c r="N647" s="168" t="s">
        <v>610</v>
      </c>
      <c r="P647" s="74" t="s">
        <v>136</v>
      </c>
      <c r="Q647" s="87"/>
      <c r="R647" s="29" t="s">
        <v>54</v>
      </c>
      <c r="S647" s="39">
        <f t="shared" ref="S647" si="1052">IF(Suggested="Yes",AA647,AG647)</f>
        <v>46.3</v>
      </c>
      <c r="T647" s="37" t="s">
        <v>48</v>
      </c>
      <c r="U647" s="5" t="str">
        <f>+Instructions!$B$3</f>
        <v>G</v>
      </c>
      <c r="V647" s="52"/>
      <c r="W647" s="56">
        <f>+Instructions!$C$22</f>
        <v>0</v>
      </c>
      <c r="X647" s="17">
        <f t="shared" si="1033"/>
        <v>46.3</v>
      </c>
      <c r="Y647" s="52"/>
      <c r="Z647" s="6" t="s">
        <v>860</v>
      </c>
      <c r="AA647" s="39">
        <v>46.3</v>
      </c>
      <c r="AB647" s="60">
        <f t="shared" si="1034"/>
        <v>0</v>
      </c>
      <c r="AC647" s="17">
        <f t="shared" si="1035"/>
        <v>46.3</v>
      </c>
      <c r="AD647" s="12">
        <f t="shared" si="1036"/>
        <v>0</v>
      </c>
      <c r="AE647" s="120"/>
      <c r="AF647" s="128">
        <v>3</v>
      </c>
      <c r="AG647" s="53">
        <f t="shared" si="1037"/>
        <v>46.3</v>
      </c>
      <c r="AH647" s="52"/>
      <c r="AJ647" s="17">
        <f t="shared" si="1038"/>
        <v>46.3</v>
      </c>
      <c r="AK647" s="17">
        <f t="shared" si="1039"/>
        <v>0</v>
      </c>
      <c r="AL647" s="17">
        <f t="shared" si="1040"/>
        <v>0</v>
      </c>
      <c r="AM647" s="17" t="str">
        <f t="shared" si="1041"/>
        <v/>
      </c>
      <c r="AO647" s="31" t="s">
        <v>61</v>
      </c>
    </row>
    <row r="648" spans="1:41" s="3" customFormat="1" ht="1.5" customHeight="1" x14ac:dyDescent="0.2">
      <c r="A648" s="3" t="s">
        <v>120</v>
      </c>
      <c r="P648" s="74"/>
      <c r="Q648" s="87"/>
      <c r="R648" s="6"/>
      <c r="S648" s="39"/>
      <c r="T648" s="6"/>
      <c r="U648" s="5"/>
      <c r="V648" s="52"/>
      <c r="W648" s="56"/>
      <c r="X648" s="15"/>
      <c r="Y648" s="52"/>
      <c r="Z648" s="39"/>
      <c r="AA648" s="39"/>
      <c r="AB648" s="55"/>
      <c r="AC648" s="17"/>
      <c r="AD648" s="15"/>
      <c r="AE648" s="65"/>
      <c r="AF648" s="65"/>
      <c r="AG648" s="39"/>
      <c r="AH648" s="52"/>
      <c r="AO648" s="140"/>
    </row>
    <row r="649" spans="1:41" s="3" customFormat="1" ht="9.9499999999999993" customHeight="1" x14ac:dyDescent="0.2">
      <c r="B649" s="113" t="s">
        <v>47</v>
      </c>
      <c r="D649" s="40"/>
      <c r="E649" s="74" t="s">
        <v>281</v>
      </c>
      <c r="F649" s="74"/>
      <c r="G649" s="30" t="s">
        <v>104</v>
      </c>
      <c r="H649" s="30"/>
      <c r="I649" s="30" t="s">
        <v>228</v>
      </c>
      <c r="J649" s="30"/>
      <c r="K649" s="30"/>
      <c r="L649" s="30" t="s">
        <v>122</v>
      </c>
      <c r="M649" s="30"/>
      <c r="N649" s="30"/>
      <c r="P649" s="74" t="s">
        <v>137</v>
      </c>
      <c r="Q649" s="87"/>
      <c r="R649" s="29"/>
      <c r="S649" s="39">
        <f t="shared" ref="S649" si="1053">IF(Suggested="Yes",AA649,AG649)</f>
        <v>8.75</v>
      </c>
      <c r="T649" s="37" t="s">
        <v>48</v>
      </c>
      <c r="U649" s="5" t="str">
        <f>+Instructions!$B$3</f>
        <v>G</v>
      </c>
      <c r="V649" s="52"/>
      <c r="W649" s="56">
        <f>+Instructions!$C$22</f>
        <v>0</v>
      </c>
      <c r="X649" s="39">
        <f t="shared" si="1033"/>
        <v>8.75</v>
      </c>
      <c r="Y649" s="52"/>
      <c r="Z649" s="6" t="s">
        <v>860</v>
      </c>
      <c r="AA649" s="39">
        <v>8.75</v>
      </c>
      <c r="AB649" s="60">
        <f t="shared" si="1034"/>
        <v>0</v>
      </c>
      <c r="AC649" s="39">
        <f t="shared" si="1035"/>
        <v>8.75</v>
      </c>
      <c r="AD649" s="60">
        <f t="shared" si="1036"/>
        <v>0</v>
      </c>
      <c r="AE649" s="120"/>
      <c r="AF649" s="129">
        <v>2</v>
      </c>
      <c r="AG649" s="44">
        <f t="shared" si="1037"/>
        <v>8.75</v>
      </c>
      <c r="AH649" s="52"/>
      <c r="AJ649" s="17">
        <f t="shared" si="1038"/>
        <v>8.75</v>
      </c>
      <c r="AK649" s="17">
        <f t="shared" si="1039"/>
        <v>0</v>
      </c>
      <c r="AL649" s="17">
        <f t="shared" si="1040"/>
        <v>0</v>
      </c>
      <c r="AM649" s="17" t="str">
        <f t="shared" si="1041"/>
        <v/>
      </c>
      <c r="AO649" s="31" t="s">
        <v>61</v>
      </c>
    </row>
    <row r="650" spans="1:41" s="3" customFormat="1" ht="2.85" customHeight="1" x14ac:dyDescent="0.2">
      <c r="C650" s="73"/>
      <c r="P650" s="74"/>
      <c r="Q650" s="87"/>
      <c r="R650" s="6"/>
      <c r="S650" s="39"/>
      <c r="T650" s="6"/>
      <c r="U650" s="5"/>
      <c r="V650" s="52"/>
      <c r="W650" s="56"/>
      <c r="X650" s="15"/>
      <c r="Y650" s="52"/>
      <c r="Z650" s="39"/>
      <c r="AA650" s="39"/>
      <c r="AB650" s="55"/>
      <c r="AC650" s="17"/>
      <c r="AD650" s="15"/>
      <c r="AE650" s="65"/>
      <c r="AF650" s="65"/>
      <c r="AG650" s="39"/>
      <c r="AH650" s="52"/>
      <c r="AO650" s="140"/>
    </row>
    <row r="651" spans="1:41" s="3" customFormat="1" ht="9.9499999999999993" customHeight="1" x14ac:dyDescent="0.2">
      <c r="B651" s="112" t="s">
        <v>57</v>
      </c>
      <c r="D651" s="40"/>
      <c r="E651" s="74" t="s">
        <v>279</v>
      </c>
      <c r="F651" s="74"/>
      <c r="G651" s="30" t="s">
        <v>50</v>
      </c>
      <c r="H651" s="30"/>
      <c r="I651" s="30" t="s">
        <v>269</v>
      </c>
      <c r="J651" s="30"/>
      <c r="K651" s="30"/>
      <c r="L651" s="30"/>
      <c r="M651" s="30"/>
      <c r="N651" s="30"/>
      <c r="P651" s="74" t="s">
        <v>375</v>
      </c>
      <c r="Q651" s="87"/>
      <c r="R651" s="29"/>
      <c r="S651" s="39">
        <f>IF(Suggested="Yes",AA651,AG651)</f>
        <v>9.35</v>
      </c>
      <c r="T651" s="37" t="s">
        <v>49</v>
      </c>
      <c r="U651" s="5" t="str">
        <f>+Instructions!$B$3</f>
        <v>G</v>
      </c>
      <c r="V651" s="52"/>
      <c r="W651" s="56">
        <f>+Instructions!$C$22</f>
        <v>0</v>
      </c>
      <c r="X651" s="17">
        <f t="shared" ref="X651:X653" si="1054">ROUND($AA651*(1-W651)+0.004999,2)</f>
        <v>9.35</v>
      </c>
      <c r="Y651" s="52"/>
      <c r="Z651" s="6" t="s">
        <v>860</v>
      </c>
      <c r="AA651" s="39">
        <v>9.35</v>
      </c>
      <c r="AB651" s="60">
        <f t="shared" ref="AB651:AB653" si="1055">+W651</f>
        <v>0</v>
      </c>
      <c r="AC651" s="17">
        <f t="shared" ref="AC651:AC653" si="1056">+X651</f>
        <v>9.35</v>
      </c>
      <c r="AD651" s="12">
        <f t="shared" ref="AD651:AD653" si="1057">(AG651-AC651)/AG651</f>
        <v>0</v>
      </c>
      <c r="AE651" s="120"/>
      <c r="AF651" s="127">
        <v>1</v>
      </c>
      <c r="AG651" s="38">
        <f t="shared" ref="AG651:AG653" si="1058">SUM(AJ651:AL651)+AE651</f>
        <v>9.35</v>
      </c>
      <c r="AH651" s="52"/>
      <c r="AJ651" s="17">
        <f t="shared" ref="AJ651:AJ653" si="1059">ROUND(AC651/(1-VLOOKUP(AF651,Group,2,FALSE)),2)</f>
        <v>9.35</v>
      </c>
      <c r="AK651" s="17">
        <f t="shared" ref="AK651:AK653" si="1060">IF(VLOOKUP(AF651,Group,5,FALSE)="YES",VLOOKUP(ROUND(ROUND(AJ651,1)-AJ651,2),Round,2,FALSE)+VLOOKUP(AF651,Group,6,FALSE),0)</f>
        <v>0</v>
      </c>
      <c r="AL651" s="17">
        <f t="shared" ref="AL651:AL653" si="1061">IF(VLOOKUP(AF651,Group,7,FALSE)="",0,ROUND(AJ651-0.04999,1)-AJ651+AM651)</f>
        <v>0</v>
      </c>
      <c r="AM651" s="17" t="str">
        <f t="shared" ref="AM651:AM653" si="1062">IF(VLOOKUP(AF651,Group,7,FALSE)="","",VLOOKUP(AF651,Group,7,FALSE))</f>
        <v/>
      </c>
      <c r="AO651" s="31" t="s">
        <v>61</v>
      </c>
    </row>
    <row r="652" spans="1:41" s="3" customFormat="1" ht="9.9499999999999993" customHeight="1" x14ac:dyDescent="0.2">
      <c r="B652" s="112" t="s">
        <v>57</v>
      </c>
      <c r="D652" s="40"/>
      <c r="E652" s="74" t="s">
        <v>308</v>
      </c>
      <c r="F652" s="74"/>
      <c r="G652" s="30" t="s">
        <v>50</v>
      </c>
      <c r="H652" s="30"/>
      <c r="I652" s="30" t="s">
        <v>269</v>
      </c>
      <c r="J652" s="30"/>
      <c r="K652" s="30"/>
      <c r="L652" s="30"/>
      <c r="M652" s="30"/>
      <c r="N652" s="30"/>
      <c r="P652" s="74" t="s">
        <v>376</v>
      </c>
      <c r="Q652" s="87"/>
      <c r="R652" s="29"/>
      <c r="S652" s="39">
        <f>IF(Suggested="Yes",AA652,AG652)</f>
        <v>13.2</v>
      </c>
      <c r="T652" s="37" t="s">
        <v>49</v>
      </c>
      <c r="U652" s="5" t="str">
        <f>+Instructions!$B$3</f>
        <v>G</v>
      </c>
      <c r="V652" s="52"/>
      <c r="W652" s="56">
        <f>+Instructions!$C$22</f>
        <v>0</v>
      </c>
      <c r="X652" s="17">
        <f t="shared" si="1054"/>
        <v>13.2</v>
      </c>
      <c r="Y652" s="52"/>
      <c r="Z652" s="6" t="s">
        <v>860</v>
      </c>
      <c r="AA652" s="39">
        <v>13.2</v>
      </c>
      <c r="AB652" s="60">
        <f t="shared" si="1055"/>
        <v>0</v>
      </c>
      <c r="AC652" s="17">
        <f t="shared" si="1056"/>
        <v>13.2</v>
      </c>
      <c r="AD652" s="12">
        <f t="shared" si="1057"/>
        <v>0</v>
      </c>
      <c r="AE652" s="120"/>
      <c r="AF652" s="127">
        <v>1</v>
      </c>
      <c r="AG652" s="38">
        <f t="shared" si="1058"/>
        <v>13.2</v>
      </c>
      <c r="AH652" s="52"/>
      <c r="AJ652" s="17">
        <f t="shared" si="1059"/>
        <v>13.2</v>
      </c>
      <c r="AK652" s="17">
        <f t="shared" si="1060"/>
        <v>0</v>
      </c>
      <c r="AL652" s="17">
        <f t="shared" si="1061"/>
        <v>0</v>
      </c>
      <c r="AM652" s="17" t="str">
        <f t="shared" si="1062"/>
        <v/>
      </c>
      <c r="AO652" s="31" t="s">
        <v>61</v>
      </c>
    </row>
    <row r="653" spans="1:41" s="3" customFormat="1" ht="9.9499999999999993" customHeight="1" x14ac:dyDescent="0.2">
      <c r="B653" s="112" t="s">
        <v>57</v>
      </c>
      <c r="D653" s="40"/>
      <c r="E653" s="74" t="s">
        <v>309</v>
      </c>
      <c r="F653" s="74"/>
      <c r="G653" s="30" t="s">
        <v>50</v>
      </c>
      <c r="H653" s="30"/>
      <c r="I653" s="30" t="s">
        <v>269</v>
      </c>
      <c r="J653" s="30"/>
      <c r="K653" s="30"/>
      <c r="L653" s="30"/>
      <c r="M653" s="30"/>
      <c r="N653" s="30"/>
      <c r="P653" s="74" t="s">
        <v>240</v>
      </c>
      <c r="Q653" s="87"/>
      <c r="R653" s="29"/>
      <c r="S653" s="39">
        <f>IF(Suggested="Yes",AA653,AG653)</f>
        <v>22.45</v>
      </c>
      <c r="T653" s="37" t="s">
        <v>49</v>
      </c>
      <c r="U653" s="5" t="str">
        <f>+Instructions!$B$3</f>
        <v>G</v>
      </c>
      <c r="V653" s="52"/>
      <c r="W653" s="56">
        <f>+Instructions!$C$22</f>
        <v>0</v>
      </c>
      <c r="X653" s="17">
        <f t="shared" si="1054"/>
        <v>22.45</v>
      </c>
      <c r="Y653" s="52"/>
      <c r="Z653" s="6" t="s">
        <v>860</v>
      </c>
      <c r="AA653" s="39">
        <v>22.45</v>
      </c>
      <c r="AB653" s="60">
        <f t="shared" si="1055"/>
        <v>0</v>
      </c>
      <c r="AC653" s="17">
        <f t="shared" si="1056"/>
        <v>22.45</v>
      </c>
      <c r="AD653" s="12">
        <f t="shared" si="1057"/>
        <v>0</v>
      </c>
      <c r="AE653" s="120"/>
      <c r="AF653" s="127">
        <v>1</v>
      </c>
      <c r="AG653" s="38">
        <f t="shared" si="1058"/>
        <v>22.45</v>
      </c>
      <c r="AH653" s="52"/>
      <c r="AJ653" s="17">
        <f t="shared" si="1059"/>
        <v>22.45</v>
      </c>
      <c r="AK653" s="17">
        <f t="shared" si="1060"/>
        <v>0</v>
      </c>
      <c r="AL653" s="17">
        <f t="shared" si="1061"/>
        <v>0</v>
      </c>
      <c r="AM653" s="17" t="str">
        <f t="shared" si="1062"/>
        <v/>
      </c>
      <c r="AO653" s="31" t="s">
        <v>61</v>
      </c>
    </row>
    <row r="654" spans="1:41" s="3" customFormat="1" ht="1.5" customHeight="1" x14ac:dyDescent="0.2">
      <c r="A654" s="3" t="s">
        <v>120</v>
      </c>
      <c r="P654" s="74"/>
      <c r="Q654" s="87"/>
      <c r="R654" s="6"/>
      <c r="S654" s="39"/>
      <c r="T654" s="6"/>
      <c r="U654" s="5"/>
      <c r="V654" s="52"/>
      <c r="W654" s="56"/>
      <c r="X654" s="15"/>
      <c r="Y654" s="52"/>
      <c r="Z654" s="39"/>
      <c r="AA654" s="39"/>
      <c r="AB654" s="55"/>
      <c r="AC654" s="17"/>
      <c r="AD654" s="15"/>
      <c r="AE654" s="65"/>
      <c r="AF654" s="65"/>
      <c r="AG654" s="39"/>
      <c r="AH654" s="52"/>
      <c r="AO654" s="140"/>
    </row>
    <row r="655" spans="1:41" s="3" customFormat="1" ht="9.9499999999999993" customHeight="1" x14ac:dyDescent="0.2">
      <c r="B655" s="111" t="s">
        <v>8</v>
      </c>
      <c r="D655" s="231"/>
      <c r="E655" s="74" t="s">
        <v>280</v>
      </c>
      <c r="F655" s="74"/>
      <c r="G655" s="30" t="s">
        <v>92</v>
      </c>
      <c r="H655" s="30"/>
      <c r="I655" s="30" t="s">
        <v>269</v>
      </c>
      <c r="J655" s="30"/>
      <c r="K655" s="30" t="s">
        <v>516</v>
      </c>
      <c r="L655" s="30"/>
      <c r="M655" s="168"/>
      <c r="N655" s="168" t="s">
        <v>161</v>
      </c>
      <c r="O655" s="168"/>
      <c r="P655" s="74" t="s">
        <v>136</v>
      </c>
      <c r="Q655" s="87"/>
      <c r="R655" s="29" t="s">
        <v>54</v>
      </c>
      <c r="S655" s="39">
        <f t="shared" ref="S655:S656" si="1063">IF(Suggested="Yes",AA655,AG655)</f>
        <v>29.4</v>
      </c>
      <c r="T655" s="37" t="s">
        <v>48</v>
      </c>
      <c r="U655" s="5" t="str">
        <f>+Instructions!$B$3</f>
        <v>G</v>
      </c>
      <c r="V655" s="52"/>
      <c r="W655" s="56">
        <f>+Instructions!$C$22</f>
        <v>0</v>
      </c>
      <c r="X655" s="17">
        <f t="shared" ref="X655:X656" si="1064">ROUND($AA655*(1-W655)+0.004999,2)</f>
        <v>29.4</v>
      </c>
      <c r="Y655" s="52"/>
      <c r="Z655" s="6" t="s">
        <v>860</v>
      </c>
      <c r="AA655" s="39">
        <v>29.4</v>
      </c>
      <c r="AB655" s="60">
        <f t="shared" ref="AB655:AB656" si="1065">+W655</f>
        <v>0</v>
      </c>
      <c r="AC655" s="17">
        <f t="shared" ref="AC655:AC656" si="1066">+X655</f>
        <v>29.4</v>
      </c>
      <c r="AD655" s="12">
        <f t="shared" ref="AD655:AD656" si="1067">(AG655-AC655)/AG655</f>
        <v>0</v>
      </c>
      <c r="AE655" s="120"/>
      <c r="AF655" s="128">
        <v>3</v>
      </c>
      <c r="AG655" s="53">
        <f t="shared" ref="AG655:AG656" si="1068">SUM(AJ655:AL655)+AE655</f>
        <v>29.4</v>
      </c>
      <c r="AH655" s="52"/>
      <c r="AJ655" s="17">
        <f t="shared" ref="AJ655:AJ656" si="1069">ROUND(AC655/(1-VLOOKUP(AF655,Group,2,FALSE)),2)</f>
        <v>29.4</v>
      </c>
      <c r="AK655" s="17">
        <f t="shared" ref="AK655:AK656" si="1070">IF(VLOOKUP(AF655,Group,5,FALSE)="YES",VLOOKUP(ROUND(ROUND(AJ655,1)-AJ655,2),Round,2,FALSE)+VLOOKUP(AF655,Group,6,FALSE),0)</f>
        <v>0</v>
      </c>
      <c r="AL655" s="17">
        <f t="shared" ref="AL655:AL656" si="1071">IF(VLOOKUP(AF655,Group,7,FALSE)="",0,ROUND(AJ655-0.04999,1)-AJ655+AM655)</f>
        <v>0</v>
      </c>
      <c r="AM655" s="17" t="str">
        <f t="shared" ref="AM655:AM656" si="1072">IF(VLOOKUP(AF655,Group,7,FALSE)="","",VLOOKUP(AF655,Group,7,FALSE))</f>
        <v/>
      </c>
      <c r="AO655" s="31" t="s">
        <v>61</v>
      </c>
    </row>
    <row r="656" spans="1:41" s="3" customFormat="1" ht="9.9499999999999993" customHeight="1" x14ac:dyDescent="0.2">
      <c r="B656" s="111" t="s">
        <v>8</v>
      </c>
      <c r="D656" s="231"/>
      <c r="E656" s="74" t="s">
        <v>609</v>
      </c>
      <c r="F656" s="74"/>
      <c r="G656" s="30" t="s">
        <v>92</v>
      </c>
      <c r="H656" s="30"/>
      <c r="I656" s="30" t="s">
        <v>269</v>
      </c>
      <c r="J656" s="30"/>
      <c r="K656" s="30" t="s">
        <v>611</v>
      </c>
      <c r="L656" s="30"/>
      <c r="M656" s="30"/>
      <c r="N656" s="168" t="s">
        <v>610</v>
      </c>
      <c r="P656" s="74" t="s">
        <v>136</v>
      </c>
      <c r="Q656" s="87"/>
      <c r="R656" s="29" t="s">
        <v>54</v>
      </c>
      <c r="S656" s="39">
        <f t="shared" si="1063"/>
        <v>49.45</v>
      </c>
      <c r="T656" s="37" t="s">
        <v>48</v>
      </c>
      <c r="U656" s="5" t="str">
        <f>+Instructions!$B$3</f>
        <v>G</v>
      </c>
      <c r="V656" s="52"/>
      <c r="W656" s="56">
        <f>+Instructions!$C$22</f>
        <v>0</v>
      </c>
      <c r="X656" s="17">
        <f t="shared" si="1064"/>
        <v>49.45</v>
      </c>
      <c r="Y656" s="52"/>
      <c r="Z656" s="6" t="s">
        <v>860</v>
      </c>
      <c r="AA656" s="39">
        <v>49.45</v>
      </c>
      <c r="AB656" s="60">
        <f t="shared" si="1065"/>
        <v>0</v>
      </c>
      <c r="AC656" s="17">
        <f t="shared" si="1066"/>
        <v>49.45</v>
      </c>
      <c r="AD656" s="12">
        <f t="shared" si="1067"/>
        <v>0</v>
      </c>
      <c r="AE656" s="120"/>
      <c r="AF656" s="128">
        <v>3</v>
      </c>
      <c r="AG656" s="53">
        <f t="shared" si="1068"/>
        <v>49.45</v>
      </c>
      <c r="AH656" s="52"/>
      <c r="AJ656" s="17">
        <f t="shared" si="1069"/>
        <v>49.45</v>
      </c>
      <c r="AK656" s="17">
        <f t="shared" si="1070"/>
        <v>0</v>
      </c>
      <c r="AL656" s="17">
        <f t="shared" si="1071"/>
        <v>0</v>
      </c>
      <c r="AM656" s="17" t="str">
        <f t="shared" si="1072"/>
        <v/>
      </c>
      <c r="AO656" s="31" t="s">
        <v>61</v>
      </c>
    </row>
    <row r="657" spans="1:41" s="3" customFormat="1" ht="1.5" customHeight="1" x14ac:dyDescent="0.2">
      <c r="A657" s="3" t="s">
        <v>120</v>
      </c>
      <c r="P657" s="74"/>
      <c r="Q657" s="87"/>
      <c r="R657" s="6"/>
      <c r="S657" s="39"/>
      <c r="T657" s="6"/>
      <c r="U657" s="5"/>
      <c r="V657" s="52"/>
      <c r="W657" s="56"/>
      <c r="X657" s="15"/>
      <c r="Y657" s="52"/>
      <c r="Z657" s="39"/>
      <c r="AA657" s="39"/>
      <c r="AB657" s="55"/>
      <c r="AC657" s="17"/>
      <c r="AD657" s="15"/>
      <c r="AE657" s="65"/>
      <c r="AF657" s="65"/>
      <c r="AG657" s="39"/>
      <c r="AH657" s="52"/>
      <c r="AO657" s="140"/>
    </row>
    <row r="658" spans="1:41" s="3" customFormat="1" ht="9.9499999999999993" customHeight="1" x14ac:dyDescent="0.2">
      <c r="B658" s="113" t="s">
        <v>47</v>
      </c>
      <c r="D658" s="40"/>
      <c r="E658" s="74" t="s">
        <v>281</v>
      </c>
      <c r="F658" s="74"/>
      <c r="G658" s="30" t="s">
        <v>104</v>
      </c>
      <c r="H658" s="30"/>
      <c r="I658" s="30" t="s">
        <v>269</v>
      </c>
      <c r="J658" s="30"/>
      <c r="K658" s="30"/>
      <c r="L658" s="30" t="s">
        <v>122</v>
      </c>
      <c r="M658" s="30"/>
      <c r="N658" s="30"/>
      <c r="P658" s="74" t="s">
        <v>137</v>
      </c>
      <c r="Q658" s="87"/>
      <c r="R658" s="29"/>
      <c r="S658" s="39">
        <f t="shared" ref="S658" si="1073">IF(Suggested="Yes",AA658,AG658)</f>
        <v>8.75</v>
      </c>
      <c r="T658" s="37" t="s">
        <v>48</v>
      </c>
      <c r="U658" s="5" t="str">
        <f>+Instructions!$B$3</f>
        <v>G</v>
      </c>
      <c r="V658" s="52"/>
      <c r="W658" s="56">
        <f>+Instructions!$C$22</f>
        <v>0</v>
      </c>
      <c r="X658" s="39">
        <f t="shared" ref="X658:X660" si="1074">ROUND($AA658*(1-W658)+0.004999,2)</f>
        <v>8.75</v>
      </c>
      <c r="Y658" s="52"/>
      <c r="Z658" s="6" t="s">
        <v>860</v>
      </c>
      <c r="AA658" s="39">
        <v>8.75</v>
      </c>
      <c r="AB658" s="60">
        <f t="shared" ref="AB658:AB660" si="1075">+W658</f>
        <v>0</v>
      </c>
      <c r="AC658" s="39">
        <f t="shared" ref="AC658:AC660" si="1076">+X658</f>
        <v>8.75</v>
      </c>
      <c r="AD658" s="60">
        <f t="shared" ref="AD658:AD660" si="1077">(AG658-AC658)/AG658</f>
        <v>0</v>
      </c>
      <c r="AE658" s="120"/>
      <c r="AF658" s="129">
        <v>2</v>
      </c>
      <c r="AG658" s="44">
        <f t="shared" ref="AG658:AG660" si="1078">SUM(AJ658:AL658)+AE658</f>
        <v>8.75</v>
      </c>
      <c r="AH658" s="52"/>
      <c r="AJ658" s="17">
        <f t="shared" ref="AJ658:AJ660" si="1079">ROUND(AC658/(1-VLOOKUP(AF658,Group,2,FALSE)),2)</f>
        <v>8.75</v>
      </c>
      <c r="AK658" s="17">
        <f t="shared" ref="AK658:AK660" si="1080">IF(VLOOKUP(AF658,Group,5,FALSE)="YES",VLOOKUP(ROUND(ROUND(AJ658,1)-AJ658,2),Round,2,FALSE)+VLOOKUP(AF658,Group,6,FALSE),0)</f>
        <v>0</v>
      </c>
      <c r="AL658" s="17">
        <f t="shared" ref="AL658:AL660" si="1081">IF(VLOOKUP(AF658,Group,7,FALSE)="",0,ROUND(AJ658-0.04999,1)-AJ658+AM658)</f>
        <v>0</v>
      </c>
      <c r="AM658" s="17" t="str">
        <f t="shared" ref="AM658:AM660" si="1082">IF(VLOOKUP(AF658,Group,7,FALSE)="","",VLOOKUP(AF658,Group,7,FALSE))</f>
        <v/>
      </c>
      <c r="AO658" s="31" t="s">
        <v>61</v>
      </c>
    </row>
    <row r="659" spans="1:41" s="3" customFormat="1" ht="2.85" customHeight="1" x14ac:dyDescent="0.2">
      <c r="C659" s="73"/>
      <c r="P659" s="74"/>
      <c r="Q659" s="87"/>
      <c r="R659" s="6"/>
      <c r="S659" s="39"/>
      <c r="T659" s="6"/>
      <c r="U659" s="5"/>
      <c r="V659" s="52"/>
      <c r="W659" s="56"/>
      <c r="X659" s="15"/>
      <c r="Y659" s="52"/>
      <c r="Z659" s="39"/>
      <c r="AA659" s="39"/>
      <c r="AB659" s="55"/>
      <c r="AC659" s="17"/>
      <c r="AD659" s="15"/>
      <c r="AE659" s="65"/>
      <c r="AF659" s="65"/>
      <c r="AG659" s="39"/>
      <c r="AH659" s="52"/>
      <c r="AO659" s="140"/>
    </row>
    <row r="660" spans="1:41" s="3" customFormat="1" ht="9.9499999999999993" customHeight="1" x14ac:dyDescent="0.2">
      <c r="B660" s="112" t="s">
        <v>57</v>
      </c>
      <c r="C660" s="173" t="s">
        <v>187</v>
      </c>
      <c r="D660" s="40"/>
      <c r="E660" s="74" t="s">
        <v>333</v>
      </c>
      <c r="F660" s="74"/>
      <c r="G660" s="30" t="s">
        <v>50</v>
      </c>
      <c r="H660" s="30"/>
      <c r="I660" s="30" t="s">
        <v>200</v>
      </c>
      <c r="J660" s="30"/>
      <c r="K660" s="30"/>
      <c r="L660" s="30"/>
      <c r="M660" s="30"/>
      <c r="N660" s="30"/>
      <c r="P660" s="74" t="s">
        <v>487</v>
      </c>
      <c r="Q660" s="87"/>
      <c r="R660" s="29"/>
      <c r="S660" s="39">
        <f>IF(Suggested="Yes",AA660,AG660)</f>
        <v>8.75</v>
      </c>
      <c r="T660" s="37" t="s">
        <v>49</v>
      </c>
      <c r="U660" s="5" t="str">
        <f>+Instructions!$B$3</f>
        <v>G</v>
      </c>
      <c r="V660" s="52"/>
      <c r="W660" s="56">
        <f>+Instructions!$C$22</f>
        <v>0</v>
      </c>
      <c r="X660" s="17">
        <f t="shared" si="1074"/>
        <v>8.75</v>
      </c>
      <c r="Y660" s="52"/>
      <c r="Z660" s="6" t="s">
        <v>860</v>
      </c>
      <c r="AA660" s="39">
        <v>8.75</v>
      </c>
      <c r="AB660" s="60">
        <f t="shared" si="1075"/>
        <v>0</v>
      </c>
      <c r="AC660" s="17">
        <f t="shared" si="1076"/>
        <v>8.75</v>
      </c>
      <c r="AD660" s="12">
        <f t="shared" si="1077"/>
        <v>0</v>
      </c>
      <c r="AE660" s="120"/>
      <c r="AF660" s="127">
        <v>1</v>
      </c>
      <c r="AG660" s="38">
        <f t="shared" si="1078"/>
        <v>8.75</v>
      </c>
      <c r="AH660" s="52"/>
      <c r="AJ660" s="17">
        <f t="shared" si="1079"/>
        <v>8.75</v>
      </c>
      <c r="AK660" s="17">
        <f t="shared" si="1080"/>
        <v>0</v>
      </c>
      <c r="AL660" s="17">
        <f t="shared" si="1081"/>
        <v>0</v>
      </c>
      <c r="AM660" s="17" t="str">
        <f t="shared" si="1082"/>
        <v/>
      </c>
      <c r="AO660" s="31" t="s">
        <v>61</v>
      </c>
    </row>
    <row r="661" spans="1:41" s="3" customFormat="1" ht="2.85" customHeight="1" x14ac:dyDescent="0.2">
      <c r="C661" s="73"/>
      <c r="P661" s="74"/>
      <c r="Q661" s="87"/>
      <c r="R661" s="6"/>
      <c r="S661" s="39"/>
      <c r="T661" s="6"/>
      <c r="U661" s="5"/>
      <c r="V661" s="52"/>
      <c r="W661" s="56"/>
      <c r="X661" s="15"/>
      <c r="Y661" s="52"/>
      <c r="Z661" s="39"/>
      <c r="AA661" s="39"/>
      <c r="AB661" s="55"/>
      <c r="AC661" s="17"/>
      <c r="AD661" s="15"/>
      <c r="AE661" s="65"/>
      <c r="AF661" s="65"/>
      <c r="AG661" s="39"/>
      <c r="AH661" s="52"/>
      <c r="AO661" s="140"/>
    </row>
    <row r="662" spans="1:41" s="3" customFormat="1" ht="9.9499999999999993" customHeight="1" x14ac:dyDescent="0.2">
      <c r="B662" s="112" t="s">
        <v>57</v>
      </c>
      <c r="C662" s="173"/>
      <c r="D662" s="40"/>
      <c r="E662" s="74" t="s">
        <v>333</v>
      </c>
      <c r="F662" s="74"/>
      <c r="G662" s="30" t="s">
        <v>50</v>
      </c>
      <c r="H662" s="30"/>
      <c r="I662" s="30" t="s">
        <v>194</v>
      </c>
      <c r="J662" s="30"/>
      <c r="K662" s="30"/>
      <c r="L662" s="30"/>
      <c r="M662" s="30"/>
      <c r="N662" s="30"/>
      <c r="P662" s="74" t="s">
        <v>487</v>
      </c>
      <c r="Q662" s="87"/>
      <c r="R662" s="29"/>
      <c r="S662" s="39">
        <f>IF(Suggested="Yes",AA662,AG662)</f>
        <v>8.75</v>
      </c>
      <c r="T662" s="37" t="s">
        <v>49</v>
      </c>
      <c r="U662" s="5" t="str">
        <f>+Instructions!$B$3</f>
        <v>G</v>
      </c>
      <c r="V662" s="52"/>
      <c r="W662" s="56">
        <f>+Instructions!$C$22</f>
        <v>0</v>
      </c>
      <c r="X662" s="17">
        <f t="shared" ref="X662" si="1083">ROUND($AA662*(1-W662)+0.004999,2)</f>
        <v>8.75</v>
      </c>
      <c r="Y662" s="52"/>
      <c r="Z662" s="6" t="s">
        <v>860</v>
      </c>
      <c r="AA662" s="39">
        <v>8.75</v>
      </c>
      <c r="AB662" s="60">
        <f t="shared" ref="AB662" si="1084">+W662</f>
        <v>0</v>
      </c>
      <c r="AC662" s="17">
        <f t="shared" ref="AC662" si="1085">+X662</f>
        <v>8.75</v>
      </c>
      <c r="AD662" s="12">
        <f t="shared" ref="AD662" si="1086">(AG662-AC662)/AG662</f>
        <v>0</v>
      </c>
      <c r="AE662" s="120"/>
      <c r="AF662" s="127">
        <v>1</v>
      </c>
      <c r="AG662" s="38">
        <f t="shared" ref="AG662" si="1087">SUM(AJ662:AL662)+AE662</f>
        <v>8.75</v>
      </c>
      <c r="AH662" s="52"/>
      <c r="AJ662" s="17">
        <f t="shared" ref="AJ662" si="1088">ROUND(AC662/(1-VLOOKUP(AF662,Group,2,FALSE)),2)</f>
        <v>8.75</v>
      </c>
      <c r="AK662" s="17">
        <f t="shared" ref="AK662" si="1089">IF(VLOOKUP(AF662,Group,5,FALSE)="YES",VLOOKUP(ROUND(ROUND(AJ662,1)-AJ662,2),Round,2,FALSE)+VLOOKUP(AF662,Group,6,FALSE),0)</f>
        <v>0</v>
      </c>
      <c r="AL662" s="17">
        <f t="shared" ref="AL662" si="1090">IF(VLOOKUP(AF662,Group,7,FALSE)="",0,ROUND(AJ662-0.04999,1)-AJ662+AM662)</f>
        <v>0</v>
      </c>
      <c r="AM662" s="17" t="str">
        <f t="shared" ref="AM662" si="1091">IF(VLOOKUP(AF662,Group,7,FALSE)="","",VLOOKUP(AF662,Group,7,FALSE))</f>
        <v/>
      </c>
      <c r="AO662" s="31" t="s">
        <v>61</v>
      </c>
    </row>
    <row r="663" spans="1:41" s="3" customFormat="1" ht="1.5" customHeight="1" x14ac:dyDescent="0.2">
      <c r="A663" s="3" t="s">
        <v>120</v>
      </c>
      <c r="P663" s="74"/>
      <c r="Q663" s="87"/>
      <c r="R663" s="6"/>
      <c r="S663" s="39"/>
      <c r="T663" s="6"/>
      <c r="U663" s="5"/>
      <c r="V663" s="52"/>
      <c r="W663" s="56"/>
      <c r="X663" s="15"/>
      <c r="Y663" s="52"/>
      <c r="Z663" s="39"/>
      <c r="AA663" s="39"/>
      <c r="AB663" s="55"/>
      <c r="AC663" s="17"/>
      <c r="AD663" s="15"/>
      <c r="AE663" s="65"/>
      <c r="AF663" s="65"/>
      <c r="AG663" s="39"/>
      <c r="AH663" s="52"/>
      <c r="AO663" s="140"/>
    </row>
    <row r="664" spans="1:41" s="3" customFormat="1" ht="9.9499999999999993" customHeight="1" x14ac:dyDescent="0.2">
      <c r="B664" s="112" t="s">
        <v>57</v>
      </c>
      <c r="C664" s="173"/>
      <c r="D664" s="40"/>
      <c r="E664" s="74" t="s">
        <v>333</v>
      </c>
      <c r="F664" s="74"/>
      <c r="G664" s="30" t="s">
        <v>50</v>
      </c>
      <c r="H664" s="30"/>
      <c r="I664" s="30" t="s">
        <v>194</v>
      </c>
      <c r="J664" s="30"/>
      <c r="K664" s="30" t="s">
        <v>608</v>
      </c>
      <c r="L664" s="30"/>
      <c r="M664" s="30"/>
      <c r="N664" s="30"/>
      <c r="P664" s="74" t="s">
        <v>521</v>
      </c>
      <c r="Q664" s="87"/>
      <c r="R664" s="29"/>
      <c r="S664" s="39">
        <f>IF(Suggested="Yes",AA664,AG664)</f>
        <v>10.8</v>
      </c>
      <c r="T664" s="37" t="s">
        <v>49</v>
      </c>
      <c r="U664" s="5" t="str">
        <f>+Instructions!$B$3</f>
        <v>G</v>
      </c>
      <c r="V664" s="52"/>
      <c r="W664" s="56">
        <f>+Instructions!$C$22</f>
        <v>0</v>
      </c>
      <c r="X664" s="17">
        <f t="shared" ref="X664" si="1092">ROUND($AA664*(1-W664)+0.004999,2)</f>
        <v>10.8</v>
      </c>
      <c r="Y664" s="52"/>
      <c r="Z664" s="6" t="s">
        <v>860</v>
      </c>
      <c r="AA664" s="39">
        <v>10.8</v>
      </c>
      <c r="AB664" s="60">
        <f t="shared" ref="AB664" si="1093">+W664</f>
        <v>0</v>
      </c>
      <c r="AC664" s="17">
        <f t="shared" ref="AC664" si="1094">+X664</f>
        <v>10.8</v>
      </c>
      <c r="AD664" s="12">
        <f t="shared" ref="AD664" si="1095">(AG664-AC664)/AG664</f>
        <v>0</v>
      </c>
      <c r="AE664" s="120"/>
      <c r="AF664" s="127">
        <v>1</v>
      </c>
      <c r="AG664" s="38">
        <f t="shared" ref="AG664" si="1096">SUM(AJ664:AL664)+AE664</f>
        <v>10.8</v>
      </c>
      <c r="AH664" s="52"/>
      <c r="AJ664" s="17">
        <f t="shared" ref="AJ664" si="1097">ROUND(AC664/(1-VLOOKUP(AF664,Group,2,FALSE)),2)</f>
        <v>10.8</v>
      </c>
      <c r="AK664" s="17">
        <f t="shared" ref="AK664" si="1098">IF(VLOOKUP(AF664,Group,5,FALSE)="YES",VLOOKUP(ROUND(ROUND(AJ664,1)-AJ664,2),Round,2,FALSE)+VLOOKUP(AF664,Group,6,FALSE),0)</f>
        <v>0</v>
      </c>
      <c r="AL664" s="17">
        <f t="shared" ref="AL664" si="1099">IF(VLOOKUP(AF664,Group,7,FALSE)="",0,ROUND(AJ664-0.04999,1)-AJ664+AM664)</f>
        <v>0</v>
      </c>
      <c r="AM664" s="17" t="str">
        <f t="shared" ref="AM664" si="1100">IF(VLOOKUP(AF664,Group,7,FALSE)="","",VLOOKUP(AF664,Group,7,FALSE))</f>
        <v/>
      </c>
      <c r="AO664" s="31" t="s">
        <v>61</v>
      </c>
    </row>
    <row r="665" spans="1:41" s="3" customFormat="1" ht="1.5" customHeight="1" x14ac:dyDescent="0.2">
      <c r="B665" s="118"/>
      <c r="D665" s="40"/>
      <c r="E665" s="74"/>
      <c r="F665" s="74"/>
      <c r="G665" s="30"/>
      <c r="H665" s="30"/>
      <c r="I665" s="30"/>
      <c r="J665" s="30"/>
      <c r="K665" s="30"/>
      <c r="L665" s="30"/>
      <c r="M665" s="30"/>
      <c r="N665" s="30"/>
      <c r="P665" s="74"/>
      <c r="Q665" s="87"/>
      <c r="R665" s="29"/>
      <c r="S665" s="39"/>
      <c r="T665" s="37"/>
      <c r="U665" s="5"/>
      <c r="V665" s="52"/>
      <c r="W665" s="56"/>
      <c r="X665" s="39"/>
      <c r="Y665" s="52"/>
      <c r="Z665" s="6"/>
      <c r="AA665" s="39"/>
      <c r="AB665" s="60"/>
      <c r="AC665" s="39"/>
      <c r="AD665" s="60"/>
      <c r="AE665" s="75"/>
      <c r="AF665" s="148"/>
      <c r="AG665" s="39"/>
      <c r="AH665" s="52"/>
      <c r="AJ665" s="17"/>
      <c r="AK665" s="17"/>
      <c r="AL665" s="17"/>
      <c r="AM665" s="17"/>
      <c r="AO665" s="31"/>
    </row>
    <row r="666" spans="1:41" s="3" customFormat="1" ht="9.75" customHeight="1" x14ac:dyDescent="0.2">
      <c r="B666" s="118"/>
      <c r="D666" s="40" t="s">
        <v>107</v>
      </c>
      <c r="E666" s="158" t="s">
        <v>149</v>
      </c>
      <c r="F666" s="74"/>
      <c r="G666" s="30"/>
      <c r="H666" s="30"/>
      <c r="I666" s="30"/>
      <c r="K666" s="30"/>
      <c r="L666" s="30"/>
      <c r="M666" s="30"/>
      <c r="N666" s="30"/>
      <c r="P666" s="74"/>
      <c r="Q666" s="87"/>
      <c r="R666" s="29"/>
      <c r="S666" s="39"/>
      <c r="T666" s="37"/>
      <c r="U666" s="5"/>
      <c r="V666" s="52"/>
      <c r="W666" s="56"/>
      <c r="X666" s="39"/>
      <c r="Y666" s="52"/>
      <c r="Z666" s="6"/>
      <c r="AA666" s="39"/>
      <c r="AB666" s="60"/>
      <c r="AC666" s="39"/>
      <c r="AD666" s="60"/>
      <c r="AE666" s="75"/>
      <c r="AF666" s="148"/>
      <c r="AG666" s="39"/>
      <c r="AH666" s="52"/>
      <c r="AJ666" s="17"/>
      <c r="AK666" s="17"/>
      <c r="AL666" s="17"/>
      <c r="AM666" s="17"/>
      <c r="AO666" s="31"/>
    </row>
    <row r="667" spans="1:41" s="3" customFormat="1" ht="3.95" customHeight="1" x14ac:dyDescent="0.2">
      <c r="A667" s="3" t="s">
        <v>120</v>
      </c>
      <c r="P667" s="74"/>
      <c r="Q667" s="87"/>
      <c r="R667" s="6"/>
      <c r="S667" s="39"/>
      <c r="T667" s="6"/>
      <c r="U667" s="5"/>
      <c r="V667" s="52"/>
      <c r="W667" s="56"/>
      <c r="X667" s="15"/>
      <c r="Y667" s="52"/>
      <c r="Z667" s="39"/>
      <c r="AA667" s="39"/>
      <c r="AB667" s="55"/>
      <c r="AC667" s="17"/>
      <c r="AD667" s="15"/>
      <c r="AE667" s="65"/>
      <c r="AF667" s="65"/>
      <c r="AG667" s="39"/>
      <c r="AH667" s="52"/>
      <c r="AO667" s="140"/>
    </row>
    <row r="668" spans="1:41" s="3" customFormat="1" ht="9.9499999999999993" customHeight="1" x14ac:dyDescent="0.2">
      <c r="A668" s="3" t="s">
        <v>120</v>
      </c>
      <c r="C668" s="73" t="s">
        <v>276</v>
      </c>
      <c r="N668" s="158"/>
      <c r="O668" s="3" t="s">
        <v>122</v>
      </c>
      <c r="P668" s="74"/>
      <c r="Q668" s="87"/>
      <c r="R668" s="161" t="s">
        <v>126</v>
      </c>
      <c r="S668" s="162" t="s">
        <v>278</v>
      </c>
      <c r="T668" s="163"/>
      <c r="U668" s="5"/>
      <c r="V668" s="52"/>
      <c r="W668" s="56"/>
      <c r="X668" s="15"/>
      <c r="Y668" s="52"/>
      <c r="Z668" s="39"/>
      <c r="AA668" s="39"/>
      <c r="AB668" s="55"/>
      <c r="AC668" s="17"/>
      <c r="AD668" s="15"/>
      <c r="AE668" s="65"/>
      <c r="AF668" s="65"/>
      <c r="AG668" s="39"/>
      <c r="AH668" s="52"/>
      <c r="AO668" s="140"/>
    </row>
    <row r="669" spans="1:41" s="3" customFormat="1" ht="2.85" customHeight="1" x14ac:dyDescent="0.2">
      <c r="C669" s="73"/>
      <c r="P669" s="74"/>
      <c r="Q669" s="87"/>
      <c r="R669" s="6"/>
      <c r="S669" s="39"/>
      <c r="T669" s="6"/>
      <c r="U669" s="5"/>
      <c r="V669" s="52"/>
      <c r="W669" s="56"/>
      <c r="X669" s="15"/>
      <c r="Y669" s="52"/>
      <c r="Z669" s="39"/>
      <c r="AA669" s="39"/>
      <c r="AB669" s="55"/>
      <c r="AC669" s="17"/>
      <c r="AD669" s="15"/>
      <c r="AE669" s="65"/>
      <c r="AF669" s="65"/>
      <c r="AG669" s="39"/>
      <c r="AH669" s="52"/>
      <c r="AO669" s="140"/>
    </row>
    <row r="670" spans="1:41" s="3" customFormat="1" ht="9.9499999999999993" customHeight="1" x14ac:dyDescent="0.2">
      <c r="D670" s="40" t="s">
        <v>10</v>
      </c>
      <c r="E670" s="141" t="s">
        <v>277</v>
      </c>
      <c r="G670" s="141"/>
      <c r="H670" s="141"/>
      <c r="J670" s="141"/>
      <c r="K670" s="141"/>
      <c r="L670" s="141"/>
      <c r="N670" s="141"/>
      <c r="P670" s="74"/>
      <c r="Q670" s="87"/>
      <c r="R670" s="6"/>
      <c r="S670" s="39"/>
      <c r="T670" s="6"/>
      <c r="U670" s="5"/>
      <c r="V670" s="52"/>
      <c r="W670" s="56"/>
      <c r="X670" s="15"/>
      <c r="Y670" s="52"/>
      <c r="Z670" s="39"/>
      <c r="AA670" s="39"/>
      <c r="AB670" s="55"/>
      <c r="AC670" s="17"/>
      <c r="AD670" s="15"/>
      <c r="AE670" s="65"/>
      <c r="AF670" s="65"/>
      <c r="AG670" s="39"/>
      <c r="AH670" s="52"/>
      <c r="AO670" s="140"/>
    </row>
    <row r="671" spans="1:41" s="3" customFormat="1" ht="1.5" customHeight="1" x14ac:dyDescent="0.2">
      <c r="A671" s="3" t="s">
        <v>120</v>
      </c>
      <c r="P671" s="74"/>
      <c r="Q671" s="87"/>
      <c r="R671" s="6"/>
      <c r="S671" s="39"/>
      <c r="T671" s="6"/>
      <c r="U671" s="5"/>
      <c r="V671" s="52"/>
      <c r="W671" s="56"/>
      <c r="X671" s="15"/>
      <c r="Y671" s="52"/>
      <c r="Z671" s="39"/>
      <c r="AA671" s="39"/>
      <c r="AB671" s="55"/>
      <c r="AC671" s="17"/>
      <c r="AD671" s="15"/>
      <c r="AE671" s="65"/>
      <c r="AF671" s="65"/>
      <c r="AG671" s="39"/>
      <c r="AH671" s="52"/>
      <c r="AO671" s="140"/>
    </row>
    <row r="672" spans="1:41" s="3" customFormat="1" ht="9.9499999999999993" customHeight="1" x14ac:dyDescent="0.2">
      <c r="B672" s="112" t="s">
        <v>57</v>
      </c>
      <c r="D672" s="40"/>
      <c r="E672" s="74" t="s">
        <v>302</v>
      </c>
      <c r="F672" s="74"/>
      <c r="G672" s="30" t="s">
        <v>50</v>
      </c>
      <c r="H672" s="30"/>
      <c r="I672" s="30"/>
      <c r="J672" s="30" t="s">
        <v>200</v>
      </c>
      <c r="K672" s="30"/>
      <c r="L672" s="30"/>
      <c r="M672" s="30"/>
      <c r="N672" s="30"/>
      <c r="P672" s="74" t="s">
        <v>806</v>
      </c>
      <c r="Q672" s="87" t="s">
        <v>14</v>
      </c>
      <c r="R672" s="29" t="s">
        <v>54</v>
      </c>
      <c r="S672" s="39">
        <f>IF(Suggested="Yes",AA672,AG672)</f>
        <v>10.95</v>
      </c>
      <c r="T672" s="37" t="s">
        <v>49</v>
      </c>
      <c r="U672" s="5" t="str">
        <f>+Instructions!$B$3</f>
        <v>G</v>
      </c>
      <c r="V672" s="52"/>
      <c r="W672" s="56">
        <f>+Instructions!$C$22</f>
        <v>0</v>
      </c>
      <c r="X672" s="17">
        <f>ROUND($AA672*(1-W672)+0.004999,2)</f>
        <v>10.95</v>
      </c>
      <c r="Y672" s="52"/>
      <c r="Z672" s="6" t="s">
        <v>860</v>
      </c>
      <c r="AA672" s="39">
        <v>10.95</v>
      </c>
      <c r="AB672" s="60">
        <f>+W672</f>
        <v>0</v>
      </c>
      <c r="AC672" s="17">
        <f>+X672</f>
        <v>10.95</v>
      </c>
      <c r="AD672" s="12">
        <f>(AG672-AC672)/AG672</f>
        <v>0</v>
      </c>
      <c r="AE672" s="120"/>
      <c r="AF672" s="127">
        <v>1</v>
      </c>
      <c r="AG672" s="38">
        <f>SUM(AJ672:AL672)+AE672</f>
        <v>10.95</v>
      </c>
      <c r="AH672" s="52"/>
      <c r="AJ672" s="17">
        <f>ROUND(AC672/(1-VLOOKUP(AF672,Group,2,FALSE)),2)</f>
        <v>10.95</v>
      </c>
      <c r="AK672" s="17">
        <f>IF(VLOOKUP(AF672,Group,5,FALSE)="YES",VLOOKUP(ROUND(ROUND(AJ672,1)-AJ672,2),Round,2,FALSE)+VLOOKUP(AF672,Group,6,FALSE),0)</f>
        <v>0</v>
      </c>
      <c r="AL672" s="17">
        <f>IF(VLOOKUP(AF672,Group,7,FALSE)="",0,ROUND(AJ672-0.04999,1)-AJ672+AM672)</f>
        <v>0</v>
      </c>
      <c r="AM672" s="17" t="str">
        <f>IF(VLOOKUP(AF672,Group,7,FALSE)="","",VLOOKUP(AF672,Group,7,FALSE))</f>
        <v/>
      </c>
      <c r="AO672" s="31" t="s">
        <v>61</v>
      </c>
    </row>
    <row r="673" spans="1:41" s="3" customFormat="1" ht="2.85" customHeight="1" x14ac:dyDescent="0.2">
      <c r="C673" s="73"/>
      <c r="P673" s="74"/>
      <c r="Q673" s="87"/>
      <c r="R673" s="6"/>
      <c r="S673" s="39"/>
      <c r="T673" s="6"/>
      <c r="U673" s="5"/>
      <c r="V673" s="52"/>
      <c r="W673" s="56"/>
      <c r="X673" s="15"/>
      <c r="Y673" s="52"/>
      <c r="Z673" s="39"/>
      <c r="AA673" s="39"/>
      <c r="AB673" s="55"/>
      <c r="AC673" s="17"/>
      <c r="AD673" s="15"/>
      <c r="AE673" s="65"/>
      <c r="AF673" s="65"/>
      <c r="AG673" s="39"/>
      <c r="AH673" s="52"/>
      <c r="AO673" s="140"/>
    </row>
    <row r="674" spans="1:41" s="3" customFormat="1" ht="9.9499999999999993" customHeight="1" x14ac:dyDescent="0.2">
      <c r="B674" s="112" t="s">
        <v>57</v>
      </c>
      <c r="D674" s="40"/>
      <c r="E674" s="74" t="s">
        <v>302</v>
      </c>
      <c r="F674" s="74"/>
      <c r="G674" s="30" t="s">
        <v>50</v>
      </c>
      <c r="H674" s="30"/>
      <c r="I674" s="30"/>
      <c r="J674" s="30" t="s">
        <v>194</v>
      </c>
      <c r="K674" s="30"/>
      <c r="L674" s="30"/>
      <c r="M674" s="30"/>
      <c r="N674" s="30"/>
      <c r="P674" s="74" t="s">
        <v>806</v>
      </c>
      <c r="Q674" s="87" t="s">
        <v>14</v>
      </c>
      <c r="R674" s="29" t="s">
        <v>54</v>
      </c>
      <c r="S674" s="39">
        <f>IF(Suggested="Yes",AA674,AG674)</f>
        <v>10.95</v>
      </c>
      <c r="T674" s="37" t="s">
        <v>49</v>
      </c>
      <c r="U674" s="5" t="str">
        <f>+Instructions!$B$3</f>
        <v>G</v>
      </c>
      <c r="V674" s="52"/>
      <c r="W674" s="56">
        <f>+Instructions!$C$22</f>
        <v>0</v>
      </c>
      <c r="X674" s="17">
        <f>ROUND($AA674*(1-W674)+0.004999,2)</f>
        <v>10.95</v>
      </c>
      <c r="Y674" s="52"/>
      <c r="Z674" s="6" t="s">
        <v>860</v>
      </c>
      <c r="AA674" s="39">
        <v>10.95</v>
      </c>
      <c r="AB674" s="60">
        <f>+W674</f>
        <v>0</v>
      </c>
      <c r="AC674" s="17">
        <f>+X674</f>
        <v>10.95</v>
      </c>
      <c r="AD674" s="12">
        <f>(AG674-AC674)/AG674</f>
        <v>0</v>
      </c>
      <c r="AE674" s="120"/>
      <c r="AF674" s="127">
        <v>1</v>
      </c>
      <c r="AG674" s="38">
        <f>SUM(AJ674:AL674)+AE674</f>
        <v>10.95</v>
      </c>
      <c r="AH674" s="52"/>
      <c r="AJ674" s="17">
        <f>ROUND(AC674/(1-VLOOKUP(AF674,Group,2,FALSE)),2)</f>
        <v>10.95</v>
      </c>
      <c r="AK674" s="17">
        <f>IF(VLOOKUP(AF674,Group,5,FALSE)="YES",VLOOKUP(ROUND(ROUND(AJ674,1)-AJ674,2),Round,2,FALSE)+VLOOKUP(AF674,Group,6,FALSE),0)</f>
        <v>0</v>
      </c>
      <c r="AL674" s="17">
        <f>IF(VLOOKUP(AF674,Group,7,FALSE)="",0,ROUND(AJ674-0.04999,1)-AJ674+AM674)</f>
        <v>0</v>
      </c>
      <c r="AM674" s="17" t="str">
        <f>IF(VLOOKUP(AF674,Group,7,FALSE)="","",VLOOKUP(AF674,Group,7,FALSE))</f>
        <v/>
      </c>
      <c r="AO674" s="31" t="s">
        <v>61</v>
      </c>
    </row>
    <row r="675" spans="1:41" s="3" customFormat="1" ht="1.5" customHeight="1" x14ac:dyDescent="0.2">
      <c r="B675" s="118"/>
      <c r="D675" s="40"/>
      <c r="E675" s="74"/>
      <c r="F675" s="74"/>
      <c r="G675" s="30"/>
      <c r="H675" s="30"/>
      <c r="I675" s="30"/>
      <c r="J675" s="30"/>
      <c r="K675" s="30"/>
      <c r="L675" s="30"/>
      <c r="M675" s="30"/>
      <c r="N675" s="30"/>
      <c r="P675" s="74"/>
      <c r="Q675" s="87"/>
      <c r="R675" s="29"/>
      <c r="S675" s="39"/>
      <c r="T675" s="37"/>
      <c r="U675" s="5"/>
      <c r="V675" s="52"/>
      <c r="W675" s="56"/>
      <c r="X675" s="39"/>
      <c r="Y675" s="52"/>
      <c r="Z675" s="6"/>
      <c r="AA675" s="39"/>
      <c r="AB675" s="60"/>
      <c r="AC675" s="39"/>
      <c r="AD675" s="60"/>
      <c r="AE675" s="75"/>
      <c r="AF675" s="148"/>
      <c r="AG675" s="39"/>
      <c r="AH675" s="52"/>
      <c r="AJ675" s="17"/>
      <c r="AK675" s="17"/>
      <c r="AL675" s="17"/>
      <c r="AM675" s="17"/>
      <c r="AO675" s="31"/>
    </row>
    <row r="676" spans="1:41" s="3" customFormat="1" ht="9.75" customHeight="1" x14ac:dyDescent="0.2">
      <c r="B676" s="118"/>
      <c r="D676" s="40" t="s">
        <v>107</v>
      </c>
      <c r="E676" s="158" t="s">
        <v>708</v>
      </c>
      <c r="F676" s="74"/>
      <c r="G676" s="30"/>
      <c r="H676" s="30"/>
      <c r="I676" s="30"/>
      <c r="K676" s="30"/>
      <c r="L676" s="30"/>
      <c r="M676" s="30"/>
      <c r="N676" s="30"/>
      <c r="P676" s="74"/>
      <c r="Q676" s="87"/>
      <c r="R676" s="29"/>
      <c r="S676" s="39"/>
      <c r="T676" s="37"/>
      <c r="U676" s="5"/>
      <c r="V676" s="52"/>
      <c r="W676" s="56"/>
      <c r="X676" s="39"/>
      <c r="Y676" s="52"/>
      <c r="Z676" s="6"/>
      <c r="AA676" s="39"/>
      <c r="AB676" s="60"/>
      <c r="AC676" s="39"/>
      <c r="AD676" s="60"/>
      <c r="AE676" s="75"/>
      <c r="AF676" s="148"/>
      <c r="AG676" s="39"/>
      <c r="AH676" s="52"/>
      <c r="AJ676" s="17"/>
      <c r="AK676" s="17"/>
      <c r="AL676" s="17"/>
      <c r="AM676" s="17"/>
      <c r="AO676" s="31"/>
    </row>
    <row r="677" spans="1:41" s="3" customFormat="1" ht="3.95" customHeight="1" x14ac:dyDescent="0.2">
      <c r="A677" s="3" t="s">
        <v>120</v>
      </c>
      <c r="P677" s="74"/>
      <c r="Q677" s="87"/>
      <c r="R677" s="6"/>
      <c r="S677" s="39"/>
      <c r="T677" s="6"/>
      <c r="U677" s="5"/>
      <c r="V677" s="52"/>
      <c r="W677" s="56"/>
      <c r="X677" s="15"/>
      <c r="Y677" s="52"/>
      <c r="Z677" s="39"/>
      <c r="AA677" s="39"/>
      <c r="AB677" s="55"/>
      <c r="AC677" s="17"/>
      <c r="AD677" s="15"/>
      <c r="AE677" s="65"/>
      <c r="AF677" s="65"/>
      <c r="AG677" s="39"/>
      <c r="AH677" s="52"/>
      <c r="AO677" s="140"/>
    </row>
    <row r="678" spans="1:41" s="3" customFormat="1" ht="9.9499999999999993" customHeight="1" x14ac:dyDescent="0.2">
      <c r="A678" s="3" t="s">
        <v>120</v>
      </c>
      <c r="C678" s="73" t="s">
        <v>450</v>
      </c>
      <c r="O678" s="3" t="s">
        <v>122</v>
      </c>
      <c r="P678" s="74"/>
      <c r="Q678" s="87"/>
      <c r="R678" s="161" t="s">
        <v>126</v>
      </c>
      <c r="S678" s="162" t="s">
        <v>451</v>
      </c>
      <c r="T678" s="163"/>
      <c r="U678" s="5"/>
      <c r="V678" s="52"/>
      <c r="W678" s="56"/>
      <c r="X678" s="15"/>
      <c r="Y678" s="52"/>
      <c r="Z678" s="39"/>
      <c r="AA678" s="39"/>
      <c r="AB678" s="55"/>
      <c r="AC678" s="17"/>
      <c r="AD678" s="15"/>
      <c r="AE678" s="65"/>
      <c r="AF678" s="65"/>
      <c r="AG678" s="39"/>
      <c r="AH678" s="52"/>
      <c r="AO678" s="140"/>
    </row>
    <row r="679" spans="1:41" s="3" customFormat="1" ht="2.85" customHeight="1" x14ac:dyDescent="0.2">
      <c r="C679" s="73"/>
      <c r="P679" s="74"/>
      <c r="Q679" s="87"/>
      <c r="R679" s="6"/>
      <c r="S679" s="39"/>
      <c r="T679" s="6"/>
      <c r="U679" s="5"/>
      <c r="V679" s="52"/>
      <c r="W679" s="56"/>
      <c r="X679" s="15"/>
      <c r="Y679" s="52"/>
      <c r="Z679" s="39"/>
      <c r="AA679" s="39"/>
      <c r="AB679" s="55"/>
      <c r="AC679" s="17"/>
      <c r="AD679" s="15"/>
      <c r="AE679" s="65"/>
      <c r="AF679" s="65"/>
      <c r="AG679" s="39"/>
      <c r="AH679" s="52"/>
      <c r="AO679" s="140"/>
    </row>
    <row r="680" spans="1:41" s="3" customFormat="1" ht="9.9499999999999993" customHeight="1" x14ac:dyDescent="0.2">
      <c r="D680" s="40" t="s">
        <v>10</v>
      </c>
      <c r="E680" s="141" t="s">
        <v>452</v>
      </c>
      <c r="G680" s="141"/>
      <c r="H680" s="141"/>
      <c r="J680" s="141"/>
      <c r="K680" s="141"/>
      <c r="L680" s="141"/>
      <c r="M680" s="3" t="s">
        <v>122</v>
      </c>
      <c r="N680" s="141"/>
      <c r="P680" s="74"/>
      <c r="Q680" s="87"/>
      <c r="R680" s="6"/>
      <c r="S680" s="39"/>
      <c r="T680" s="6"/>
      <c r="U680" s="5"/>
      <c r="V680" s="52"/>
      <c r="W680" s="56"/>
      <c r="X680" s="15"/>
      <c r="Y680" s="52"/>
      <c r="Z680" s="39"/>
      <c r="AA680" s="39"/>
      <c r="AB680" s="55"/>
      <c r="AC680" s="17"/>
      <c r="AD680" s="15"/>
      <c r="AE680" s="65"/>
      <c r="AF680" s="65"/>
      <c r="AG680" s="39"/>
      <c r="AH680" s="52"/>
      <c r="AO680" s="140"/>
    </row>
    <row r="681" spans="1:41" s="3" customFormat="1" ht="1.5" customHeight="1" x14ac:dyDescent="0.2">
      <c r="A681" s="3" t="s">
        <v>120</v>
      </c>
      <c r="P681" s="74"/>
      <c r="Q681" s="87"/>
      <c r="R681" s="6"/>
      <c r="S681" s="39"/>
      <c r="T681" s="6"/>
      <c r="U681" s="5"/>
      <c r="V681" s="52"/>
      <c r="W681" s="56"/>
      <c r="X681" s="15"/>
      <c r="Y681" s="52"/>
      <c r="Z681" s="39"/>
      <c r="AA681" s="39"/>
      <c r="AB681" s="55"/>
      <c r="AC681" s="17"/>
      <c r="AD681" s="15"/>
      <c r="AE681" s="65"/>
      <c r="AF681" s="65"/>
      <c r="AG681" s="39"/>
      <c r="AH681" s="52"/>
      <c r="AO681" s="140"/>
    </row>
    <row r="682" spans="1:41" s="3" customFormat="1" ht="9.9499999999999993" customHeight="1" x14ac:dyDescent="0.2">
      <c r="B682" s="112" t="s">
        <v>57</v>
      </c>
      <c r="D682" s="40"/>
      <c r="E682" s="74" t="s">
        <v>279</v>
      </c>
      <c r="F682" s="74"/>
      <c r="G682" s="30" t="s">
        <v>50</v>
      </c>
      <c r="H682" s="30"/>
      <c r="I682" s="30" t="s">
        <v>228</v>
      </c>
      <c r="J682" s="30"/>
      <c r="K682" s="30"/>
      <c r="L682" s="30"/>
      <c r="M682" s="30"/>
      <c r="N682" s="30"/>
      <c r="P682" s="74" t="s">
        <v>375</v>
      </c>
      <c r="Q682" s="87"/>
      <c r="R682" s="29"/>
      <c r="S682" s="39">
        <f>IF(Suggested="Yes",AA682,AG682)</f>
        <v>7.15</v>
      </c>
      <c r="T682" s="37" t="s">
        <v>49</v>
      </c>
      <c r="U682" s="5" t="str">
        <f>+Instructions!$B$3</f>
        <v>G</v>
      </c>
      <c r="V682" s="52"/>
      <c r="W682" s="56">
        <f>+Instructions!$C$22</f>
        <v>0</v>
      </c>
      <c r="X682" s="17">
        <f t="shared" ref="X682" si="1101">ROUND($AA682*(1-W682)+0.004999,2)</f>
        <v>7.15</v>
      </c>
      <c r="Y682" s="52"/>
      <c r="Z682" s="6" t="s">
        <v>860</v>
      </c>
      <c r="AA682" s="39">
        <v>7.15</v>
      </c>
      <c r="AB682" s="60">
        <f t="shared" ref="AB682" si="1102">+W682</f>
        <v>0</v>
      </c>
      <c r="AC682" s="17">
        <f t="shared" ref="AC682" si="1103">+X682</f>
        <v>7.15</v>
      </c>
      <c r="AD682" s="12">
        <f t="shared" ref="AD682" si="1104">(AG682-AC682)/AG682</f>
        <v>0</v>
      </c>
      <c r="AE682" s="120"/>
      <c r="AF682" s="127">
        <v>1</v>
      </c>
      <c r="AG682" s="38">
        <f t="shared" ref="AG682" si="1105">SUM(AJ682:AL682)+AE682</f>
        <v>7.15</v>
      </c>
      <c r="AH682" s="52"/>
      <c r="AJ682" s="17">
        <f t="shared" ref="AJ682" si="1106">ROUND(AC682/(1-VLOOKUP(AF682,Group,2,FALSE)),2)</f>
        <v>7.15</v>
      </c>
      <c r="AK682" s="17">
        <f t="shared" ref="AK682" si="1107">IF(VLOOKUP(AF682,Group,5,FALSE)="YES",VLOOKUP(ROUND(ROUND(AJ682,1)-AJ682,2),Round,2,FALSE)+VLOOKUP(AF682,Group,6,FALSE),0)</f>
        <v>0</v>
      </c>
      <c r="AL682" s="17">
        <f t="shared" ref="AL682" si="1108">IF(VLOOKUP(AF682,Group,7,FALSE)="",0,ROUND(AJ682-0.04999,1)-AJ682+AM682)</f>
        <v>0</v>
      </c>
      <c r="AM682" s="17" t="str">
        <f t="shared" ref="AM682" si="1109">IF(VLOOKUP(AF682,Group,7,FALSE)="","",VLOOKUP(AF682,Group,7,FALSE))</f>
        <v/>
      </c>
      <c r="AO682" s="31" t="s">
        <v>61</v>
      </c>
    </row>
    <row r="683" spans="1:41" s="3" customFormat="1" ht="9.9499999999999993" customHeight="1" x14ac:dyDescent="0.2">
      <c r="B683" s="112" t="s">
        <v>57</v>
      </c>
      <c r="D683" s="40"/>
      <c r="E683" s="74" t="s">
        <v>308</v>
      </c>
      <c r="F683" s="74"/>
      <c r="G683" s="30" t="s">
        <v>50</v>
      </c>
      <c r="H683" s="30"/>
      <c r="I683" s="30" t="s">
        <v>228</v>
      </c>
      <c r="J683" s="30"/>
      <c r="K683" s="30"/>
      <c r="L683" s="30" t="s">
        <v>122</v>
      </c>
      <c r="M683" s="30"/>
      <c r="N683" s="30"/>
      <c r="P683" s="74" t="s">
        <v>376</v>
      </c>
      <c r="Q683" s="87"/>
      <c r="R683" s="29" t="s">
        <v>54</v>
      </c>
      <c r="S683" s="39">
        <f>IF(Suggested="Yes",AA683,AG683)</f>
        <v>10.25</v>
      </c>
      <c r="T683" s="37" t="s">
        <v>49</v>
      </c>
      <c r="U683" s="5" t="str">
        <f>+Instructions!$B$3</f>
        <v>G</v>
      </c>
      <c r="V683" s="52"/>
      <c r="W683" s="56">
        <f>+Instructions!$C$22</f>
        <v>0</v>
      </c>
      <c r="X683" s="17">
        <f t="shared" ref="X683" si="1110">ROUND($AA683*(1-W683)+0.004999,2)</f>
        <v>10.25</v>
      </c>
      <c r="Y683" s="52"/>
      <c r="Z683" s="6" t="s">
        <v>860</v>
      </c>
      <c r="AA683" s="39">
        <v>10.25</v>
      </c>
      <c r="AB683" s="60">
        <f t="shared" ref="AB683" si="1111">+W683</f>
        <v>0</v>
      </c>
      <c r="AC683" s="17">
        <f t="shared" ref="AC683" si="1112">+X683</f>
        <v>10.25</v>
      </c>
      <c r="AD683" s="12">
        <f t="shared" ref="AD683" si="1113">(AG683-AC683)/AG683</f>
        <v>0</v>
      </c>
      <c r="AE683" s="120"/>
      <c r="AF683" s="127">
        <v>1</v>
      </c>
      <c r="AG683" s="38">
        <f t="shared" ref="AG683" si="1114">SUM(AJ683:AL683)+AE683</f>
        <v>10.25</v>
      </c>
      <c r="AH683" s="52"/>
      <c r="AJ683" s="17">
        <f t="shared" ref="AJ683" si="1115">ROUND(AC683/(1-VLOOKUP(AF683,Group,2,FALSE)),2)</f>
        <v>10.25</v>
      </c>
      <c r="AK683" s="17">
        <f t="shared" ref="AK683" si="1116">IF(VLOOKUP(AF683,Group,5,FALSE)="YES",VLOOKUP(ROUND(ROUND(AJ683,1)-AJ683,2),Round,2,FALSE)+VLOOKUP(AF683,Group,6,FALSE),0)</f>
        <v>0</v>
      </c>
      <c r="AL683" s="17">
        <f t="shared" ref="AL683" si="1117">IF(VLOOKUP(AF683,Group,7,FALSE)="",0,ROUND(AJ683-0.04999,1)-AJ683+AM683)</f>
        <v>0</v>
      </c>
      <c r="AM683" s="17" t="str">
        <f t="shared" ref="AM683" si="1118">IF(VLOOKUP(AF683,Group,7,FALSE)="","",VLOOKUP(AF683,Group,7,FALSE))</f>
        <v/>
      </c>
      <c r="AO683" s="31" t="s">
        <v>61</v>
      </c>
    </row>
    <row r="684" spans="1:41" s="3" customFormat="1" ht="1.5" customHeight="1" x14ac:dyDescent="0.2">
      <c r="A684" s="3" t="s">
        <v>120</v>
      </c>
      <c r="P684" s="74"/>
      <c r="Q684" s="87"/>
      <c r="R684" s="6"/>
      <c r="S684" s="39"/>
      <c r="T684" s="6"/>
      <c r="U684" s="5"/>
      <c r="V684" s="52"/>
      <c r="W684" s="56"/>
      <c r="X684" s="15"/>
      <c r="Y684" s="52"/>
      <c r="Z684" s="39"/>
      <c r="AA684" s="39"/>
      <c r="AB684" s="55"/>
      <c r="AC684" s="17"/>
      <c r="AD684" s="15"/>
      <c r="AE684" s="65"/>
      <c r="AF684" s="65"/>
      <c r="AG684" s="39"/>
      <c r="AH684" s="52"/>
      <c r="AO684" s="140"/>
    </row>
    <row r="685" spans="1:41" s="3" customFormat="1" ht="9.9499999999999993" customHeight="1" x14ac:dyDescent="0.2">
      <c r="B685" s="111" t="s">
        <v>8</v>
      </c>
      <c r="D685" s="40"/>
      <c r="E685" s="74" t="s">
        <v>280</v>
      </c>
      <c r="F685" s="74"/>
      <c r="G685" s="30" t="s">
        <v>123</v>
      </c>
      <c r="H685" s="30"/>
      <c r="I685" s="30" t="s">
        <v>228</v>
      </c>
      <c r="K685" s="30" t="s">
        <v>127</v>
      </c>
      <c r="L685" s="168" t="s">
        <v>488</v>
      </c>
      <c r="M685" s="168"/>
      <c r="N685" s="168" t="s">
        <v>161</v>
      </c>
      <c r="P685" s="74" t="s">
        <v>136</v>
      </c>
      <c r="Q685" s="87"/>
      <c r="R685" s="29"/>
      <c r="S685" s="39">
        <f>IF(Suggested="Yes",AA685,AG685)</f>
        <v>18.95</v>
      </c>
      <c r="T685" s="37" t="s">
        <v>48</v>
      </c>
      <c r="U685" s="5" t="str">
        <f>+Instructions!$B$3</f>
        <v>G</v>
      </c>
      <c r="V685" s="52"/>
      <c r="W685" s="56">
        <f>+Instructions!$C$22</f>
        <v>0</v>
      </c>
      <c r="X685" s="17">
        <f>ROUND($AA685*(1-W685)+0.004999,2)</f>
        <v>18.95</v>
      </c>
      <c r="Y685" s="52"/>
      <c r="Z685" s="6" t="s">
        <v>860</v>
      </c>
      <c r="AA685" s="39">
        <v>18.95</v>
      </c>
      <c r="AB685" s="60">
        <f>+W685</f>
        <v>0</v>
      </c>
      <c r="AC685" s="17">
        <f>+X685</f>
        <v>18.95</v>
      </c>
      <c r="AD685" s="12">
        <f>(AG685-AC685)/AG685</f>
        <v>0</v>
      </c>
      <c r="AE685" s="120"/>
      <c r="AF685" s="128">
        <v>3</v>
      </c>
      <c r="AG685" s="53">
        <f>SUM(AJ685:AL685)+AE685</f>
        <v>18.95</v>
      </c>
      <c r="AH685" s="52"/>
      <c r="AJ685" s="17">
        <f>ROUND(AC685/(1-VLOOKUP(AF685,Group,2,FALSE)),2)</f>
        <v>18.95</v>
      </c>
      <c r="AK685" s="17">
        <f>IF(VLOOKUP(AF685,Group,5,FALSE)="YES",VLOOKUP(ROUND(ROUND(AJ685,1)-AJ685,2),Round,2,FALSE)+VLOOKUP(AF685,Group,6,FALSE),0)</f>
        <v>0</v>
      </c>
      <c r="AL685" s="17">
        <f>IF(VLOOKUP(AF685,Group,7,FALSE)="",0,ROUND(AJ685-0.04999,1)-AJ685+AM685)</f>
        <v>0</v>
      </c>
      <c r="AM685" s="17" t="str">
        <f>IF(VLOOKUP(AF685,Group,7,FALSE)="","",VLOOKUP(AF685,Group,7,FALSE))</f>
        <v/>
      </c>
      <c r="AO685" s="31" t="s">
        <v>61</v>
      </c>
    </row>
    <row r="686" spans="1:41" s="3" customFormat="1" ht="1.5" customHeight="1" x14ac:dyDescent="0.2">
      <c r="A686" s="3" t="s">
        <v>120</v>
      </c>
      <c r="P686" s="74"/>
      <c r="Q686" s="87"/>
      <c r="R686" s="6"/>
      <c r="S686" s="39"/>
      <c r="T686" s="6"/>
      <c r="U686" s="5"/>
      <c r="V686" s="52"/>
      <c r="W686" s="56"/>
      <c r="X686" s="15"/>
      <c r="Y686" s="52"/>
      <c r="Z686" s="39"/>
      <c r="AA686" s="39"/>
      <c r="AB686" s="55"/>
      <c r="AC686" s="17"/>
      <c r="AD686" s="15"/>
      <c r="AE686" s="65"/>
      <c r="AF686" s="65"/>
      <c r="AG686" s="39"/>
      <c r="AH686" s="52"/>
      <c r="AO686" s="140"/>
    </row>
    <row r="687" spans="1:41" s="3" customFormat="1" ht="9.9499999999999993" customHeight="1" x14ac:dyDescent="0.2">
      <c r="B687" s="113" t="s">
        <v>47</v>
      </c>
      <c r="D687" s="40"/>
      <c r="E687" s="74" t="s">
        <v>281</v>
      </c>
      <c r="F687" s="74"/>
      <c r="G687" s="30" t="s">
        <v>104</v>
      </c>
      <c r="H687" s="30"/>
      <c r="I687" s="30" t="s">
        <v>228</v>
      </c>
      <c r="J687" s="30"/>
      <c r="K687" s="30"/>
      <c r="M687" s="30"/>
      <c r="N687" s="30"/>
      <c r="P687" s="74" t="s">
        <v>137</v>
      </c>
      <c r="Q687" s="87"/>
      <c r="R687" s="29"/>
      <c r="S687" s="39">
        <f>IF(Suggested="Yes",AA687,AG687)</f>
        <v>8.75</v>
      </c>
      <c r="T687" s="37" t="s">
        <v>48</v>
      </c>
      <c r="U687" s="5" t="str">
        <f>+Instructions!$B$3</f>
        <v>G</v>
      </c>
      <c r="V687" s="52"/>
      <c r="W687" s="56">
        <f>+Instructions!$C$22</f>
        <v>0</v>
      </c>
      <c r="X687" s="39">
        <f>ROUND($AA687*(1-W687)+0.004999,2)</f>
        <v>8.75</v>
      </c>
      <c r="Y687" s="52"/>
      <c r="Z687" s="6" t="s">
        <v>860</v>
      </c>
      <c r="AA687" s="39">
        <v>8.75</v>
      </c>
      <c r="AB687" s="60">
        <f>+W687</f>
        <v>0</v>
      </c>
      <c r="AC687" s="39">
        <f>+X687</f>
        <v>8.75</v>
      </c>
      <c r="AD687" s="60">
        <f>(AG687-AC687)/AG687</f>
        <v>0</v>
      </c>
      <c r="AE687" s="120"/>
      <c r="AF687" s="129">
        <v>2</v>
      </c>
      <c r="AG687" s="44">
        <f>SUM(AJ687:AL687)+AE687</f>
        <v>8.75</v>
      </c>
      <c r="AH687" s="52"/>
      <c r="AJ687" s="17">
        <f>ROUND(AC687/(1-VLOOKUP(AF687,Group,2,FALSE)),2)</f>
        <v>8.75</v>
      </c>
      <c r="AK687" s="17">
        <f>IF(VLOOKUP(AF687,Group,5,FALSE)="YES",VLOOKUP(ROUND(ROUND(AJ687,1)-AJ687,2),Round,2,FALSE)+VLOOKUP(AF687,Group,6,FALSE),0)</f>
        <v>0</v>
      </c>
      <c r="AL687" s="17">
        <f>IF(VLOOKUP(AF687,Group,7,FALSE)="",0,ROUND(AJ687-0.04999,1)-AJ687+AM687)</f>
        <v>0</v>
      </c>
      <c r="AM687" s="17" t="str">
        <f>IF(VLOOKUP(AF687,Group,7,FALSE)="","",VLOOKUP(AF687,Group,7,FALSE))</f>
        <v/>
      </c>
      <c r="AO687" s="31" t="s">
        <v>61</v>
      </c>
    </row>
    <row r="688" spans="1:41" s="3" customFormat="1" ht="1.5" customHeight="1" x14ac:dyDescent="0.2">
      <c r="B688" s="118"/>
      <c r="D688" s="40"/>
      <c r="E688" s="74"/>
      <c r="F688" s="74"/>
      <c r="G688" s="30"/>
      <c r="H688" s="30"/>
      <c r="I688" s="30"/>
      <c r="J688" s="30"/>
      <c r="K688" s="30"/>
      <c r="L688" s="30"/>
      <c r="M688" s="30"/>
      <c r="N688" s="30"/>
      <c r="P688" s="74"/>
      <c r="Q688" s="87"/>
      <c r="R688" s="29"/>
      <c r="S688" s="39"/>
      <c r="T688" s="37"/>
      <c r="U688" s="5"/>
      <c r="V688" s="52"/>
      <c r="W688" s="56"/>
      <c r="X688" s="39"/>
      <c r="Y688" s="52"/>
      <c r="Z688" s="6"/>
      <c r="AA688" s="39"/>
      <c r="AB688" s="60"/>
      <c r="AC688" s="39"/>
      <c r="AD688" s="60"/>
      <c r="AE688" s="75"/>
      <c r="AF688" s="148"/>
      <c r="AG688" s="39"/>
      <c r="AH688" s="52"/>
      <c r="AJ688" s="17"/>
      <c r="AK688" s="17"/>
      <c r="AL688" s="17"/>
      <c r="AM688" s="17"/>
      <c r="AO688" s="31"/>
    </row>
    <row r="689" spans="1:41" s="3" customFormat="1" ht="9.75" customHeight="1" x14ac:dyDescent="0.2">
      <c r="B689" s="118"/>
      <c r="D689" s="40" t="s">
        <v>125</v>
      </c>
      <c r="E689" s="158" t="s">
        <v>557</v>
      </c>
      <c r="F689" s="74"/>
      <c r="G689" s="30"/>
      <c r="H689" s="30"/>
      <c r="I689" s="30"/>
      <c r="J689" s="158"/>
      <c r="K689" s="30"/>
      <c r="L689" s="30"/>
      <c r="M689" s="30"/>
      <c r="N689" s="30"/>
      <c r="P689" s="74"/>
      <c r="Q689" s="87"/>
      <c r="R689" s="29"/>
      <c r="S689" s="39"/>
      <c r="T689" s="37"/>
      <c r="U689" s="5"/>
      <c r="V689" s="52"/>
      <c r="W689" s="56"/>
      <c r="X689" s="39"/>
      <c r="Y689" s="52"/>
      <c r="Z689" s="6"/>
      <c r="AA689" s="39"/>
      <c r="AB689" s="60"/>
      <c r="AC689" s="39"/>
      <c r="AD689" s="60"/>
      <c r="AE689" s="75"/>
      <c r="AF689" s="148"/>
      <c r="AG689" s="39"/>
      <c r="AH689" s="52"/>
      <c r="AJ689" s="17"/>
      <c r="AK689" s="17"/>
      <c r="AL689" s="17"/>
      <c r="AM689" s="17"/>
      <c r="AO689" s="31"/>
    </row>
    <row r="690" spans="1:41" s="3" customFormat="1" ht="9.75" customHeight="1" x14ac:dyDescent="0.2">
      <c r="B690" s="118"/>
      <c r="D690" s="40"/>
      <c r="E690" s="158" t="s">
        <v>613</v>
      </c>
      <c r="F690" s="74"/>
      <c r="G690" s="30"/>
      <c r="H690" s="30"/>
      <c r="I690" s="30"/>
      <c r="K690" s="30"/>
      <c r="L690" s="30"/>
      <c r="M690" s="30"/>
      <c r="N690" s="30"/>
      <c r="P690" s="74"/>
      <c r="Q690" s="87"/>
      <c r="R690" s="29"/>
      <c r="S690" s="39"/>
      <c r="T690" s="37"/>
      <c r="U690" s="5"/>
      <c r="V690" s="52"/>
      <c r="W690" s="56"/>
      <c r="X690" s="39"/>
      <c r="Y690" s="52"/>
      <c r="Z690" s="6"/>
      <c r="AA690" s="39"/>
      <c r="AB690" s="60"/>
      <c r="AC690" s="39"/>
      <c r="AD690" s="60"/>
      <c r="AE690" s="75"/>
      <c r="AF690" s="148"/>
      <c r="AG690" s="39"/>
      <c r="AH690" s="52"/>
      <c r="AJ690" s="17"/>
      <c r="AK690" s="17"/>
      <c r="AL690" s="17"/>
      <c r="AM690" s="17"/>
      <c r="AO690" s="31"/>
    </row>
    <row r="691" spans="1:41" s="3" customFormat="1" ht="3.95" customHeight="1" x14ac:dyDescent="0.2">
      <c r="A691" s="3" t="s">
        <v>120</v>
      </c>
      <c r="P691" s="74"/>
      <c r="Q691" s="87"/>
      <c r="R691" s="6"/>
      <c r="S691" s="39"/>
      <c r="T691" s="6"/>
      <c r="U691" s="5"/>
      <c r="V691" s="52"/>
      <c r="W691" s="56"/>
      <c r="X691" s="15"/>
      <c r="Y691" s="52"/>
      <c r="Z691" s="39"/>
      <c r="AA691" s="39"/>
      <c r="AB691" s="55"/>
      <c r="AC691" s="17"/>
      <c r="AD691" s="15"/>
      <c r="AE691" s="65"/>
      <c r="AF691" s="65"/>
      <c r="AG691" s="39"/>
      <c r="AH691" s="52"/>
      <c r="AO691" s="140"/>
    </row>
    <row r="692" spans="1:41" s="3" customFormat="1" ht="9.9499999999999993" customHeight="1" x14ac:dyDescent="0.2">
      <c r="A692" s="3" t="s">
        <v>120</v>
      </c>
      <c r="C692" s="73" t="s">
        <v>222</v>
      </c>
      <c r="O692" s="3" t="s">
        <v>122</v>
      </c>
      <c r="P692" s="74"/>
      <c r="Q692" s="87"/>
      <c r="R692" s="161" t="s">
        <v>126</v>
      </c>
      <c r="S692" s="162" t="s">
        <v>223</v>
      </c>
      <c r="T692" s="163"/>
      <c r="U692" s="5"/>
      <c r="V692" s="52"/>
      <c r="W692" s="56"/>
      <c r="X692" s="15"/>
      <c r="Y692" s="52"/>
      <c r="Z692" s="39"/>
      <c r="AA692" s="39"/>
      <c r="AB692" s="55"/>
      <c r="AC692" s="17"/>
      <c r="AD692" s="15"/>
      <c r="AE692" s="65"/>
      <c r="AF692" s="65"/>
      <c r="AG692" s="39"/>
      <c r="AH692" s="52"/>
      <c r="AO692" s="140"/>
    </row>
    <row r="693" spans="1:41" s="3" customFormat="1" ht="2.85" customHeight="1" x14ac:dyDescent="0.2">
      <c r="C693" s="73"/>
      <c r="P693" s="74"/>
      <c r="Q693" s="87"/>
      <c r="R693" s="6"/>
      <c r="S693" s="39"/>
      <c r="T693" s="6"/>
      <c r="U693" s="5"/>
      <c r="V693" s="52"/>
      <c r="W693" s="56"/>
      <c r="X693" s="15"/>
      <c r="Y693" s="52"/>
      <c r="Z693" s="39"/>
      <c r="AA693" s="39"/>
      <c r="AB693" s="55"/>
      <c r="AC693" s="17"/>
      <c r="AD693" s="15"/>
      <c r="AE693" s="65"/>
      <c r="AF693" s="65"/>
      <c r="AG693" s="39"/>
      <c r="AH693" s="52"/>
      <c r="AO693" s="140"/>
    </row>
    <row r="694" spans="1:41" s="3" customFormat="1" ht="9.9499999999999993" customHeight="1" x14ac:dyDescent="0.2">
      <c r="D694" s="40" t="s">
        <v>205</v>
      </c>
      <c r="E694" s="141" t="s">
        <v>224</v>
      </c>
      <c r="G694" s="141"/>
      <c r="H694" s="141"/>
      <c r="J694" s="141"/>
      <c r="K694" s="141"/>
      <c r="N694" s="141"/>
      <c r="P694" s="74"/>
      <c r="Q694" s="87"/>
      <c r="R694" s="6"/>
      <c r="S694" s="39"/>
      <c r="T694" s="6"/>
      <c r="U694" s="5"/>
      <c r="V694" s="52"/>
      <c r="W694" s="56"/>
      <c r="X694" s="15"/>
      <c r="Y694" s="52"/>
      <c r="Z694" s="39"/>
      <c r="AA694" s="39"/>
      <c r="AB694" s="55"/>
      <c r="AC694" s="17"/>
      <c r="AD694" s="15"/>
      <c r="AE694" s="65"/>
      <c r="AF694" s="65"/>
      <c r="AG694" s="39"/>
      <c r="AH694" s="52"/>
      <c r="AO694" s="140"/>
    </row>
    <row r="695" spans="1:41" s="3" customFormat="1" ht="1.5" customHeight="1" x14ac:dyDescent="0.2">
      <c r="A695" s="3" t="s">
        <v>120</v>
      </c>
      <c r="P695" s="74"/>
      <c r="Q695" s="87"/>
      <c r="R695" s="6"/>
      <c r="S695" s="39"/>
      <c r="T695" s="6"/>
      <c r="U695" s="5"/>
      <c r="V695" s="52"/>
      <c r="W695" s="56"/>
      <c r="X695" s="15"/>
      <c r="Y695" s="52"/>
      <c r="Z695" s="39"/>
      <c r="AA695" s="39"/>
      <c r="AB695" s="55"/>
      <c r="AC695" s="17"/>
      <c r="AD695" s="15"/>
      <c r="AE695" s="65"/>
      <c r="AF695" s="65"/>
      <c r="AG695" s="39"/>
      <c r="AH695" s="52"/>
      <c r="AO695" s="140"/>
    </row>
    <row r="696" spans="1:41" s="3" customFormat="1" ht="9.9499999999999993" customHeight="1" x14ac:dyDescent="0.2">
      <c r="B696" s="112" t="s">
        <v>57</v>
      </c>
      <c r="D696" s="40"/>
      <c r="E696" s="74" t="s">
        <v>279</v>
      </c>
      <c r="F696" s="74"/>
      <c r="G696" s="30" t="s">
        <v>50</v>
      </c>
      <c r="H696" s="30"/>
      <c r="I696" s="30" t="s">
        <v>133</v>
      </c>
      <c r="J696" s="30"/>
      <c r="K696" s="30"/>
      <c r="M696" s="30"/>
      <c r="N696" s="30"/>
      <c r="P696" s="74" t="s">
        <v>388</v>
      </c>
      <c r="Q696" s="87"/>
      <c r="R696" s="29"/>
      <c r="S696" s="39">
        <f>IF(Suggested="Yes",AA696,AG696)</f>
        <v>6.7</v>
      </c>
      <c r="T696" s="37" t="s">
        <v>49</v>
      </c>
      <c r="U696" s="5" t="str">
        <f>+Instructions!$B$3</f>
        <v>G</v>
      </c>
      <c r="V696" s="52"/>
      <c r="W696" s="56">
        <f>+Instructions!$C$22</f>
        <v>0</v>
      </c>
      <c r="X696" s="17">
        <f>ROUND($AA696*(1-W696)+0.004999,2)</f>
        <v>6.7</v>
      </c>
      <c r="Y696" s="52"/>
      <c r="Z696" s="6" t="s">
        <v>860</v>
      </c>
      <c r="AA696" s="39">
        <v>6.7</v>
      </c>
      <c r="AB696" s="60">
        <f t="shared" ref="AB696:AC699" si="1119">+W696</f>
        <v>0</v>
      </c>
      <c r="AC696" s="17">
        <f t="shared" si="1119"/>
        <v>6.7</v>
      </c>
      <c r="AD696" s="12">
        <f>(AG696-AC696)/AG696</f>
        <v>0</v>
      </c>
      <c r="AE696" s="120"/>
      <c r="AF696" s="127">
        <v>1</v>
      </c>
      <c r="AG696" s="38">
        <f>SUM(AJ696:AL696)+AE696</f>
        <v>6.7</v>
      </c>
      <c r="AH696" s="52"/>
      <c r="AJ696" s="17">
        <f>ROUND(AC696/(1-VLOOKUP(AF696,Group,2,FALSE)),2)</f>
        <v>6.7</v>
      </c>
      <c r="AK696" s="17">
        <f>IF(VLOOKUP(AF696,Group,5,FALSE)="YES",VLOOKUP(ROUND(ROUND(AJ696,1)-AJ696,2),Round,2,FALSE)+VLOOKUP(AF696,Group,6,FALSE),0)</f>
        <v>0</v>
      </c>
      <c r="AL696" s="17">
        <f>IF(VLOOKUP(AF696,Group,7,FALSE)="",0,ROUND(AJ696-0.04999,1)-AJ696+AM696)</f>
        <v>0</v>
      </c>
      <c r="AM696" s="17" t="str">
        <f>IF(VLOOKUP(AF696,Group,7,FALSE)="","",VLOOKUP(AF696,Group,7,FALSE))</f>
        <v/>
      </c>
      <c r="AO696" s="31" t="s">
        <v>61</v>
      </c>
    </row>
    <row r="697" spans="1:41" s="3" customFormat="1" ht="9.9499999999999993" customHeight="1" x14ac:dyDescent="0.2">
      <c r="B697" s="112" t="s">
        <v>57</v>
      </c>
      <c r="D697" s="40"/>
      <c r="E697" s="74" t="s">
        <v>279</v>
      </c>
      <c r="F697" s="74"/>
      <c r="G697" s="30" t="s">
        <v>50</v>
      </c>
      <c r="H697" s="30"/>
      <c r="I697" s="30" t="s">
        <v>228</v>
      </c>
      <c r="J697" s="30"/>
      <c r="K697" s="30"/>
      <c r="M697" s="30"/>
      <c r="N697" s="30"/>
      <c r="P697" s="74" t="s">
        <v>375</v>
      </c>
      <c r="Q697" s="87"/>
      <c r="R697" s="29"/>
      <c r="S697" s="39">
        <f>IF(Suggested="Yes",AA697,AG697)</f>
        <v>7.1</v>
      </c>
      <c r="T697" s="37" t="s">
        <v>49</v>
      </c>
      <c r="U697" s="5" t="str">
        <f>+Instructions!$B$3</f>
        <v>G</v>
      </c>
      <c r="V697" s="52"/>
      <c r="W697" s="56">
        <f>+Instructions!$C$22</f>
        <v>0</v>
      </c>
      <c r="X697" s="17">
        <f>ROUND($AA697*(1-W697)+0.004999,2)</f>
        <v>7.1</v>
      </c>
      <c r="Y697" s="52"/>
      <c r="Z697" s="6" t="s">
        <v>860</v>
      </c>
      <c r="AA697" s="39">
        <v>7.1</v>
      </c>
      <c r="AB697" s="60">
        <f t="shared" si="1119"/>
        <v>0</v>
      </c>
      <c r="AC697" s="17">
        <f t="shared" si="1119"/>
        <v>7.1</v>
      </c>
      <c r="AD697" s="12">
        <f>(AG697-AC697)/AG697</f>
        <v>0</v>
      </c>
      <c r="AE697" s="120"/>
      <c r="AF697" s="127">
        <v>1</v>
      </c>
      <c r="AG697" s="38">
        <f>SUM(AJ697:AL697)+AE697</f>
        <v>7.1</v>
      </c>
      <c r="AH697" s="52"/>
      <c r="AJ697" s="17">
        <f>ROUND(AC697/(1-VLOOKUP(AF697,Group,2,FALSE)),2)</f>
        <v>7.1</v>
      </c>
      <c r="AK697" s="17">
        <f>IF(VLOOKUP(AF697,Group,5,FALSE)="YES",VLOOKUP(ROUND(ROUND(AJ697,1)-AJ697,2),Round,2,FALSE)+VLOOKUP(AF697,Group,6,FALSE),0)</f>
        <v>0</v>
      </c>
      <c r="AL697" s="17">
        <f>IF(VLOOKUP(AF697,Group,7,FALSE)="",0,ROUND(AJ697-0.04999,1)-AJ697+AM697)</f>
        <v>0</v>
      </c>
      <c r="AM697" s="17" t="str">
        <f>IF(VLOOKUP(AF697,Group,7,FALSE)="","",VLOOKUP(AF697,Group,7,FALSE))</f>
        <v/>
      </c>
      <c r="AO697" s="31" t="s">
        <v>61</v>
      </c>
    </row>
    <row r="698" spans="1:41" s="3" customFormat="1" ht="9.9499999999999993" customHeight="1" x14ac:dyDescent="0.2">
      <c r="B698" s="112" t="s">
        <v>57</v>
      </c>
      <c r="D698" s="40"/>
      <c r="E698" s="74" t="s">
        <v>308</v>
      </c>
      <c r="F698" s="74"/>
      <c r="G698" s="30" t="s">
        <v>50</v>
      </c>
      <c r="H698" s="30"/>
      <c r="I698" s="30" t="s">
        <v>228</v>
      </c>
      <c r="J698" s="30"/>
      <c r="K698" s="30"/>
      <c r="M698" s="30"/>
      <c r="N698" s="30"/>
      <c r="P698" s="74" t="s">
        <v>376</v>
      </c>
      <c r="Q698" s="87"/>
      <c r="R698" s="29"/>
      <c r="S698" s="39">
        <f>IF(Suggested="Yes",AA698,AG698)</f>
        <v>10.35</v>
      </c>
      <c r="T698" s="37" t="s">
        <v>49</v>
      </c>
      <c r="U698" s="5" t="str">
        <f>+Instructions!$B$3</f>
        <v>G</v>
      </c>
      <c r="V698" s="52"/>
      <c r="W698" s="56">
        <f>+Instructions!$C$22</f>
        <v>0</v>
      </c>
      <c r="X698" s="17">
        <f>ROUND($AA698*(1-W698)+0.004999,2)</f>
        <v>10.35</v>
      </c>
      <c r="Y698" s="52"/>
      <c r="Z698" s="6" t="s">
        <v>860</v>
      </c>
      <c r="AA698" s="39">
        <v>10.35</v>
      </c>
      <c r="AB698" s="60">
        <f t="shared" si="1119"/>
        <v>0</v>
      </c>
      <c r="AC698" s="17">
        <f t="shared" si="1119"/>
        <v>10.35</v>
      </c>
      <c r="AD698" s="12">
        <f>(AG698-AC698)/AG698</f>
        <v>0</v>
      </c>
      <c r="AE698" s="120"/>
      <c r="AF698" s="127">
        <v>1</v>
      </c>
      <c r="AG698" s="38">
        <f>SUM(AJ698:AL698)+AE698</f>
        <v>10.35</v>
      </c>
      <c r="AH698" s="52"/>
      <c r="AJ698" s="17">
        <f>ROUND(AC698/(1-VLOOKUP(AF698,Group,2,FALSE)),2)</f>
        <v>10.35</v>
      </c>
      <c r="AK698" s="17">
        <f>IF(VLOOKUP(AF698,Group,5,FALSE)="YES",VLOOKUP(ROUND(ROUND(AJ698,1)-AJ698,2),Round,2,FALSE)+VLOOKUP(AF698,Group,6,FALSE),0)</f>
        <v>0</v>
      </c>
      <c r="AL698" s="17">
        <f>IF(VLOOKUP(AF698,Group,7,FALSE)="",0,ROUND(AJ698-0.04999,1)-AJ698+AM698)</f>
        <v>0</v>
      </c>
      <c r="AM698" s="17" t="str">
        <f>IF(VLOOKUP(AF698,Group,7,FALSE)="","",VLOOKUP(AF698,Group,7,FALSE))</f>
        <v/>
      </c>
      <c r="AO698" s="31" t="s">
        <v>61</v>
      </c>
    </row>
    <row r="699" spans="1:41" s="3" customFormat="1" ht="9.9499999999999993" customHeight="1" x14ac:dyDescent="0.2">
      <c r="B699" s="112" t="s">
        <v>57</v>
      </c>
      <c r="D699" s="40"/>
      <c r="E699" s="74" t="s">
        <v>309</v>
      </c>
      <c r="F699" s="74"/>
      <c r="G699" s="30" t="s">
        <v>50</v>
      </c>
      <c r="H699" s="30"/>
      <c r="I699" s="30" t="s">
        <v>228</v>
      </c>
      <c r="J699" s="30"/>
      <c r="K699" s="30"/>
      <c r="M699" s="30"/>
      <c r="N699" s="30"/>
      <c r="P699" s="74" t="s">
        <v>240</v>
      </c>
      <c r="Q699" s="87"/>
      <c r="R699" s="29"/>
      <c r="S699" s="39">
        <f>IF(Suggested="Yes",AA699,AG699)</f>
        <v>18.100000000000001</v>
      </c>
      <c r="T699" s="37" t="s">
        <v>49</v>
      </c>
      <c r="U699" s="5" t="str">
        <f>+Instructions!$B$3</f>
        <v>G</v>
      </c>
      <c r="V699" s="52"/>
      <c r="W699" s="56">
        <f>+Instructions!$C$22</f>
        <v>0</v>
      </c>
      <c r="X699" s="17">
        <f>ROUND($AA699*(1-W699)+0.004999,2)</f>
        <v>18.100000000000001</v>
      </c>
      <c r="Y699" s="52"/>
      <c r="Z699" s="6" t="s">
        <v>860</v>
      </c>
      <c r="AA699" s="39">
        <v>18.100000000000001</v>
      </c>
      <c r="AB699" s="60">
        <f t="shared" si="1119"/>
        <v>0</v>
      </c>
      <c r="AC699" s="17">
        <f t="shared" si="1119"/>
        <v>18.100000000000001</v>
      </c>
      <c r="AD699" s="12">
        <f>(AG699-AC699)/AG699</f>
        <v>0</v>
      </c>
      <c r="AE699" s="120"/>
      <c r="AF699" s="127">
        <v>1</v>
      </c>
      <c r="AG699" s="38">
        <f>SUM(AJ699:AL699)+AE699</f>
        <v>18.100000000000001</v>
      </c>
      <c r="AH699" s="52"/>
      <c r="AJ699" s="17">
        <f>ROUND(AC699/(1-VLOOKUP(AF699,Group,2,FALSE)),2)</f>
        <v>18.100000000000001</v>
      </c>
      <c r="AK699" s="17">
        <f>IF(VLOOKUP(AF699,Group,5,FALSE)="YES",VLOOKUP(ROUND(ROUND(AJ699,1)-AJ699,2),Round,2,FALSE)+VLOOKUP(AF699,Group,6,FALSE),0)</f>
        <v>0</v>
      </c>
      <c r="AL699" s="17">
        <f>IF(VLOOKUP(AF699,Group,7,FALSE)="",0,ROUND(AJ699-0.04999,1)-AJ699+AM699)</f>
        <v>0</v>
      </c>
      <c r="AM699" s="17" t="str">
        <f>IF(VLOOKUP(AF699,Group,7,FALSE)="","",VLOOKUP(AF699,Group,7,FALSE))</f>
        <v/>
      </c>
      <c r="AO699" s="31" t="s">
        <v>61</v>
      </c>
    </row>
    <row r="700" spans="1:41" s="3" customFormat="1" ht="1.5" customHeight="1" x14ac:dyDescent="0.2">
      <c r="A700" s="3" t="s">
        <v>120</v>
      </c>
      <c r="P700" s="74"/>
      <c r="Q700" s="87"/>
      <c r="R700" s="6"/>
      <c r="S700" s="39"/>
      <c r="T700" s="6"/>
      <c r="U700" s="5"/>
      <c r="V700" s="52"/>
      <c r="W700" s="56"/>
      <c r="X700" s="15"/>
      <c r="Y700" s="52"/>
      <c r="Z700" s="39"/>
      <c r="AA700" s="39"/>
      <c r="AB700" s="55"/>
      <c r="AC700" s="17"/>
      <c r="AD700" s="15"/>
      <c r="AE700" s="65"/>
      <c r="AF700" s="65"/>
      <c r="AG700" s="39"/>
      <c r="AH700" s="52"/>
      <c r="AO700" s="140"/>
    </row>
    <row r="701" spans="1:41" s="3" customFormat="1" ht="9.9499999999999993" customHeight="1" x14ac:dyDescent="0.2">
      <c r="B701" s="111" t="s">
        <v>8</v>
      </c>
      <c r="D701" s="40"/>
      <c r="E701" s="74" t="s">
        <v>280</v>
      </c>
      <c r="F701" s="74"/>
      <c r="G701" s="30" t="s">
        <v>123</v>
      </c>
      <c r="H701" s="30"/>
      <c r="I701" s="30" t="s">
        <v>228</v>
      </c>
      <c r="K701" s="30" t="s">
        <v>127</v>
      </c>
      <c r="L701" s="168" t="s">
        <v>488</v>
      </c>
      <c r="M701" s="168"/>
      <c r="N701" s="168" t="s">
        <v>161</v>
      </c>
      <c r="P701" s="74" t="s">
        <v>136</v>
      </c>
      <c r="Q701" s="87"/>
      <c r="R701" s="29"/>
      <c r="S701" s="39">
        <f>IF(Suggested="Yes",AA701,AG701)</f>
        <v>18.95</v>
      </c>
      <c r="T701" s="37" t="s">
        <v>48</v>
      </c>
      <c r="U701" s="5" t="str">
        <f>+Instructions!$B$3</f>
        <v>G</v>
      </c>
      <c r="V701" s="52"/>
      <c r="W701" s="56">
        <f>+Instructions!$C$22</f>
        <v>0</v>
      </c>
      <c r="X701" s="17">
        <f>ROUND($AA701*(1-W701)+0.004999,2)</f>
        <v>18.95</v>
      </c>
      <c r="Y701" s="52"/>
      <c r="Z701" s="6" t="s">
        <v>860</v>
      </c>
      <c r="AA701" s="39">
        <v>18.95</v>
      </c>
      <c r="AB701" s="60">
        <f>+W701</f>
        <v>0</v>
      </c>
      <c r="AC701" s="17">
        <f>+X701</f>
        <v>18.95</v>
      </c>
      <c r="AD701" s="12">
        <f>(AG701-AC701)/AG701</f>
        <v>0</v>
      </c>
      <c r="AE701" s="120"/>
      <c r="AF701" s="128">
        <v>3</v>
      </c>
      <c r="AG701" s="53">
        <f>SUM(AJ701:AL701)+AE701</f>
        <v>18.95</v>
      </c>
      <c r="AH701" s="52"/>
      <c r="AJ701" s="17">
        <f>ROUND(AC701/(1-VLOOKUP(AF701,Group,2,FALSE)),2)</f>
        <v>18.95</v>
      </c>
      <c r="AK701" s="17">
        <f>IF(VLOOKUP(AF701,Group,5,FALSE)="YES",VLOOKUP(ROUND(ROUND(AJ701,1)-AJ701,2),Round,2,FALSE)+VLOOKUP(AF701,Group,6,FALSE),0)</f>
        <v>0</v>
      </c>
      <c r="AL701" s="17">
        <f>IF(VLOOKUP(AF701,Group,7,FALSE)="",0,ROUND(AJ701-0.04999,1)-AJ701+AM701)</f>
        <v>0</v>
      </c>
      <c r="AM701" s="17" t="str">
        <f>IF(VLOOKUP(AF701,Group,7,FALSE)="","",VLOOKUP(AF701,Group,7,FALSE))</f>
        <v/>
      </c>
      <c r="AO701" s="31" t="s">
        <v>61</v>
      </c>
    </row>
    <row r="702" spans="1:41" s="3" customFormat="1" ht="1.5" customHeight="1" x14ac:dyDescent="0.2">
      <c r="A702" s="3" t="s">
        <v>120</v>
      </c>
      <c r="P702" s="74"/>
      <c r="Q702" s="87"/>
      <c r="R702" s="6"/>
      <c r="S702" s="39"/>
      <c r="T702" s="6"/>
      <c r="U702" s="5"/>
      <c r="V702" s="52"/>
      <c r="W702" s="56"/>
      <c r="X702" s="15"/>
      <c r="Y702" s="52"/>
      <c r="Z702" s="39"/>
      <c r="AA702" s="39"/>
      <c r="AB702" s="55"/>
      <c r="AC702" s="17"/>
      <c r="AD702" s="15"/>
      <c r="AE702" s="65"/>
      <c r="AF702" s="65"/>
      <c r="AG702" s="39"/>
      <c r="AH702" s="52"/>
      <c r="AO702" s="140"/>
    </row>
    <row r="703" spans="1:41" s="3" customFormat="1" ht="9.9499999999999993" customHeight="1" x14ac:dyDescent="0.2">
      <c r="B703" s="113" t="s">
        <v>47</v>
      </c>
      <c r="D703" s="40"/>
      <c r="E703" s="74" t="s">
        <v>281</v>
      </c>
      <c r="F703" s="74"/>
      <c r="G703" s="30" t="s">
        <v>104</v>
      </c>
      <c r="H703" s="30"/>
      <c r="I703" s="30" t="s">
        <v>228</v>
      </c>
      <c r="J703" s="30"/>
      <c r="K703" s="30"/>
      <c r="M703" s="30"/>
      <c r="N703" s="30"/>
      <c r="P703" s="74" t="s">
        <v>137</v>
      </c>
      <c r="Q703" s="87"/>
      <c r="R703" s="29"/>
      <c r="S703" s="39">
        <f>IF(Suggested="Yes",AA703,AG703)</f>
        <v>8.75</v>
      </c>
      <c r="T703" s="37" t="s">
        <v>48</v>
      </c>
      <c r="U703" s="5" t="str">
        <f>+Instructions!$B$3</f>
        <v>G</v>
      </c>
      <c r="V703" s="52"/>
      <c r="W703" s="56">
        <f>+Instructions!$C$22</f>
        <v>0</v>
      </c>
      <c r="X703" s="39">
        <f>ROUND($AA703*(1-W703)+0.004999,2)</f>
        <v>8.75</v>
      </c>
      <c r="Y703" s="52"/>
      <c r="Z703" s="6" t="s">
        <v>860</v>
      </c>
      <c r="AA703" s="39">
        <v>8.75</v>
      </c>
      <c r="AB703" s="60">
        <f>+W703</f>
        <v>0</v>
      </c>
      <c r="AC703" s="39">
        <f>+X703</f>
        <v>8.75</v>
      </c>
      <c r="AD703" s="60">
        <f>(AG703-AC703)/AG703</f>
        <v>0</v>
      </c>
      <c r="AE703" s="120"/>
      <c r="AF703" s="129">
        <v>2</v>
      </c>
      <c r="AG703" s="44">
        <f>SUM(AJ703:AL703)+AE703</f>
        <v>8.75</v>
      </c>
      <c r="AH703" s="52"/>
      <c r="AJ703" s="17">
        <f>ROUND(AC703/(1-VLOOKUP(AF703,Group,2,FALSE)),2)</f>
        <v>8.75</v>
      </c>
      <c r="AK703" s="17">
        <f>IF(VLOOKUP(AF703,Group,5,FALSE)="YES",VLOOKUP(ROUND(ROUND(AJ703,1)-AJ703,2),Round,2,FALSE)+VLOOKUP(AF703,Group,6,FALSE),0)</f>
        <v>0</v>
      </c>
      <c r="AL703" s="17">
        <f>IF(VLOOKUP(AF703,Group,7,FALSE)="",0,ROUND(AJ703-0.04999,1)-AJ703+AM703)</f>
        <v>0</v>
      </c>
      <c r="AM703" s="17" t="str">
        <f>IF(VLOOKUP(AF703,Group,7,FALSE)="","",VLOOKUP(AF703,Group,7,FALSE))</f>
        <v/>
      </c>
      <c r="AO703" s="31" t="s">
        <v>61</v>
      </c>
    </row>
    <row r="704" spans="1:41" s="3" customFormat="1" ht="2.85" customHeight="1" x14ac:dyDescent="0.2">
      <c r="C704" s="73"/>
      <c r="P704" s="74"/>
      <c r="Q704" s="87"/>
      <c r="R704" s="6"/>
      <c r="S704" s="39"/>
      <c r="T704" s="6"/>
      <c r="U704" s="5"/>
      <c r="V704" s="52"/>
      <c r="W704" s="56"/>
      <c r="X704" s="15"/>
      <c r="Y704" s="52"/>
      <c r="Z704" s="39"/>
      <c r="AA704" s="39"/>
      <c r="AB704" s="55"/>
      <c r="AC704" s="17"/>
      <c r="AD704" s="15"/>
      <c r="AE704" s="65"/>
      <c r="AF704" s="65"/>
      <c r="AG704" s="39"/>
      <c r="AH704" s="52"/>
      <c r="AO704" s="140"/>
    </row>
    <row r="705" spans="1:41" s="3" customFormat="1" ht="9.9499999999999993" customHeight="1" x14ac:dyDescent="0.2">
      <c r="B705" s="112" t="s">
        <v>57</v>
      </c>
      <c r="D705" s="40"/>
      <c r="E705" s="74" t="s">
        <v>279</v>
      </c>
      <c r="F705" s="74"/>
      <c r="G705" s="30" t="s">
        <v>50</v>
      </c>
      <c r="H705" s="30"/>
      <c r="I705" s="30" t="s">
        <v>269</v>
      </c>
      <c r="J705" s="30"/>
      <c r="K705" s="30"/>
      <c r="M705" s="30"/>
      <c r="N705" s="30"/>
      <c r="P705" s="74" t="s">
        <v>375</v>
      </c>
      <c r="Q705" s="87"/>
      <c r="R705" s="29"/>
      <c r="S705" s="39">
        <f>IF(Suggested="Yes",AA705,AG705)</f>
        <v>9.35</v>
      </c>
      <c r="T705" s="37" t="s">
        <v>49</v>
      </c>
      <c r="U705" s="5" t="str">
        <f>+Instructions!$B$3</f>
        <v>G</v>
      </c>
      <c r="V705" s="52"/>
      <c r="W705" s="56">
        <f>+Instructions!$C$22</f>
        <v>0</v>
      </c>
      <c r="X705" s="17">
        <f>ROUND($AA705*(1-W705)+0.004999,2)</f>
        <v>9.35</v>
      </c>
      <c r="Y705" s="52"/>
      <c r="Z705" s="6" t="s">
        <v>860</v>
      </c>
      <c r="AA705" s="39">
        <v>9.35</v>
      </c>
      <c r="AB705" s="60">
        <f t="shared" ref="AB705:AC707" si="1120">+W705</f>
        <v>0</v>
      </c>
      <c r="AC705" s="17">
        <f t="shared" si="1120"/>
        <v>9.35</v>
      </c>
      <c r="AD705" s="12">
        <f>(AG705-AC705)/AG705</f>
        <v>0</v>
      </c>
      <c r="AE705" s="120"/>
      <c r="AF705" s="127">
        <v>1</v>
      </c>
      <c r="AG705" s="38">
        <f>SUM(AJ705:AL705)+AE705</f>
        <v>9.35</v>
      </c>
      <c r="AH705" s="52"/>
      <c r="AJ705" s="17">
        <f>ROUND(AC705/(1-VLOOKUP(AF705,Group,2,FALSE)),2)</f>
        <v>9.35</v>
      </c>
      <c r="AK705" s="17">
        <f>IF(VLOOKUP(AF705,Group,5,FALSE)="YES",VLOOKUP(ROUND(ROUND(AJ705,1)-AJ705,2),Round,2,FALSE)+VLOOKUP(AF705,Group,6,FALSE),0)</f>
        <v>0</v>
      </c>
      <c r="AL705" s="17">
        <f>IF(VLOOKUP(AF705,Group,7,FALSE)="",0,ROUND(AJ705-0.04999,1)-AJ705+AM705)</f>
        <v>0</v>
      </c>
      <c r="AM705" s="17" t="str">
        <f>IF(VLOOKUP(AF705,Group,7,FALSE)="","",VLOOKUP(AF705,Group,7,FALSE))</f>
        <v/>
      </c>
      <c r="AO705" s="31" t="s">
        <v>61</v>
      </c>
    </row>
    <row r="706" spans="1:41" s="3" customFormat="1" ht="9.9499999999999993" customHeight="1" x14ac:dyDescent="0.2">
      <c r="B706" s="112" t="s">
        <v>57</v>
      </c>
      <c r="D706" s="40"/>
      <c r="E706" s="74" t="s">
        <v>308</v>
      </c>
      <c r="F706" s="74"/>
      <c r="G706" s="30" t="s">
        <v>50</v>
      </c>
      <c r="H706" s="30"/>
      <c r="I706" s="30" t="s">
        <v>269</v>
      </c>
      <c r="J706" s="30"/>
      <c r="K706" s="30"/>
      <c r="M706" s="30"/>
      <c r="N706" s="30"/>
      <c r="P706" s="74" t="s">
        <v>376</v>
      </c>
      <c r="Q706" s="87"/>
      <c r="R706" s="29"/>
      <c r="S706" s="39">
        <f>IF(Suggested="Yes",AA706,AG706)</f>
        <v>13.2</v>
      </c>
      <c r="T706" s="37" t="s">
        <v>49</v>
      </c>
      <c r="U706" s="5" t="str">
        <f>+Instructions!$B$3</f>
        <v>G</v>
      </c>
      <c r="V706" s="52"/>
      <c r="W706" s="56">
        <f>+Instructions!$C$22</f>
        <v>0</v>
      </c>
      <c r="X706" s="17">
        <f>ROUND($AA706*(1-W706)+0.004999,2)</f>
        <v>13.2</v>
      </c>
      <c r="Y706" s="52"/>
      <c r="Z706" s="6" t="s">
        <v>860</v>
      </c>
      <c r="AA706" s="39">
        <v>13.2</v>
      </c>
      <c r="AB706" s="60">
        <f t="shared" si="1120"/>
        <v>0</v>
      </c>
      <c r="AC706" s="17">
        <f t="shared" si="1120"/>
        <v>13.2</v>
      </c>
      <c r="AD706" s="12">
        <f>(AG706-AC706)/AG706</f>
        <v>0</v>
      </c>
      <c r="AE706" s="120"/>
      <c r="AF706" s="127">
        <v>1</v>
      </c>
      <c r="AG706" s="38">
        <f>SUM(AJ706:AL706)+AE706</f>
        <v>13.2</v>
      </c>
      <c r="AH706" s="52"/>
      <c r="AJ706" s="17">
        <f>ROUND(AC706/(1-VLOOKUP(AF706,Group,2,FALSE)),2)</f>
        <v>13.2</v>
      </c>
      <c r="AK706" s="17">
        <f>IF(VLOOKUP(AF706,Group,5,FALSE)="YES",VLOOKUP(ROUND(ROUND(AJ706,1)-AJ706,2),Round,2,FALSE)+VLOOKUP(AF706,Group,6,FALSE),0)</f>
        <v>0</v>
      </c>
      <c r="AL706" s="17">
        <f>IF(VLOOKUP(AF706,Group,7,FALSE)="",0,ROUND(AJ706-0.04999,1)-AJ706+AM706)</f>
        <v>0</v>
      </c>
      <c r="AM706" s="17" t="str">
        <f>IF(VLOOKUP(AF706,Group,7,FALSE)="","",VLOOKUP(AF706,Group,7,FALSE))</f>
        <v/>
      </c>
      <c r="AO706" s="31" t="s">
        <v>61</v>
      </c>
    </row>
    <row r="707" spans="1:41" s="3" customFormat="1" ht="9.9499999999999993" customHeight="1" x14ac:dyDescent="0.2">
      <c r="B707" s="112" t="s">
        <v>57</v>
      </c>
      <c r="D707" s="40"/>
      <c r="E707" s="74" t="s">
        <v>309</v>
      </c>
      <c r="F707" s="74"/>
      <c r="G707" s="30" t="s">
        <v>50</v>
      </c>
      <c r="H707" s="30"/>
      <c r="I707" s="30" t="s">
        <v>269</v>
      </c>
      <c r="J707" s="30"/>
      <c r="K707" s="30"/>
      <c r="M707" s="30"/>
      <c r="N707" s="30"/>
      <c r="P707" s="74" t="s">
        <v>240</v>
      </c>
      <c r="Q707" s="87"/>
      <c r="R707" s="29"/>
      <c r="S707" s="39">
        <f>IF(Suggested="Yes",AA707,AG707)</f>
        <v>22.45</v>
      </c>
      <c r="T707" s="37" t="s">
        <v>49</v>
      </c>
      <c r="U707" s="5" t="str">
        <f>+Instructions!$B$3</f>
        <v>G</v>
      </c>
      <c r="V707" s="52"/>
      <c r="W707" s="56">
        <f>+Instructions!$C$22</f>
        <v>0</v>
      </c>
      <c r="X707" s="17">
        <f>ROUND($AA707*(1-W707)+0.004999,2)</f>
        <v>22.45</v>
      </c>
      <c r="Y707" s="52"/>
      <c r="Z707" s="6" t="s">
        <v>860</v>
      </c>
      <c r="AA707" s="39">
        <v>22.45</v>
      </c>
      <c r="AB707" s="60">
        <f t="shared" si="1120"/>
        <v>0</v>
      </c>
      <c r="AC707" s="17">
        <f t="shared" si="1120"/>
        <v>22.45</v>
      </c>
      <c r="AD707" s="12">
        <f>(AG707-AC707)/AG707</f>
        <v>0</v>
      </c>
      <c r="AE707" s="120"/>
      <c r="AF707" s="127">
        <v>1</v>
      </c>
      <c r="AG707" s="38">
        <f>SUM(AJ707:AL707)+AE707</f>
        <v>22.45</v>
      </c>
      <c r="AH707" s="52"/>
      <c r="AJ707" s="17">
        <f>ROUND(AC707/(1-VLOOKUP(AF707,Group,2,FALSE)),2)</f>
        <v>22.45</v>
      </c>
      <c r="AK707" s="17">
        <f>IF(VLOOKUP(AF707,Group,5,FALSE)="YES",VLOOKUP(ROUND(ROUND(AJ707,1)-AJ707,2),Round,2,FALSE)+VLOOKUP(AF707,Group,6,FALSE),0)</f>
        <v>0</v>
      </c>
      <c r="AL707" s="17">
        <f>IF(VLOOKUP(AF707,Group,7,FALSE)="",0,ROUND(AJ707-0.04999,1)-AJ707+AM707)</f>
        <v>0</v>
      </c>
      <c r="AM707" s="17" t="str">
        <f>IF(VLOOKUP(AF707,Group,7,FALSE)="","",VLOOKUP(AF707,Group,7,FALSE))</f>
        <v/>
      </c>
      <c r="AO707" s="31" t="s">
        <v>61</v>
      </c>
    </row>
    <row r="708" spans="1:41" s="3" customFormat="1" ht="1.5" customHeight="1" x14ac:dyDescent="0.2">
      <c r="A708" s="3" t="s">
        <v>120</v>
      </c>
      <c r="P708" s="74"/>
      <c r="Q708" s="87"/>
      <c r="R708" s="6"/>
      <c r="S708" s="39"/>
      <c r="T708" s="6"/>
      <c r="U708" s="5"/>
      <c r="V708" s="52"/>
      <c r="W708" s="56"/>
      <c r="X708" s="15"/>
      <c r="Y708" s="52"/>
      <c r="Z708" s="39"/>
      <c r="AA708" s="39"/>
      <c r="AB708" s="55"/>
      <c r="AC708" s="17"/>
      <c r="AD708" s="15"/>
      <c r="AE708" s="65"/>
      <c r="AF708" s="65"/>
      <c r="AG708" s="39"/>
      <c r="AH708" s="52"/>
      <c r="AO708" s="140"/>
    </row>
    <row r="709" spans="1:41" s="3" customFormat="1" ht="9.9499999999999993" customHeight="1" x14ac:dyDescent="0.2">
      <c r="B709" s="111" t="s">
        <v>8</v>
      </c>
      <c r="D709" s="40"/>
      <c r="E709" s="74" t="s">
        <v>280</v>
      </c>
      <c r="F709" s="74"/>
      <c r="G709" s="30" t="s">
        <v>123</v>
      </c>
      <c r="H709" s="30"/>
      <c r="I709" s="30" t="s">
        <v>269</v>
      </c>
      <c r="K709" s="30" t="s">
        <v>127</v>
      </c>
      <c r="L709" s="168" t="s">
        <v>488</v>
      </c>
      <c r="M709" s="168"/>
      <c r="N709" s="168" t="s">
        <v>161</v>
      </c>
      <c r="P709" s="74" t="s">
        <v>136</v>
      </c>
      <c r="Q709" s="87"/>
      <c r="R709" s="29"/>
      <c r="S709" s="39">
        <f>IF(Suggested="Yes",AA709,AG709)</f>
        <v>18.95</v>
      </c>
      <c r="T709" s="37" t="s">
        <v>48</v>
      </c>
      <c r="U709" s="5" t="str">
        <f>+Instructions!$B$3</f>
        <v>G</v>
      </c>
      <c r="V709" s="52"/>
      <c r="W709" s="56">
        <f>+Instructions!$C$22</f>
        <v>0</v>
      </c>
      <c r="X709" s="17">
        <f>ROUND($AA709*(1-W709)+0.004999,2)</f>
        <v>18.95</v>
      </c>
      <c r="Y709" s="52"/>
      <c r="Z709" s="6" t="s">
        <v>860</v>
      </c>
      <c r="AA709" s="39">
        <v>18.95</v>
      </c>
      <c r="AB709" s="60">
        <f>+W709</f>
        <v>0</v>
      </c>
      <c r="AC709" s="17">
        <f>+X709</f>
        <v>18.95</v>
      </c>
      <c r="AD709" s="12">
        <f>(AG709-AC709)/AG709</f>
        <v>0</v>
      </c>
      <c r="AE709" s="120"/>
      <c r="AF709" s="128">
        <v>3</v>
      </c>
      <c r="AG709" s="53">
        <f>SUM(AJ709:AL709)+AE709</f>
        <v>18.95</v>
      </c>
      <c r="AH709" s="52"/>
      <c r="AJ709" s="17">
        <f>ROUND(AC709/(1-VLOOKUP(AF709,Group,2,FALSE)),2)</f>
        <v>18.95</v>
      </c>
      <c r="AK709" s="17">
        <f>IF(VLOOKUP(AF709,Group,5,FALSE)="YES",VLOOKUP(ROUND(ROUND(AJ709,1)-AJ709,2),Round,2,FALSE)+VLOOKUP(AF709,Group,6,FALSE),0)</f>
        <v>0</v>
      </c>
      <c r="AL709" s="17">
        <f>IF(VLOOKUP(AF709,Group,7,FALSE)="",0,ROUND(AJ709-0.04999,1)-AJ709+AM709)</f>
        <v>0</v>
      </c>
      <c r="AM709" s="17" t="str">
        <f>IF(VLOOKUP(AF709,Group,7,FALSE)="","",VLOOKUP(AF709,Group,7,FALSE))</f>
        <v/>
      </c>
      <c r="AO709" s="31" t="s">
        <v>61</v>
      </c>
    </row>
    <row r="710" spans="1:41" s="3" customFormat="1" ht="1.5" customHeight="1" x14ac:dyDescent="0.2">
      <c r="A710" s="3" t="s">
        <v>120</v>
      </c>
      <c r="P710" s="74"/>
      <c r="Q710" s="87"/>
      <c r="R710" s="6"/>
      <c r="S710" s="39"/>
      <c r="T710" s="6"/>
      <c r="U710" s="5"/>
      <c r="V710" s="52"/>
      <c r="W710" s="56"/>
      <c r="X710" s="15"/>
      <c r="Y710" s="52"/>
      <c r="Z710" s="39"/>
      <c r="AA710" s="39"/>
      <c r="AB710" s="55"/>
      <c r="AC710" s="17"/>
      <c r="AD710" s="15"/>
      <c r="AE710" s="65"/>
      <c r="AF710" s="65"/>
      <c r="AG710" s="39"/>
      <c r="AH710" s="52"/>
      <c r="AO710" s="140"/>
    </row>
    <row r="711" spans="1:41" s="3" customFormat="1" ht="9.9499999999999993" customHeight="1" x14ac:dyDescent="0.2">
      <c r="B711" s="113" t="s">
        <v>47</v>
      </c>
      <c r="D711" s="40"/>
      <c r="E711" s="74" t="s">
        <v>281</v>
      </c>
      <c r="F711" s="74"/>
      <c r="G711" s="30" t="s">
        <v>104</v>
      </c>
      <c r="H711" s="30"/>
      <c r="I711" s="30" t="s">
        <v>269</v>
      </c>
      <c r="J711" s="30"/>
      <c r="K711" s="30"/>
      <c r="L711" s="30"/>
      <c r="M711" s="30"/>
      <c r="N711" s="30"/>
      <c r="P711" s="74" t="s">
        <v>137</v>
      </c>
      <c r="Q711" s="87"/>
      <c r="R711" s="29"/>
      <c r="S711" s="39">
        <f>IF(Suggested="Yes",AA711,AG711)</f>
        <v>8.75</v>
      </c>
      <c r="T711" s="37" t="s">
        <v>48</v>
      </c>
      <c r="U711" s="5" t="str">
        <f>+Instructions!$B$3</f>
        <v>G</v>
      </c>
      <c r="V711" s="52"/>
      <c r="W711" s="56">
        <f>+Instructions!$C$22</f>
        <v>0</v>
      </c>
      <c r="X711" s="39">
        <f>ROUND($AA711*(1-W711)+0.004999,2)</f>
        <v>8.75</v>
      </c>
      <c r="Y711" s="52"/>
      <c r="Z711" s="6" t="s">
        <v>860</v>
      </c>
      <c r="AA711" s="39">
        <v>8.75</v>
      </c>
      <c r="AB711" s="60">
        <f>+W711</f>
        <v>0</v>
      </c>
      <c r="AC711" s="39">
        <f>+X711</f>
        <v>8.75</v>
      </c>
      <c r="AD711" s="60">
        <f>(AG711-AC711)/AG711</f>
        <v>0</v>
      </c>
      <c r="AE711" s="120"/>
      <c r="AF711" s="129">
        <v>2</v>
      </c>
      <c r="AG711" s="44">
        <f>SUM(AJ711:AL711)+AE711</f>
        <v>8.75</v>
      </c>
      <c r="AH711" s="52"/>
      <c r="AJ711" s="17">
        <f>ROUND(AC711/(1-VLOOKUP(AF711,Group,2,FALSE)),2)</f>
        <v>8.75</v>
      </c>
      <c r="AK711" s="17">
        <f>IF(VLOOKUP(AF711,Group,5,FALSE)="YES",VLOOKUP(ROUND(ROUND(AJ711,1)-AJ711,2),Round,2,FALSE)+VLOOKUP(AF711,Group,6,FALSE),0)</f>
        <v>0</v>
      </c>
      <c r="AL711" s="17">
        <f>IF(VLOOKUP(AF711,Group,7,FALSE)="",0,ROUND(AJ711-0.04999,1)-AJ711+AM711)</f>
        <v>0</v>
      </c>
      <c r="AM711" s="17" t="str">
        <f>IF(VLOOKUP(AF711,Group,7,FALSE)="","",VLOOKUP(AF711,Group,7,FALSE))</f>
        <v/>
      </c>
      <c r="AO711" s="31" t="s">
        <v>61</v>
      </c>
    </row>
    <row r="712" spans="1:41" s="3" customFormat="1" ht="3.95" customHeight="1" x14ac:dyDescent="0.2">
      <c r="A712" s="3" t="s">
        <v>120</v>
      </c>
      <c r="P712" s="74"/>
      <c r="Q712" s="87"/>
      <c r="R712" s="6"/>
      <c r="S712" s="39"/>
      <c r="T712" s="6"/>
      <c r="U712" s="5"/>
      <c r="V712" s="52"/>
      <c r="W712" s="56"/>
      <c r="X712" s="15"/>
      <c r="Y712" s="52"/>
      <c r="Z712" s="39"/>
      <c r="AA712" s="39"/>
      <c r="AB712" s="55"/>
      <c r="AC712" s="17"/>
      <c r="AD712" s="15"/>
      <c r="AE712" s="65"/>
      <c r="AF712" s="65"/>
      <c r="AG712" s="39"/>
      <c r="AH712" s="52"/>
      <c r="AO712" s="140"/>
    </row>
    <row r="713" spans="1:41" s="3" customFormat="1" ht="9.9499999999999993" customHeight="1" x14ac:dyDescent="0.2">
      <c r="A713" s="3" t="s">
        <v>120</v>
      </c>
      <c r="C713" s="73" t="s">
        <v>141</v>
      </c>
      <c r="O713" s="3" t="s">
        <v>122</v>
      </c>
      <c r="P713" s="74"/>
      <c r="Q713" s="87"/>
      <c r="R713" s="161" t="s">
        <v>126</v>
      </c>
      <c r="S713" s="162" t="s">
        <v>142</v>
      </c>
      <c r="T713" s="163"/>
      <c r="U713" s="5"/>
      <c r="V713" s="52"/>
      <c r="W713" s="56"/>
      <c r="X713" s="15"/>
      <c r="Y713" s="52"/>
      <c r="Z713" s="39"/>
      <c r="AA713" s="39"/>
      <c r="AB713" s="55"/>
      <c r="AC713" s="17"/>
      <c r="AD713" s="15"/>
      <c r="AE713" s="65"/>
      <c r="AF713" s="65"/>
      <c r="AG713" s="39"/>
      <c r="AH713" s="52"/>
      <c r="AO713" s="140"/>
    </row>
    <row r="714" spans="1:41" s="3" customFormat="1" ht="2.85" customHeight="1" x14ac:dyDescent="0.2">
      <c r="C714" s="73"/>
      <c r="P714" s="74"/>
      <c r="Q714" s="87"/>
      <c r="R714" s="6"/>
      <c r="S714" s="39"/>
      <c r="T714" s="6"/>
      <c r="U714" s="5"/>
      <c r="V714" s="52"/>
      <c r="W714" s="56"/>
      <c r="X714" s="15"/>
      <c r="Y714" s="52"/>
      <c r="Z714" s="39"/>
      <c r="AA714" s="39"/>
      <c r="AB714" s="55"/>
      <c r="AC714" s="17"/>
      <c r="AD714" s="15"/>
      <c r="AE714" s="65"/>
      <c r="AF714" s="65"/>
      <c r="AG714" s="39"/>
      <c r="AH714" s="52"/>
      <c r="AO714" s="140"/>
    </row>
    <row r="715" spans="1:41" s="3" customFormat="1" ht="9.9499999999999993" customHeight="1" x14ac:dyDescent="0.2">
      <c r="D715" s="40" t="s">
        <v>10</v>
      </c>
      <c r="E715" s="141" t="s">
        <v>143</v>
      </c>
      <c r="G715" s="141"/>
      <c r="H715" s="141"/>
      <c r="J715" s="141"/>
      <c r="K715" s="141"/>
      <c r="L715" s="141"/>
      <c r="M715" s="3" t="s">
        <v>122</v>
      </c>
      <c r="N715" s="141"/>
      <c r="P715" s="74"/>
      <c r="Q715" s="87"/>
      <c r="R715" s="6"/>
      <c r="S715" s="39"/>
      <c r="T715" s="6"/>
      <c r="U715" s="5"/>
      <c r="V715" s="52"/>
      <c r="W715" s="56"/>
      <c r="X715" s="15"/>
      <c r="Y715" s="52"/>
      <c r="Z715" s="39"/>
      <c r="AA715" s="39"/>
      <c r="AB715" s="55"/>
      <c r="AC715" s="17"/>
      <c r="AD715" s="15"/>
      <c r="AE715" s="65"/>
      <c r="AF715" s="65"/>
      <c r="AG715" s="39"/>
      <c r="AH715" s="52"/>
      <c r="AO715" s="140"/>
    </row>
    <row r="716" spans="1:41" s="3" customFormat="1" ht="1.5" customHeight="1" x14ac:dyDescent="0.2">
      <c r="A716" s="3" t="s">
        <v>120</v>
      </c>
      <c r="P716" s="74"/>
      <c r="Q716" s="87"/>
      <c r="R716" s="6"/>
      <c r="S716" s="39"/>
      <c r="T716" s="6"/>
      <c r="U716" s="5"/>
      <c r="V716" s="52"/>
      <c r="W716" s="56"/>
      <c r="X716" s="15"/>
      <c r="Y716" s="52"/>
      <c r="Z716" s="39"/>
      <c r="AA716" s="39"/>
      <c r="AB716" s="55"/>
      <c r="AC716" s="17"/>
      <c r="AD716" s="15"/>
      <c r="AE716" s="65"/>
      <c r="AF716" s="65"/>
      <c r="AG716" s="39"/>
      <c r="AH716" s="52"/>
      <c r="AO716" s="140"/>
    </row>
    <row r="717" spans="1:41" s="3" customFormat="1" ht="9.9499999999999993" customHeight="1" x14ac:dyDescent="0.2">
      <c r="B717" s="112" t="s">
        <v>57</v>
      </c>
      <c r="D717" s="40"/>
      <c r="E717" s="74" t="s">
        <v>279</v>
      </c>
      <c r="F717" s="74"/>
      <c r="G717" s="30" t="s">
        <v>50</v>
      </c>
      <c r="H717" s="30"/>
      <c r="I717" s="30" t="s">
        <v>133</v>
      </c>
      <c r="J717" s="30"/>
      <c r="K717" s="30"/>
      <c r="L717" s="30"/>
      <c r="M717" s="30"/>
      <c r="N717" s="30"/>
      <c r="P717" s="74" t="s">
        <v>388</v>
      </c>
      <c r="Q717" s="87" t="s">
        <v>14</v>
      </c>
      <c r="R717" s="29" t="s">
        <v>54</v>
      </c>
      <c r="S717" s="39">
        <f>IF(Suggested="Yes",AA717,AG717)</f>
        <v>6.7</v>
      </c>
      <c r="T717" s="37" t="s">
        <v>49</v>
      </c>
      <c r="U717" s="5" t="str">
        <f>+Instructions!$B$3</f>
        <v>G</v>
      </c>
      <c r="V717" s="52"/>
      <c r="W717" s="56">
        <f>+Instructions!$C$22</f>
        <v>0</v>
      </c>
      <c r="X717" s="17">
        <f>ROUND($AA717*(1-W717)+0.004999,2)</f>
        <v>6.7</v>
      </c>
      <c r="Y717" s="52"/>
      <c r="Z717" s="6" t="s">
        <v>860</v>
      </c>
      <c r="AA717" s="39">
        <v>6.7</v>
      </c>
      <c r="AB717" s="60">
        <f>+W717</f>
        <v>0</v>
      </c>
      <c r="AC717" s="17">
        <f>+X717</f>
        <v>6.7</v>
      </c>
      <c r="AD717" s="12">
        <f>(AG717-AC717)/AG717</f>
        <v>0</v>
      </c>
      <c r="AE717" s="120"/>
      <c r="AF717" s="127">
        <v>1</v>
      </c>
      <c r="AG717" s="38">
        <f>SUM(AJ717:AL717)+AE717</f>
        <v>6.7</v>
      </c>
      <c r="AH717" s="52"/>
      <c r="AJ717" s="17">
        <f>ROUND(AC717/(1-VLOOKUP(AF717,Group,2,FALSE)),2)</f>
        <v>6.7</v>
      </c>
      <c r="AK717" s="17">
        <f>IF(VLOOKUP(AF717,Group,5,FALSE)="YES",VLOOKUP(ROUND(ROUND(AJ717,1)-AJ717,2),Round,2,FALSE)+VLOOKUP(AF717,Group,6,FALSE),0)</f>
        <v>0</v>
      </c>
      <c r="AL717" s="17">
        <f>IF(VLOOKUP(AF717,Group,7,FALSE)="",0,ROUND(AJ717-0.04999,1)-AJ717+AM717)</f>
        <v>0</v>
      </c>
      <c r="AM717" s="17" t="str">
        <f>IF(VLOOKUP(AF717,Group,7,FALSE)="","",VLOOKUP(AF717,Group,7,FALSE))</f>
        <v/>
      </c>
      <c r="AO717" s="31" t="s">
        <v>61</v>
      </c>
    </row>
    <row r="718" spans="1:41" s="3" customFormat="1" ht="1.5" customHeight="1" x14ac:dyDescent="0.2">
      <c r="A718" s="3" t="s">
        <v>120</v>
      </c>
      <c r="P718" s="74"/>
      <c r="Q718" s="87"/>
      <c r="R718" s="6"/>
      <c r="S718" s="39"/>
      <c r="T718" s="6"/>
      <c r="U718" s="5"/>
      <c r="V718" s="52"/>
      <c r="W718" s="56"/>
      <c r="X718" s="15"/>
      <c r="Y718" s="52"/>
      <c r="Z718" s="39"/>
      <c r="AA718" s="39"/>
      <c r="AB718" s="55"/>
      <c r="AC718" s="17"/>
      <c r="AD718" s="15"/>
      <c r="AE718" s="65"/>
      <c r="AF718" s="65"/>
      <c r="AG718" s="39"/>
      <c r="AH718" s="52"/>
      <c r="AO718" s="140"/>
    </row>
    <row r="719" spans="1:41" s="3" customFormat="1" ht="9.9499999999999993" customHeight="1" x14ac:dyDescent="0.2">
      <c r="B719" s="111" t="s">
        <v>8</v>
      </c>
      <c r="C719" s="3" t="s">
        <v>122</v>
      </c>
      <c r="D719" s="40"/>
      <c r="E719" s="74" t="s">
        <v>280</v>
      </c>
      <c r="F719" s="74"/>
      <c r="G719" s="30" t="s">
        <v>123</v>
      </c>
      <c r="H719" s="30"/>
      <c r="I719" s="30" t="s">
        <v>133</v>
      </c>
      <c r="K719" s="30" t="s">
        <v>127</v>
      </c>
      <c r="L719" s="30"/>
      <c r="M719" s="168"/>
      <c r="N719" s="168" t="s">
        <v>161</v>
      </c>
      <c r="P719" s="74" t="s">
        <v>136</v>
      </c>
      <c r="Q719" s="87"/>
      <c r="R719" s="29" t="s">
        <v>152</v>
      </c>
      <c r="S719" s="39">
        <f>IF(Suggested="Yes",AA719,AG719)</f>
        <v>18.95</v>
      </c>
      <c r="T719" s="37" t="s">
        <v>48</v>
      </c>
      <c r="U719" s="5" t="str">
        <f>+Instructions!$B$3</f>
        <v>G</v>
      </c>
      <c r="V719" s="52"/>
      <c r="W719" s="56">
        <f>+Instructions!$C$22</f>
        <v>0</v>
      </c>
      <c r="X719" s="17">
        <f>ROUND($AA719*(1-W719)+0.004999,2)</f>
        <v>18.95</v>
      </c>
      <c r="Y719" s="52"/>
      <c r="Z719" s="6" t="s">
        <v>860</v>
      </c>
      <c r="AA719" s="39">
        <v>18.95</v>
      </c>
      <c r="AB719" s="60">
        <f>+W719</f>
        <v>0</v>
      </c>
      <c r="AC719" s="17">
        <f>+X719</f>
        <v>18.95</v>
      </c>
      <c r="AD719" s="12">
        <f>(AG719-AC719)/AG719</f>
        <v>0</v>
      </c>
      <c r="AE719" s="120"/>
      <c r="AF719" s="128">
        <v>3</v>
      </c>
      <c r="AG719" s="53">
        <f>SUM(AJ719:AL719)+AE719</f>
        <v>18.95</v>
      </c>
      <c r="AH719" s="52"/>
      <c r="AJ719" s="17">
        <f>ROUND(AC719/(1-VLOOKUP(AF719,Group,2,FALSE)),2)</f>
        <v>18.95</v>
      </c>
      <c r="AK719" s="17">
        <f>IF(VLOOKUP(AF719,Group,5,FALSE)="YES",VLOOKUP(ROUND(ROUND(AJ719,1)-AJ719,2),Round,2,FALSE)+VLOOKUP(AF719,Group,6,FALSE),0)</f>
        <v>0</v>
      </c>
      <c r="AL719" s="17">
        <f>IF(VLOOKUP(AF719,Group,7,FALSE)="",0,ROUND(AJ719-0.04999,1)-AJ719+AM719)</f>
        <v>0</v>
      </c>
      <c r="AM719" s="17" t="str">
        <f>IF(VLOOKUP(AF719,Group,7,FALSE)="","",VLOOKUP(AF719,Group,7,FALSE))</f>
        <v/>
      </c>
      <c r="AO719" s="31" t="s">
        <v>61</v>
      </c>
    </row>
    <row r="720" spans="1:41" s="3" customFormat="1" ht="9.9499999999999993" customHeight="1" x14ac:dyDescent="0.2">
      <c r="B720" s="111" t="s">
        <v>8</v>
      </c>
      <c r="D720" s="40"/>
      <c r="E720" s="74" t="s">
        <v>280</v>
      </c>
      <c r="F720" s="74"/>
      <c r="G720" s="30" t="s">
        <v>92</v>
      </c>
      <c r="H720" s="30"/>
      <c r="I720" s="30" t="s">
        <v>133</v>
      </c>
      <c r="J720" s="30"/>
      <c r="K720" s="30" t="s">
        <v>144</v>
      </c>
      <c r="L720" s="30"/>
      <c r="M720" s="168"/>
      <c r="N720" s="168" t="s">
        <v>153</v>
      </c>
      <c r="P720" s="74" t="s">
        <v>145</v>
      </c>
      <c r="Q720" s="87"/>
      <c r="R720" s="29" t="s">
        <v>725</v>
      </c>
      <c r="S720" s="39">
        <f>IF(Suggested="Yes",AA720,AG720)</f>
        <v>37.200000000000003</v>
      </c>
      <c r="T720" s="37" t="s">
        <v>48</v>
      </c>
      <c r="U720" s="5" t="str">
        <f>+Instructions!$B$3</f>
        <v>G</v>
      </c>
      <c r="V720" s="52"/>
      <c r="W720" s="56">
        <f>+Instructions!$C$22</f>
        <v>0</v>
      </c>
      <c r="X720" s="17">
        <f>ROUND($AA720*(1-W720)+0.004999,2)</f>
        <v>37.200000000000003</v>
      </c>
      <c r="Y720" s="52"/>
      <c r="Z720" s="6" t="s">
        <v>860</v>
      </c>
      <c r="AA720" s="39">
        <v>37.200000000000003</v>
      </c>
      <c r="AB720" s="60">
        <f>+W720</f>
        <v>0</v>
      </c>
      <c r="AC720" s="17">
        <f>+X720</f>
        <v>37.200000000000003</v>
      </c>
      <c r="AD720" s="12">
        <f>(AG720-AC720)/AG720</f>
        <v>0</v>
      </c>
      <c r="AE720" s="120"/>
      <c r="AF720" s="128">
        <v>3</v>
      </c>
      <c r="AG720" s="53">
        <f>SUM(AJ720:AL720)+AE720</f>
        <v>37.200000000000003</v>
      </c>
      <c r="AH720" s="52"/>
      <c r="AJ720" s="17">
        <f>ROUND(AC720/(1-VLOOKUP(AF720,Group,2,FALSE)),2)</f>
        <v>37.200000000000003</v>
      </c>
      <c r="AK720" s="17">
        <f>IF(VLOOKUP(AF720,Group,5,FALSE)="YES",VLOOKUP(ROUND(ROUND(AJ720,1)-AJ720,2),Round,2,FALSE)+VLOOKUP(AF720,Group,6,FALSE),0)</f>
        <v>0</v>
      </c>
      <c r="AL720" s="17">
        <f>IF(VLOOKUP(AF720,Group,7,FALSE)="",0,ROUND(AJ720-0.04999,1)-AJ720+AM720)</f>
        <v>0</v>
      </c>
      <c r="AM720" s="17" t="str">
        <f>IF(VLOOKUP(AF720,Group,7,FALSE)="","",VLOOKUP(AF720,Group,7,FALSE))</f>
        <v/>
      </c>
      <c r="AO720" s="31" t="s">
        <v>61</v>
      </c>
    </row>
    <row r="721" spans="1:41" s="3" customFormat="1" ht="1.5" customHeight="1" x14ac:dyDescent="0.2">
      <c r="A721" s="3" t="s">
        <v>120</v>
      </c>
      <c r="P721" s="74"/>
      <c r="Q721" s="87"/>
      <c r="R721" s="6"/>
      <c r="S721" s="39"/>
      <c r="T721" s="6"/>
      <c r="U721" s="5"/>
      <c r="V721" s="52"/>
      <c r="W721" s="56"/>
      <c r="X721" s="15"/>
      <c r="Y721" s="52"/>
      <c r="Z721" s="39"/>
      <c r="AA721" s="39"/>
      <c r="AB721" s="55"/>
      <c r="AC721" s="17"/>
      <c r="AD721" s="15"/>
      <c r="AE721" s="65"/>
      <c r="AF721" s="65"/>
      <c r="AG721" s="39"/>
      <c r="AH721" s="52"/>
      <c r="AO721" s="140"/>
    </row>
    <row r="722" spans="1:41" s="3" customFormat="1" ht="9.9499999999999993" customHeight="1" x14ac:dyDescent="0.2">
      <c r="B722" s="113" t="s">
        <v>47</v>
      </c>
      <c r="D722" s="40"/>
      <c r="E722" s="74" t="s">
        <v>281</v>
      </c>
      <c r="F722" s="74"/>
      <c r="G722" s="30" t="s">
        <v>104</v>
      </c>
      <c r="H722" s="30"/>
      <c r="I722" s="30" t="s">
        <v>133</v>
      </c>
      <c r="J722" s="30"/>
      <c r="K722" s="30"/>
      <c r="L722" s="30" t="s">
        <v>122</v>
      </c>
      <c r="M722" s="30"/>
      <c r="N722" s="30"/>
      <c r="P722" s="74" t="s">
        <v>137</v>
      </c>
      <c r="Q722" s="87"/>
      <c r="R722" s="29"/>
      <c r="S722" s="39">
        <f>IF(Suggested="Yes",AA722,AG722)</f>
        <v>8.8000000000000007</v>
      </c>
      <c r="T722" s="37" t="s">
        <v>48</v>
      </c>
      <c r="U722" s="5" t="str">
        <f>+Instructions!$B$3</f>
        <v>G</v>
      </c>
      <c r="V722" s="52"/>
      <c r="W722" s="56">
        <f>+Instructions!$C$22</f>
        <v>0</v>
      </c>
      <c r="X722" s="39">
        <f>ROUND($AA722*(1-W722)+0.004999,2)</f>
        <v>8.8000000000000007</v>
      </c>
      <c r="Y722" s="52"/>
      <c r="Z722" s="6" t="s">
        <v>860</v>
      </c>
      <c r="AA722" s="39">
        <v>8.8000000000000007</v>
      </c>
      <c r="AB722" s="60">
        <f>+W722</f>
        <v>0</v>
      </c>
      <c r="AC722" s="39">
        <f>+X722</f>
        <v>8.8000000000000007</v>
      </c>
      <c r="AD722" s="60">
        <f>(AG722-AC722)/AG722</f>
        <v>0</v>
      </c>
      <c r="AE722" s="120"/>
      <c r="AF722" s="129">
        <v>2</v>
      </c>
      <c r="AG722" s="44">
        <f>SUM(AJ722:AL722)+AE722</f>
        <v>8.8000000000000007</v>
      </c>
      <c r="AH722" s="52"/>
      <c r="AJ722" s="17">
        <f>ROUND(AC722/(1-VLOOKUP(AF722,Group,2,FALSE)),2)</f>
        <v>8.8000000000000007</v>
      </c>
      <c r="AK722" s="17">
        <f>IF(VLOOKUP(AF722,Group,5,FALSE)="YES",VLOOKUP(ROUND(ROUND(AJ722,1)-AJ722,2),Round,2,FALSE)+VLOOKUP(AF722,Group,6,FALSE),0)</f>
        <v>0</v>
      </c>
      <c r="AL722" s="17">
        <f>IF(VLOOKUP(AF722,Group,7,FALSE)="",0,ROUND(AJ722-0.04999,1)-AJ722+AM722)</f>
        <v>0</v>
      </c>
      <c r="AM722" s="17" t="str">
        <f>IF(VLOOKUP(AF722,Group,7,FALSE)="","",VLOOKUP(AF722,Group,7,FALSE))</f>
        <v/>
      </c>
      <c r="AO722" s="31" t="s">
        <v>61</v>
      </c>
    </row>
    <row r="723" spans="1:41" s="3" customFormat="1" ht="1.5" customHeight="1" x14ac:dyDescent="0.2">
      <c r="B723" s="118"/>
      <c r="D723" s="40"/>
      <c r="E723" s="74"/>
      <c r="F723" s="74"/>
      <c r="G723" s="30"/>
      <c r="H723" s="30"/>
      <c r="I723" s="30"/>
      <c r="J723" s="30"/>
      <c r="K723" s="30"/>
      <c r="L723" s="30"/>
      <c r="M723" s="30"/>
      <c r="N723" s="30"/>
      <c r="P723" s="74"/>
      <c r="Q723" s="87"/>
      <c r="R723" s="29"/>
      <c r="S723" s="39"/>
      <c r="T723" s="37"/>
      <c r="U723" s="5"/>
      <c r="V723" s="52"/>
      <c r="W723" s="56"/>
      <c r="X723" s="39"/>
      <c r="Y723" s="52"/>
      <c r="Z723" s="6"/>
      <c r="AA723" s="39"/>
      <c r="AB723" s="60"/>
      <c r="AC723" s="39"/>
      <c r="AD723" s="60"/>
      <c r="AE723" s="75"/>
      <c r="AF723" s="148"/>
      <c r="AG723" s="39"/>
      <c r="AH723" s="52"/>
      <c r="AJ723" s="17"/>
      <c r="AK723" s="17"/>
      <c r="AL723" s="17"/>
      <c r="AM723" s="17"/>
      <c r="AO723" s="31"/>
    </row>
    <row r="724" spans="1:41" s="3" customFormat="1" ht="9.75" customHeight="1" x14ac:dyDescent="0.2">
      <c r="B724" s="118"/>
      <c r="D724" s="40" t="s">
        <v>125</v>
      </c>
      <c r="E724" s="158" t="s">
        <v>557</v>
      </c>
      <c r="F724" s="74"/>
      <c r="G724" s="30"/>
      <c r="H724" s="30"/>
      <c r="I724" s="30"/>
      <c r="J724" s="158"/>
      <c r="K724" s="30"/>
      <c r="L724" s="30"/>
      <c r="M724" s="30"/>
      <c r="N724" s="30"/>
      <c r="P724" s="74"/>
      <c r="Q724" s="87"/>
      <c r="R724" s="29"/>
      <c r="S724" s="39"/>
      <c r="T724" s="37"/>
      <c r="U724" s="5"/>
      <c r="V724" s="52"/>
      <c r="W724" s="56"/>
      <c r="X724" s="39"/>
      <c r="Y724" s="52"/>
      <c r="Z724" s="6"/>
      <c r="AA724" s="39"/>
      <c r="AB724" s="60"/>
      <c r="AC724" s="39"/>
      <c r="AD724" s="60"/>
      <c r="AE724" s="75"/>
      <c r="AF724" s="148"/>
      <c r="AG724" s="39"/>
      <c r="AH724" s="52"/>
      <c r="AJ724" s="17"/>
      <c r="AK724" s="17"/>
      <c r="AL724" s="17"/>
      <c r="AM724" s="17"/>
      <c r="AO724" s="31"/>
    </row>
    <row r="725" spans="1:41" s="3" customFormat="1" ht="9.75" customHeight="1" x14ac:dyDescent="0.2">
      <c r="B725" s="118"/>
      <c r="E725" s="158" t="s">
        <v>544</v>
      </c>
      <c r="F725" s="74"/>
      <c r="G725" s="30"/>
      <c r="H725" s="30"/>
      <c r="I725" s="30"/>
      <c r="K725" s="30"/>
      <c r="L725" s="30"/>
      <c r="M725" s="30"/>
      <c r="N725" s="30"/>
      <c r="P725" s="74"/>
      <c r="Q725" s="87"/>
      <c r="R725" s="29"/>
      <c r="S725" s="39"/>
      <c r="T725" s="37"/>
      <c r="U725" s="5"/>
      <c r="V725" s="52"/>
      <c r="W725" s="56"/>
      <c r="X725" s="39"/>
      <c r="Y725" s="52"/>
      <c r="Z725" s="6"/>
      <c r="AA725" s="39"/>
      <c r="AB725" s="60"/>
      <c r="AC725" s="39"/>
      <c r="AD725" s="60"/>
      <c r="AE725" s="75"/>
      <c r="AF725" s="148"/>
      <c r="AG725" s="39"/>
      <c r="AH725" s="52"/>
      <c r="AJ725" s="17"/>
      <c r="AK725" s="17"/>
      <c r="AL725" s="17"/>
      <c r="AM725" s="17"/>
      <c r="AO725" s="31"/>
    </row>
    <row r="726" spans="1:41" s="3" customFormat="1" ht="9.75" customHeight="1" x14ac:dyDescent="0.2">
      <c r="B726" s="118"/>
      <c r="D726" s="40"/>
      <c r="E726" s="158" t="s">
        <v>151</v>
      </c>
      <c r="F726" s="74"/>
      <c r="G726" s="30"/>
      <c r="H726" s="30"/>
      <c r="I726" s="30"/>
      <c r="J726" s="168"/>
      <c r="K726" s="30"/>
      <c r="L726" s="30"/>
      <c r="M726" s="30"/>
      <c r="N726" s="30"/>
      <c r="P726" s="74"/>
      <c r="Q726" s="87"/>
      <c r="R726" s="29"/>
      <c r="S726" s="39"/>
      <c r="T726" s="37"/>
      <c r="U726" s="5"/>
      <c r="V726" s="52"/>
      <c r="W726" s="56"/>
      <c r="X726" s="39"/>
      <c r="Y726" s="52"/>
      <c r="Z726" s="6"/>
      <c r="AA726" s="39"/>
      <c r="AB726" s="60"/>
      <c r="AC726" s="39"/>
      <c r="AD726" s="60"/>
      <c r="AE726" s="75"/>
      <c r="AF726" s="148"/>
      <c r="AG726" s="39"/>
      <c r="AH726" s="52"/>
      <c r="AJ726" s="17"/>
      <c r="AK726" s="17"/>
      <c r="AL726" s="17"/>
      <c r="AM726" s="17"/>
      <c r="AO726" s="31"/>
    </row>
    <row r="727" spans="1:41" s="3" customFormat="1" ht="9.75" customHeight="1" x14ac:dyDescent="0.2">
      <c r="B727" s="118"/>
      <c r="D727" s="40"/>
      <c r="E727" s="158" t="s">
        <v>726</v>
      </c>
      <c r="F727" s="74"/>
      <c r="G727" s="30"/>
      <c r="H727" s="30"/>
      <c r="I727" s="30"/>
      <c r="J727" s="168"/>
      <c r="K727" s="30"/>
      <c r="L727" s="30"/>
      <c r="M727" s="30"/>
      <c r="N727" s="30"/>
      <c r="P727" s="74"/>
      <c r="Q727" s="87"/>
      <c r="R727" s="29"/>
      <c r="S727" s="39"/>
      <c r="T727" s="37"/>
      <c r="U727" s="5"/>
      <c r="V727" s="52"/>
      <c r="W727" s="56"/>
      <c r="X727" s="39"/>
      <c r="Y727" s="52"/>
      <c r="Z727" s="6"/>
      <c r="AA727" s="39"/>
      <c r="AB727" s="60"/>
      <c r="AC727" s="39"/>
      <c r="AD727" s="60"/>
      <c r="AE727" s="75"/>
      <c r="AF727" s="148"/>
      <c r="AG727" s="39"/>
      <c r="AH727" s="52"/>
      <c r="AJ727" s="17"/>
      <c r="AK727" s="17"/>
      <c r="AL727" s="17"/>
      <c r="AM727" s="17"/>
      <c r="AO727" s="31"/>
    </row>
    <row r="728" spans="1:41" s="3" customFormat="1" ht="3.95" customHeight="1" x14ac:dyDescent="0.2">
      <c r="A728" s="3" t="s">
        <v>120</v>
      </c>
      <c r="P728" s="74"/>
      <c r="Q728" s="87"/>
      <c r="R728" s="6"/>
      <c r="S728" s="39"/>
      <c r="T728" s="6"/>
      <c r="U728" s="5"/>
      <c r="V728" s="52"/>
      <c r="W728" s="56"/>
      <c r="X728" s="15"/>
      <c r="Y728" s="52"/>
      <c r="Z728" s="39"/>
      <c r="AA728" s="39"/>
      <c r="AB728" s="55"/>
      <c r="AC728" s="17"/>
      <c r="AD728" s="15"/>
      <c r="AE728" s="65"/>
      <c r="AF728" s="65"/>
      <c r="AG728" s="39"/>
      <c r="AH728" s="52"/>
      <c r="AO728" s="140"/>
    </row>
    <row r="729" spans="1:41" s="3" customFormat="1" ht="9.9499999999999993" customHeight="1" x14ac:dyDescent="0.2">
      <c r="A729" s="3" t="s">
        <v>120</v>
      </c>
      <c r="C729" s="73" t="s">
        <v>810</v>
      </c>
      <c r="O729" s="3" t="s">
        <v>122</v>
      </c>
      <c r="P729" s="74"/>
      <c r="Q729" s="87"/>
      <c r="R729" s="161" t="s">
        <v>126</v>
      </c>
      <c r="S729" s="162" t="s">
        <v>811</v>
      </c>
      <c r="T729" s="163"/>
      <c r="U729" s="5"/>
      <c r="V729" s="52"/>
      <c r="W729" s="56"/>
      <c r="X729" s="15"/>
      <c r="Y729" s="52"/>
      <c r="Z729" s="39"/>
      <c r="AA729" s="39"/>
      <c r="AB729" s="55"/>
      <c r="AC729" s="17"/>
      <c r="AD729" s="15"/>
      <c r="AE729" s="65"/>
      <c r="AF729" s="65"/>
      <c r="AG729" s="39"/>
      <c r="AH729" s="52"/>
      <c r="AO729" s="140"/>
    </row>
    <row r="730" spans="1:41" s="3" customFormat="1" ht="2.85" customHeight="1" x14ac:dyDescent="0.2">
      <c r="C730" s="73"/>
      <c r="P730" s="74"/>
      <c r="Q730" s="87"/>
      <c r="R730" s="6"/>
      <c r="S730" s="39"/>
      <c r="T730" s="6"/>
      <c r="U730" s="5"/>
      <c r="V730" s="52"/>
      <c r="W730" s="56"/>
      <c r="X730" s="15"/>
      <c r="Y730" s="52"/>
      <c r="Z730" s="39"/>
      <c r="AA730" s="39"/>
      <c r="AB730" s="55"/>
      <c r="AC730" s="17"/>
      <c r="AD730" s="15"/>
      <c r="AE730" s="65"/>
      <c r="AF730" s="65"/>
      <c r="AG730" s="39"/>
      <c r="AH730" s="52"/>
      <c r="AO730" s="140"/>
    </row>
    <row r="731" spans="1:41" s="3" customFormat="1" ht="9.9499999999999993" customHeight="1" x14ac:dyDescent="0.2">
      <c r="D731" s="40" t="s">
        <v>10</v>
      </c>
      <c r="E731" s="141" t="s">
        <v>812</v>
      </c>
      <c r="G731" s="141"/>
      <c r="H731" s="141"/>
      <c r="J731" s="141"/>
      <c r="K731" s="141"/>
      <c r="L731" s="141"/>
      <c r="N731" s="141"/>
      <c r="P731" s="74"/>
      <c r="Q731" s="87"/>
      <c r="R731" s="6"/>
      <c r="S731" s="39"/>
      <c r="T731" s="6"/>
      <c r="U731" s="5"/>
      <c r="V731" s="52"/>
      <c r="W731" s="56"/>
      <c r="X731" s="15"/>
      <c r="Y731" s="52"/>
      <c r="Z731" s="39"/>
      <c r="AA731" s="39"/>
      <c r="AB731" s="55"/>
      <c r="AC731" s="17"/>
      <c r="AD731" s="15"/>
      <c r="AE731" s="65"/>
      <c r="AF731" s="65"/>
      <c r="AG731" s="39"/>
      <c r="AH731" s="52"/>
      <c r="AO731" s="140"/>
    </row>
    <row r="732" spans="1:41" s="3" customFormat="1" ht="1.5" customHeight="1" x14ac:dyDescent="0.2">
      <c r="A732" s="3" t="s">
        <v>120</v>
      </c>
      <c r="P732" s="74"/>
      <c r="Q732" s="87"/>
      <c r="R732" s="6"/>
      <c r="S732" s="39"/>
      <c r="T732" s="6"/>
      <c r="U732" s="5"/>
      <c r="V732" s="52"/>
      <c r="W732" s="56"/>
      <c r="X732" s="15"/>
      <c r="Y732" s="52"/>
      <c r="Z732" s="39"/>
      <c r="AA732" s="39"/>
      <c r="AB732" s="55"/>
      <c r="AC732" s="17"/>
      <c r="AD732" s="15"/>
      <c r="AE732" s="65"/>
      <c r="AF732" s="65"/>
      <c r="AG732" s="39"/>
      <c r="AH732" s="52"/>
      <c r="AO732" s="140"/>
    </row>
    <row r="733" spans="1:41" s="3" customFormat="1" ht="9" customHeight="1" x14ac:dyDescent="0.2">
      <c r="B733" s="112" t="s">
        <v>57</v>
      </c>
      <c r="D733" s="40"/>
      <c r="E733" s="74" t="s">
        <v>302</v>
      </c>
      <c r="F733" s="74"/>
      <c r="G733" s="30" t="s">
        <v>50</v>
      </c>
      <c r="H733" s="30"/>
      <c r="I733" s="30" t="s">
        <v>200</v>
      </c>
      <c r="J733" s="30"/>
      <c r="K733" s="30"/>
      <c r="L733" s="30"/>
      <c r="M733" s="30"/>
      <c r="N733" s="30"/>
      <c r="P733" s="74" t="s">
        <v>806</v>
      </c>
      <c r="Q733" s="87"/>
      <c r="R733" s="29"/>
      <c r="S733" s="39">
        <f t="shared" ref="S733:S738" si="1121">IF(Suggested="Yes",AA733,AG733)</f>
        <v>12.25</v>
      </c>
      <c r="T733" s="37" t="s">
        <v>49</v>
      </c>
      <c r="U733" s="5" t="str">
        <f>+Instructions!$B$3</f>
        <v>G</v>
      </c>
      <c r="V733" s="52"/>
      <c r="W733" s="56">
        <f>+Instructions!$C$22</f>
        <v>0</v>
      </c>
      <c r="X733" s="17">
        <f t="shared" ref="X733" si="1122">ROUND($AA733*(1-W733)+0.004999,2)</f>
        <v>12.25</v>
      </c>
      <c r="Y733" s="52"/>
      <c r="Z733" s="6" t="s">
        <v>859</v>
      </c>
      <c r="AA733" s="39">
        <v>12.25</v>
      </c>
      <c r="AB733" s="60">
        <f t="shared" ref="AB733" si="1123">+W733</f>
        <v>0</v>
      </c>
      <c r="AC733" s="17">
        <f t="shared" ref="AC733" si="1124">+X733</f>
        <v>12.25</v>
      </c>
      <c r="AD733" s="12">
        <f t="shared" ref="AD733" si="1125">(AG733-AC733)/AG733</f>
        <v>0</v>
      </c>
      <c r="AE733" s="120"/>
      <c r="AF733" s="127">
        <v>1</v>
      </c>
      <c r="AG733" s="38">
        <f t="shared" ref="AG733" si="1126">SUM(AJ733:AL733)+AE733</f>
        <v>12.25</v>
      </c>
      <c r="AH733" s="52"/>
      <c r="AJ733" s="17">
        <f t="shared" ref="AJ733" si="1127">ROUND(AC733/(1-VLOOKUP(AF733,Group,2,FALSE)),2)</f>
        <v>12.25</v>
      </c>
      <c r="AK733" s="17">
        <f t="shared" ref="AK733" si="1128">IF(VLOOKUP(AF733,Group,5,FALSE)="YES",VLOOKUP(ROUND(ROUND(AJ733,1)-AJ733,2),Round,2,FALSE)+VLOOKUP(AF733,Group,6,FALSE),0)</f>
        <v>0</v>
      </c>
      <c r="AL733" s="17">
        <f t="shared" ref="AL733" si="1129">IF(VLOOKUP(AF733,Group,7,FALSE)="",0,ROUND(AJ733-0.04999,1)-AJ733+AM733)</f>
        <v>0</v>
      </c>
      <c r="AM733" s="17" t="str">
        <f t="shared" ref="AM733" si="1130">IF(VLOOKUP(AF733,Group,7,FALSE)="","",VLOOKUP(AF733,Group,7,FALSE))</f>
        <v/>
      </c>
      <c r="AO733" s="98" t="s">
        <v>61</v>
      </c>
    </row>
    <row r="734" spans="1:41" s="3" customFormat="1" ht="9" customHeight="1" x14ac:dyDescent="0.2">
      <c r="B734" s="112" t="s">
        <v>57</v>
      </c>
      <c r="D734" s="40"/>
      <c r="E734" s="74" t="s">
        <v>302</v>
      </c>
      <c r="F734" s="74"/>
      <c r="G734" s="30" t="s">
        <v>50</v>
      </c>
      <c r="H734" s="30"/>
      <c r="I734" s="30" t="s">
        <v>200</v>
      </c>
      <c r="J734" s="30"/>
      <c r="K734" s="30" t="s">
        <v>813</v>
      </c>
      <c r="L734" s="30"/>
      <c r="M734" s="30"/>
      <c r="N734" s="30"/>
      <c r="P734" s="74" t="s">
        <v>806</v>
      </c>
      <c r="Q734" s="87"/>
      <c r="R734" s="29"/>
      <c r="S734" s="39">
        <f t="shared" si="1121"/>
        <v>14.25</v>
      </c>
      <c r="T734" s="37" t="s">
        <v>49</v>
      </c>
      <c r="U734" s="5" t="str">
        <f>+Instructions!$B$3</f>
        <v>G</v>
      </c>
      <c r="V734" s="52"/>
      <c r="W734" s="56">
        <f>+Instructions!$C$22</f>
        <v>0</v>
      </c>
      <c r="X734" s="17">
        <f t="shared" ref="X734:X736" si="1131">ROUND($AA734*(1-W734)+0.004999,2)</f>
        <v>14.25</v>
      </c>
      <c r="Y734" s="52"/>
      <c r="Z734" s="6" t="s">
        <v>859</v>
      </c>
      <c r="AA734" s="39">
        <v>14.25</v>
      </c>
      <c r="AB734" s="60">
        <f t="shared" ref="AB734:AB736" si="1132">+W734</f>
        <v>0</v>
      </c>
      <c r="AC734" s="17">
        <f t="shared" ref="AC734:AC736" si="1133">+X734</f>
        <v>14.25</v>
      </c>
      <c r="AD734" s="12">
        <f t="shared" ref="AD734:AD736" si="1134">(AG734-AC734)/AG734</f>
        <v>0</v>
      </c>
      <c r="AE734" s="120"/>
      <c r="AF734" s="127">
        <v>1</v>
      </c>
      <c r="AG734" s="38">
        <f t="shared" ref="AG734:AG736" si="1135">SUM(AJ734:AL734)+AE734</f>
        <v>14.25</v>
      </c>
      <c r="AH734" s="52"/>
      <c r="AJ734" s="17">
        <f t="shared" ref="AJ734:AJ736" si="1136">ROUND(AC734/(1-VLOOKUP(AF734,Group,2,FALSE)),2)</f>
        <v>14.25</v>
      </c>
      <c r="AK734" s="17">
        <f t="shared" ref="AK734:AK736" si="1137">IF(VLOOKUP(AF734,Group,5,FALSE)="YES",VLOOKUP(ROUND(ROUND(AJ734,1)-AJ734,2),Round,2,FALSE)+VLOOKUP(AF734,Group,6,FALSE),0)</f>
        <v>0</v>
      </c>
      <c r="AL734" s="17">
        <f t="shared" ref="AL734:AL736" si="1138">IF(VLOOKUP(AF734,Group,7,FALSE)="",0,ROUND(AJ734-0.04999,1)-AJ734+AM734)</f>
        <v>0</v>
      </c>
      <c r="AM734" s="17" t="str">
        <f t="shared" ref="AM734:AM736" si="1139">IF(VLOOKUP(AF734,Group,7,FALSE)="","",VLOOKUP(AF734,Group,7,FALSE))</f>
        <v/>
      </c>
      <c r="AO734" s="98" t="s">
        <v>61</v>
      </c>
    </row>
    <row r="735" spans="1:41" s="3" customFormat="1" ht="9" customHeight="1" x14ac:dyDescent="0.2">
      <c r="B735" s="112" t="s">
        <v>57</v>
      </c>
      <c r="D735" s="40"/>
      <c r="E735" s="74" t="s">
        <v>302</v>
      </c>
      <c r="F735" s="74"/>
      <c r="G735" s="30" t="s">
        <v>50</v>
      </c>
      <c r="H735" s="30"/>
      <c r="I735" s="30" t="s">
        <v>200</v>
      </c>
      <c r="J735" s="30"/>
      <c r="K735" s="30" t="s">
        <v>814</v>
      </c>
      <c r="L735" s="30"/>
      <c r="M735" s="30"/>
      <c r="N735" s="30"/>
      <c r="P735" s="74" t="s">
        <v>806</v>
      </c>
      <c r="Q735" s="87"/>
      <c r="R735" s="29"/>
      <c r="S735" s="39">
        <f t="shared" si="1121"/>
        <v>14.25</v>
      </c>
      <c r="T735" s="37" t="s">
        <v>49</v>
      </c>
      <c r="U735" s="5" t="str">
        <f>+Instructions!$B$3</f>
        <v>G</v>
      </c>
      <c r="V735" s="52"/>
      <c r="W735" s="56">
        <f>+Instructions!$C$22</f>
        <v>0</v>
      </c>
      <c r="X735" s="17">
        <f t="shared" si="1131"/>
        <v>14.25</v>
      </c>
      <c r="Y735" s="52"/>
      <c r="Z735" s="6" t="s">
        <v>859</v>
      </c>
      <c r="AA735" s="39">
        <v>14.25</v>
      </c>
      <c r="AB735" s="60">
        <f t="shared" si="1132"/>
        <v>0</v>
      </c>
      <c r="AC735" s="17">
        <f t="shared" si="1133"/>
        <v>14.25</v>
      </c>
      <c r="AD735" s="12">
        <f t="shared" si="1134"/>
        <v>0</v>
      </c>
      <c r="AE735" s="120"/>
      <c r="AF735" s="127">
        <v>1</v>
      </c>
      <c r="AG735" s="38">
        <f t="shared" si="1135"/>
        <v>14.25</v>
      </c>
      <c r="AH735" s="52"/>
      <c r="AJ735" s="17">
        <f t="shared" si="1136"/>
        <v>14.25</v>
      </c>
      <c r="AK735" s="17">
        <f t="shared" si="1137"/>
        <v>0</v>
      </c>
      <c r="AL735" s="17">
        <f t="shared" si="1138"/>
        <v>0</v>
      </c>
      <c r="AM735" s="17" t="str">
        <f t="shared" si="1139"/>
        <v/>
      </c>
      <c r="AO735" s="98" t="s">
        <v>61</v>
      </c>
    </row>
    <row r="736" spans="1:41" s="3" customFormat="1" ht="9" customHeight="1" x14ac:dyDescent="0.2">
      <c r="B736" s="112" t="s">
        <v>57</v>
      </c>
      <c r="D736" s="40"/>
      <c r="E736" s="74" t="s">
        <v>335</v>
      </c>
      <c r="F736" s="74"/>
      <c r="G736" s="30" t="s">
        <v>50</v>
      </c>
      <c r="H736" s="30"/>
      <c r="I736" s="30" t="s">
        <v>200</v>
      </c>
      <c r="J736" s="30"/>
      <c r="K736" s="30"/>
      <c r="L736" s="30"/>
      <c r="M736" s="30"/>
      <c r="N736" s="30"/>
      <c r="P736" s="74" t="s">
        <v>792</v>
      </c>
      <c r="Q736" s="87"/>
      <c r="R736" s="29"/>
      <c r="S736" s="39">
        <f t="shared" si="1121"/>
        <v>12.65</v>
      </c>
      <c r="T736" s="37" t="s">
        <v>49</v>
      </c>
      <c r="U736" s="5" t="str">
        <f>+Instructions!$B$3</f>
        <v>G</v>
      </c>
      <c r="V736" s="52"/>
      <c r="W736" s="56">
        <f>+Instructions!$C$22</f>
        <v>0</v>
      </c>
      <c r="X736" s="17">
        <f t="shared" si="1131"/>
        <v>12.65</v>
      </c>
      <c r="Y736" s="52"/>
      <c r="Z736" s="6" t="s">
        <v>859</v>
      </c>
      <c r="AA736" s="39">
        <v>12.65</v>
      </c>
      <c r="AB736" s="60">
        <f t="shared" si="1132"/>
        <v>0</v>
      </c>
      <c r="AC736" s="17">
        <f t="shared" si="1133"/>
        <v>12.65</v>
      </c>
      <c r="AD736" s="12">
        <f t="shared" si="1134"/>
        <v>0</v>
      </c>
      <c r="AE736" s="120"/>
      <c r="AF736" s="127">
        <v>1</v>
      </c>
      <c r="AG736" s="38">
        <f t="shared" si="1135"/>
        <v>12.65</v>
      </c>
      <c r="AH736" s="52"/>
      <c r="AJ736" s="17">
        <f t="shared" si="1136"/>
        <v>12.65</v>
      </c>
      <c r="AK736" s="17">
        <f t="shared" si="1137"/>
        <v>0</v>
      </c>
      <c r="AL736" s="17">
        <f t="shared" si="1138"/>
        <v>0</v>
      </c>
      <c r="AM736" s="17" t="str">
        <f t="shared" si="1139"/>
        <v/>
      </c>
      <c r="AO736" s="98" t="s">
        <v>61</v>
      </c>
    </row>
    <row r="737" spans="1:41" s="3" customFormat="1" ht="9" customHeight="1" x14ac:dyDescent="0.2">
      <c r="B737" s="112" t="s">
        <v>57</v>
      </c>
      <c r="D737" s="40"/>
      <c r="E737" s="74" t="s">
        <v>335</v>
      </c>
      <c r="F737" s="74"/>
      <c r="G737" s="30" t="s">
        <v>50</v>
      </c>
      <c r="H737" s="30"/>
      <c r="I737" s="30" t="s">
        <v>200</v>
      </c>
      <c r="J737" s="30"/>
      <c r="K737" s="30" t="s">
        <v>813</v>
      </c>
      <c r="L737" s="30"/>
      <c r="M737" s="30"/>
      <c r="N737" s="30"/>
      <c r="P737" s="74" t="s">
        <v>792</v>
      </c>
      <c r="Q737" s="87"/>
      <c r="R737" s="29"/>
      <c r="S737" s="39">
        <f t="shared" si="1121"/>
        <v>14.65</v>
      </c>
      <c r="T737" s="37" t="s">
        <v>49</v>
      </c>
      <c r="U737" s="5" t="str">
        <f>+Instructions!$B$3</f>
        <v>G</v>
      </c>
      <c r="V737" s="52"/>
      <c r="W737" s="56">
        <f>+Instructions!$C$22</f>
        <v>0</v>
      </c>
      <c r="X737" s="17">
        <f t="shared" ref="X737:X738" si="1140">ROUND($AA737*(1-W737)+0.004999,2)</f>
        <v>14.65</v>
      </c>
      <c r="Y737" s="52"/>
      <c r="Z737" s="6" t="s">
        <v>859</v>
      </c>
      <c r="AA737" s="39">
        <v>14.65</v>
      </c>
      <c r="AB737" s="60">
        <f t="shared" ref="AB737:AB738" si="1141">+W737</f>
        <v>0</v>
      </c>
      <c r="AC737" s="17">
        <f t="shared" ref="AC737:AC738" si="1142">+X737</f>
        <v>14.65</v>
      </c>
      <c r="AD737" s="12">
        <f t="shared" ref="AD737:AD738" si="1143">(AG737-AC737)/AG737</f>
        <v>0</v>
      </c>
      <c r="AE737" s="120"/>
      <c r="AF737" s="127">
        <v>1</v>
      </c>
      <c r="AG737" s="38">
        <f t="shared" ref="AG737:AG738" si="1144">SUM(AJ737:AL737)+AE737</f>
        <v>14.65</v>
      </c>
      <c r="AH737" s="52"/>
      <c r="AJ737" s="17">
        <f t="shared" ref="AJ737:AJ738" si="1145">ROUND(AC737/(1-VLOOKUP(AF737,Group,2,FALSE)),2)</f>
        <v>14.65</v>
      </c>
      <c r="AK737" s="17">
        <f t="shared" ref="AK737:AK738" si="1146">IF(VLOOKUP(AF737,Group,5,FALSE)="YES",VLOOKUP(ROUND(ROUND(AJ737,1)-AJ737,2),Round,2,FALSE)+VLOOKUP(AF737,Group,6,FALSE),0)</f>
        <v>0</v>
      </c>
      <c r="AL737" s="17">
        <f t="shared" ref="AL737:AL738" si="1147">IF(VLOOKUP(AF737,Group,7,FALSE)="",0,ROUND(AJ737-0.04999,1)-AJ737+AM737)</f>
        <v>0</v>
      </c>
      <c r="AM737" s="17" t="str">
        <f t="shared" ref="AM737:AM738" si="1148">IF(VLOOKUP(AF737,Group,7,FALSE)="","",VLOOKUP(AF737,Group,7,FALSE))</f>
        <v/>
      </c>
      <c r="AO737" s="98" t="s">
        <v>61</v>
      </c>
    </row>
    <row r="738" spans="1:41" s="3" customFormat="1" ht="9" customHeight="1" x14ac:dyDescent="0.2">
      <c r="B738" s="112" t="s">
        <v>57</v>
      </c>
      <c r="D738" s="40"/>
      <c r="E738" s="74" t="s">
        <v>335</v>
      </c>
      <c r="F738" s="74"/>
      <c r="G738" s="30" t="s">
        <v>50</v>
      </c>
      <c r="H738" s="30"/>
      <c r="I738" s="30" t="s">
        <v>200</v>
      </c>
      <c r="J738" s="30"/>
      <c r="K738" s="30" t="s">
        <v>814</v>
      </c>
      <c r="L738" s="30"/>
      <c r="M738" s="30"/>
      <c r="N738" s="30"/>
      <c r="P738" s="74" t="s">
        <v>792</v>
      </c>
      <c r="Q738" s="87"/>
      <c r="R738" s="29"/>
      <c r="S738" s="39">
        <f t="shared" si="1121"/>
        <v>14.65</v>
      </c>
      <c r="T738" s="37" t="s">
        <v>49</v>
      </c>
      <c r="U738" s="5" t="str">
        <f>+Instructions!$B$3</f>
        <v>G</v>
      </c>
      <c r="V738" s="52"/>
      <c r="W738" s="56">
        <f>+Instructions!$C$22</f>
        <v>0</v>
      </c>
      <c r="X738" s="17">
        <f t="shared" si="1140"/>
        <v>14.65</v>
      </c>
      <c r="Y738" s="52"/>
      <c r="Z738" s="6" t="s">
        <v>859</v>
      </c>
      <c r="AA738" s="39">
        <v>14.65</v>
      </c>
      <c r="AB738" s="60">
        <f t="shared" si="1141"/>
        <v>0</v>
      </c>
      <c r="AC738" s="17">
        <f t="shared" si="1142"/>
        <v>14.65</v>
      </c>
      <c r="AD738" s="12">
        <f t="shared" si="1143"/>
        <v>0</v>
      </c>
      <c r="AE738" s="120"/>
      <c r="AF738" s="127">
        <v>1</v>
      </c>
      <c r="AG738" s="38">
        <f t="shared" si="1144"/>
        <v>14.65</v>
      </c>
      <c r="AH738" s="52"/>
      <c r="AJ738" s="17">
        <f t="shared" si="1145"/>
        <v>14.65</v>
      </c>
      <c r="AK738" s="17">
        <f t="shared" si="1146"/>
        <v>0</v>
      </c>
      <c r="AL738" s="17">
        <f t="shared" si="1147"/>
        <v>0</v>
      </c>
      <c r="AM738" s="17" t="str">
        <f t="shared" si="1148"/>
        <v/>
      </c>
      <c r="AO738" s="98" t="s">
        <v>61</v>
      </c>
    </row>
    <row r="739" spans="1:41" s="3" customFormat="1" ht="3.95" customHeight="1" x14ac:dyDescent="0.2">
      <c r="A739" s="3" t="s">
        <v>120</v>
      </c>
      <c r="P739" s="74"/>
      <c r="Q739" s="87"/>
      <c r="R739" s="6"/>
      <c r="S739" s="39"/>
      <c r="T739" s="6"/>
      <c r="U739" s="5"/>
      <c r="V739" s="52"/>
      <c r="W739" s="56"/>
      <c r="X739" s="15"/>
      <c r="Y739" s="52"/>
      <c r="Z739" s="39"/>
      <c r="AA739" s="39"/>
      <c r="AB739" s="55"/>
      <c r="AC739" s="17"/>
      <c r="AD739" s="15"/>
      <c r="AE739" s="65"/>
      <c r="AF739" s="65"/>
      <c r="AG739" s="39"/>
      <c r="AH739" s="52"/>
      <c r="AO739" s="140"/>
    </row>
    <row r="740" spans="1:41" s="3" customFormat="1" ht="9.9499999999999993" customHeight="1" x14ac:dyDescent="0.2">
      <c r="A740" s="3" t="s">
        <v>120</v>
      </c>
      <c r="C740" s="73" t="s">
        <v>271</v>
      </c>
      <c r="O740" s="3" t="s">
        <v>122</v>
      </c>
      <c r="P740" s="74"/>
      <c r="Q740" s="87"/>
      <c r="R740" s="161" t="s">
        <v>126</v>
      </c>
      <c r="S740" s="162" t="s">
        <v>272</v>
      </c>
      <c r="T740" s="163"/>
      <c r="U740" s="5"/>
      <c r="V740" s="52"/>
      <c r="W740" s="56"/>
      <c r="X740" s="15"/>
      <c r="Y740" s="52"/>
      <c r="Z740" s="39"/>
      <c r="AA740" s="39"/>
      <c r="AB740" s="55"/>
      <c r="AC740" s="17"/>
      <c r="AD740" s="15"/>
      <c r="AE740" s="65"/>
      <c r="AF740" s="65"/>
      <c r="AG740" s="39"/>
      <c r="AH740" s="52"/>
      <c r="AO740" s="140"/>
    </row>
    <row r="741" spans="1:41" s="3" customFormat="1" ht="2.85" customHeight="1" x14ac:dyDescent="0.2">
      <c r="C741" s="73"/>
      <c r="P741" s="74"/>
      <c r="Q741" s="87"/>
      <c r="R741" s="6"/>
      <c r="S741" s="39"/>
      <c r="T741" s="6"/>
      <c r="U741" s="5"/>
      <c r="V741" s="52"/>
      <c r="W741" s="56"/>
      <c r="X741" s="15"/>
      <c r="Y741" s="52"/>
      <c r="Z741" s="39"/>
      <c r="AA741" s="39"/>
      <c r="AB741" s="55"/>
      <c r="AC741" s="17"/>
      <c r="AD741" s="15"/>
      <c r="AE741" s="65"/>
      <c r="AF741" s="65"/>
      <c r="AG741" s="39"/>
      <c r="AH741" s="52"/>
      <c r="AO741" s="140"/>
    </row>
    <row r="742" spans="1:41" s="3" customFormat="1" ht="9.9499999999999993" customHeight="1" x14ac:dyDescent="0.2">
      <c r="D742" s="40" t="s">
        <v>10</v>
      </c>
      <c r="E742" s="141" t="s">
        <v>273</v>
      </c>
      <c r="G742" s="141"/>
      <c r="H742" s="141"/>
      <c r="J742" s="141"/>
      <c r="K742" s="141"/>
      <c r="L742" s="141"/>
      <c r="N742" s="141"/>
      <c r="P742" s="74"/>
      <c r="Q742" s="87"/>
      <c r="R742" s="6"/>
      <c r="S742" s="39"/>
      <c r="T742" s="6"/>
      <c r="U742" s="5"/>
      <c r="V742" s="52"/>
      <c r="W742" s="56"/>
      <c r="X742" s="15"/>
      <c r="Y742" s="52"/>
      <c r="Z742" s="39"/>
      <c r="AA742" s="39"/>
      <c r="AB742" s="55"/>
      <c r="AC742" s="17"/>
      <c r="AD742" s="15"/>
      <c r="AE742" s="65"/>
      <c r="AF742" s="65"/>
      <c r="AG742" s="39"/>
      <c r="AH742" s="52"/>
      <c r="AO742" s="140"/>
    </row>
    <row r="743" spans="1:41" s="3" customFormat="1" ht="1.5" customHeight="1" x14ac:dyDescent="0.2">
      <c r="A743" s="3" t="s">
        <v>120</v>
      </c>
      <c r="P743" s="74"/>
      <c r="Q743" s="87"/>
      <c r="R743" s="6"/>
      <c r="S743" s="39"/>
      <c r="T743" s="6"/>
      <c r="U743" s="5"/>
      <c r="V743" s="52"/>
      <c r="W743" s="56"/>
      <c r="X743" s="15"/>
      <c r="Y743" s="52"/>
      <c r="Z743" s="39"/>
      <c r="AA743" s="39"/>
      <c r="AB743" s="55"/>
      <c r="AC743" s="17"/>
      <c r="AD743" s="15"/>
      <c r="AE743" s="65"/>
      <c r="AF743" s="65"/>
      <c r="AG743" s="39"/>
      <c r="AH743" s="52"/>
      <c r="AO743" s="140"/>
    </row>
    <row r="744" spans="1:41" s="3" customFormat="1" ht="9.9499999999999993" customHeight="1" x14ac:dyDescent="0.2">
      <c r="B744" s="112" t="s">
        <v>57</v>
      </c>
      <c r="D744" s="40"/>
      <c r="E744" s="74" t="s">
        <v>279</v>
      </c>
      <c r="F744" s="74"/>
      <c r="G744" s="30" t="s">
        <v>50</v>
      </c>
      <c r="H744" s="30"/>
      <c r="I744" s="30" t="s">
        <v>133</v>
      </c>
      <c r="J744" s="30"/>
      <c r="K744" s="30"/>
      <c r="L744" s="30"/>
      <c r="M744" s="30"/>
      <c r="N744" s="30"/>
      <c r="P744" s="74" t="s">
        <v>388</v>
      </c>
      <c r="Q744" s="87"/>
      <c r="R744" s="29" t="s">
        <v>54</v>
      </c>
      <c r="S744" s="39">
        <f>IF(Suggested="Yes",AA744,AG744)</f>
        <v>6.7</v>
      </c>
      <c r="T744" s="37" t="s">
        <v>49</v>
      </c>
      <c r="U744" s="5" t="str">
        <f>+Instructions!$B$3</f>
        <v>G</v>
      </c>
      <c r="V744" s="52"/>
      <c r="W744" s="56">
        <f>+Instructions!$C$22</f>
        <v>0</v>
      </c>
      <c r="X744" s="17">
        <f>ROUND($AA744*(1-W744)+0.004999,2)</f>
        <v>6.7</v>
      </c>
      <c r="Y744" s="52"/>
      <c r="Z744" s="6" t="s">
        <v>860</v>
      </c>
      <c r="AA744" s="39">
        <v>6.7</v>
      </c>
      <c r="AB744" s="60">
        <f>+W744</f>
        <v>0</v>
      </c>
      <c r="AC744" s="17">
        <f>+X744</f>
        <v>6.7</v>
      </c>
      <c r="AD744" s="12">
        <f>(AG744-AC744)/AG744</f>
        <v>0</v>
      </c>
      <c r="AE744" s="120"/>
      <c r="AF744" s="127">
        <v>1</v>
      </c>
      <c r="AG744" s="38">
        <f>SUM(AJ744:AL744)+AE744</f>
        <v>6.7</v>
      </c>
      <c r="AH744" s="52"/>
      <c r="AJ744" s="17">
        <f>ROUND(AC744/(1-VLOOKUP(AF744,Group,2,FALSE)),2)</f>
        <v>6.7</v>
      </c>
      <c r="AK744" s="17">
        <f>IF(VLOOKUP(AF744,Group,5,FALSE)="YES",VLOOKUP(ROUND(ROUND(AJ744,1)-AJ744,2),Round,2,FALSE)+VLOOKUP(AF744,Group,6,FALSE),0)</f>
        <v>0</v>
      </c>
      <c r="AL744" s="17">
        <f>IF(VLOOKUP(AF744,Group,7,FALSE)="",0,ROUND(AJ744-0.04999,1)-AJ744+AM744)</f>
        <v>0</v>
      </c>
      <c r="AM744" s="17" t="str">
        <f>IF(VLOOKUP(AF744,Group,7,FALSE)="","",VLOOKUP(AF744,Group,7,FALSE))</f>
        <v/>
      </c>
      <c r="AO744" s="31" t="s">
        <v>61</v>
      </c>
    </row>
    <row r="745" spans="1:41" s="3" customFormat="1" ht="9.9499999999999993" customHeight="1" x14ac:dyDescent="0.2">
      <c r="B745" s="112" t="s">
        <v>57</v>
      </c>
      <c r="D745" s="40"/>
      <c r="E745" s="74" t="s">
        <v>308</v>
      </c>
      <c r="F745" s="74"/>
      <c r="G745" s="30" t="s">
        <v>50</v>
      </c>
      <c r="H745" s="30"/>
      <c r="I745" s="30" t="s">
        <v>228</v>
      </c>
      <c r="J745" s="30"/>
      <c r="K745" s="30"/>
      <c r="L745" s="30"/>
      <c r="M745" s="30"/>
      <c r="N745" s="30"/>
      <c r="P745" s="74" t="s">
        <v>376</v>
      </c>
      <c r="Q745" s="87"/>
      <c r="R745" s="29" t="s">
        <v>152</v>
      </c>
      <c r="S745" s="39">
        <f>IF(Suggested="Yes",AA745,AG745)</f>
        <v>10.35</v>
      </c>
      <c r="T745" s="37" t="s">
        <v>49</v>
      </c>
      <c r="U745" s="5" t="str">
        <f>+Instructions!$B$3</f>
        <v>G</v>
      </c>
      <c r="V745" s="52"/>
      <c r="W745" s="56">
        <f>+Instructions!$C$22</f>
        <v>0</v>
      </c>
      <c r="X745" s="17">
        <f>ROUND($AA745*(1-W745)+0.004999,2)</f>
        <v>10.35</v>
      </c>
      <c r="Y745" s="52"/>
      <c r="Z745" s="6" t="s">
        <v>860</v>
      </c>
      <c r="AA745" s="39">
        <v>10.35</v>
      </c>
      <c r="AB745" s="60">
        <f>+W745</f>
        <v>0</v>
      </c>
      <c r="AC745" s="17">
        <f>+X745</f>
        <v>10.35</v>
      </c>
      <c r="AD745" s="12">
        <f>(AG745-AC745)/AG745</f>
        <v>0</v>
      </c>
      <c r="AE745" s="120"/>
      <c r="AF745" s="127">
        <v>1</v>
      </c>
      <c r="AG745" s="38">
        <f>SUM(AJ745:AL745)+AE745</f>
        <v>10.35</v>
      </c>
      <c r="AH745" s="52"/>
      <c r="AJ745" s="17">
        <f>ROUND(AC745/(1-VLOOKUP(AF745,Group,2,FALSE)),2)</f>
        <v>10.35</v>
      </c>
      <c r="AK745" s="17">
        <f>IF(VLOOKUP(AF745,Group,5,FALSE)="YES",VLOOKUP(ROUND(ROUND(AJ745,1)-AJ745,2),Round,2,FALSE)+VLOOKUP(AF745,Group,6,FALSE),0)</f>
        <v>0</v>
      </c>
      <c r="AL745" s="17">
        <f>IF(VLOOKUP(AF745,Group,7,FALSE)="",0,ROUND(AJ745-0.04999,1)-AJ745+AM745)</f>
        <v>0</v>
      </c>
      <c r="AM745" s="17" t="str">
        <f>IF(VLOOKUP(AF745,Group,7,FALSE)="","",VLOOKUP(AF745,Group,7,FALSE))</f>
        <v/>
      </c>
      <c r="AO745" s="31" t="s">
        <v>61</v>
      </c>
    </row>
    <row r="746" spans="1:41" s="3" customFormat="1" ht="1.5" customHeight="1" x14ac:dyDescent="0.2">
      <c r="A746" s="3" t="s">
        <v>120</v>
      </c>
      <c r="P746" s="74"/>
      <c r="Q746" s="87"/>
      <c r="R746" s="6"/>
      <c r="S746" s="39"/>
      <c r="T746" s="6"/>
      <c r="U746" s="5"/>
      <c r="V746" s="52"/>
      <c r="W746" s="56"/>
      <c r="X746" s="15"/>
      <c r="Y746" s="52"/>
      <c r="Z746" s="39"/>
      <c r="AA746" s="39"/>
      <c r="AB746" s="55"/>
      <c r="AC746" s="17"/>
      <c r="AD746" s="15"/>
      <c r="AE746" s="65"/>
      <c r="AF746" s="65"/>
      <c r="AG746" s="39"/>
      <c r="AH746" s="52"/>
      <c r="AO746" s="140"/>
    </row>
    <row r="747" spans="1:41" s="3" customFormat="1" ht="9.9499999999999993" customHeight="1" x14ac:dyDescent="0.2">
      <c r="B747" s="111" t="s">
        <v>8</v>
      </c>
      <c r="D747" s="40"/>
      <c r="E747" s="74" t="s">
        <v>280</v>
      </c>
      <c r="F747" s="74"/>
      <c r="G747" s="30" t="s">
        <v>123</v>
      </c>
      <c r="H747" s="30"/>
      <c r="I747" s="30" t="s">
        <v>228</v>
      </c>
      <c r="J747" s="30"/>
      <c r="K747" s="30" t="s">
        <v>127</v>
      </c>
      <c r="L747" s="168" t="s">
        <v>488</v>
      </c>
      <c r="M747" s="30"/>
      <c r="N747" s="168" t="s">
        <v>161</v>
      </c>
      <c r="P747" s="74" t="s">
        <v>136</v>
      </c>
      <c r="Q747" s="87"/>
      <c r="R747" s="29"/>
      <c r="S747" s="39">
        <f>IF(Suggested="Yes",AA747,AG747)</f>
        <v>18.95</v>
      </c>
      <c r="T747" s="37" t="s">
        <v>48</v>
      </c>
      <c r="U747" s="5" t="str">
        <f>+Instructions!$B$3</f>
        <v>G</v>
      </c>
      <c r="V747" s="52"/>
      <c r="W747" s="56">
        <f>+Instructions!$C$22</f>
        <v>0</v>
      </c>
      <c r="X747" s="17">
        <f>ROUND($AA747*(1-W747)+0.004999,2)</f>
        <v>18.95</v>
      </c>
      <c r="Y747" s="52"/>
      <c r="Z747" s="6" t="s">
        <v>860</v>
      </c>
      <c r="AA747" s="39">
        <v>18.95</v>
      </c>
      <c r="AB747" s="60">
        <f>+W747</f>
        <v>0</v>
      </c>
      <c r="AC747" s="17">
        <f>+X747</f>
        <v>18.95</v>
      </c>
      <c r="AD747" s="12">
        <f>(AG747-AC747)/AG747</f>
        <v>0</v>
      </c>
      <c r="AE747" s="120"/>
      <c r="AF747" s="128">
        <v>3</v>
      </c>
      <c r="AG747" s="53">
        <f>SUM(AJ747:AL747)+AE747</f>
        <v>18.95</v>
      </c>
      <c r="AH747" s="52"/>
      <c r="AJ747" s="17">
        <f>ROUND(AC747/(1-VLOOKUP(AF747,Group,2,FALSE)),2)</f>
        <v>18.95</v>
      </c>
      <c r="AK747" s="17">
        <f>IF(VLOOKUP(AF747,Group,5,FALSE)="YES",VLOOKUP(ROUND(ROUND(AJ747,1)-AJ747,2),Round,2,FALSE)+VLOOKUP(AF747,Group,6,FALSE),0)</f>
        <v>0</v>
      </c>
      <c r="AL747" s="17">
        <f>IF(VLOOKUP(AF747,Group,7,FALSE)="",0,ROUND(AJ747-0.04999,1)-AJ747+AM747)</f>
        <v>0</v>
      </c>
      <c r="AM747" s="17" t="str">
        <f>IF(VLOOKUP(AF747,Group,7,FALSE)="","",VLOOKUP(AF747,Group,7,FALSE))</f>
        <v/>
      </c>
      <c r="AO747" s="31" t="s">
        <v>61</v>
      </c>
    </row>
    <row r="748" spans="1:41" s="3" customFormat="1" ht="1.5" customHeight="1" x14ac:dyDescent="0.2">
      <c r="A748" s="3" t="s">
        <v>120</v>
      </c>
      <c r="P748" s="74"/>
      <c r="Q748" s="87"/>
      <c r="R748" s="6"/>
      <c r="S748" s="39"/>
      <c r="T748" s="6"/>
      <c r="U748" s="5"/>
      <c r="V748" s="52"/>
      <c r="W748" s="56"/>
      <c r="X748" s="15"/>
      <c r="Y748" s="52"/>
      <c r="Z748" s="39"/>
      <c r="AA748" s="39"/>
      <c r="AB748" s="55"/>
      <c r="AC748" s="17"/>
      <c r="AD748" s="15"/>
      <c r="AE748" s="65"/>
      <c r="AF748" s="65"/>
      <c r="AG748" s="39"/>
      <c r="AH748" s="52"/>
      <c r="AO748" s="140"/>
    </row>
    <row r="749" spans="1:41" s="3" customFormat="1" ht="9.9499999999999993" customHeight="1" x14ac:dyDescent="0.2">
      <c r="B749" s="113" t="s">
        <v>47</v>
      </c>
      <c r="D749" s="40"/>
      <c r="E749" s="74" t="s">
        <v>281</v>
      </c>
      <c r="F749" s="74"/>
      <c r="G749" s="30" t="s">
        <v>104</v>
      </c>
      <c r="H749" s="30"/>
      <c r="I749" s="30" t="s">
        <v>133</v>
      </c>
      <c r="J749" s="30"/>
      <c r="K749" s="30"/>
      <c r="L749" s="30" t="s">
        <v>122</v>
      </c>
      <c r="M749" s="30"/>
      <c r="N749" s="30"/>
      <c r="P749" s="74" t="s">
        <v>137</v>
      </c>
      <c r="Q749" s="87"/>
      <c r="R749" s="29"/>
      <c r="S749" s="39">
        <f>IF(Suggested="Yes",AA749,AG749)</f>
        <v>8.75</v>
      </c>
      <c r="T749" s="37" t="s">
        <v>48</v>
      </c>
      <c r="U749" s="5" t="str">
        <f>+Instructions!$B$3</f>
        <v>G</v>
      </c>
      <c r="V749" s="52"/>
      <c r="W749" s="56">
        <f>+Instructions!$C$22</f>
        <v>0</v>
      </c>
      <c r="X749" s="39">
        <f>ROUND($AA749*(1-W749)+0.004999,2)</f>
        <v>8.75</v>
      </c>
      <c r="Y749" s="52"/>
      <c r="Z749" s="6" t="s">
        <v>860</v>
      </c>
      <c r="AA749" s="39">
        <v>8.75</v>
      </c>
      <c r="AB749" s="60">
        <f>+W749</f>
        <v>0</v>
      </c>
      <c r="AC749" s="39">
        <f>+X749</f>
        <v>8.75</v>
      </c>
      <c r="AD749" s="60">
        <f>(AG749-AC749)/AG749</f>
        <v>0</v>
      </c>
      <c r="AE749" s="120"/>
      <c r="AF749" s="129">
        <v>2</v>
      </c>
      <c r="AG749" s="44">
        <f>SUM(AJ749:AL749)+AE749</f>
        <v>8.75</v>
      </c>
      <c r="AH749" s="52"/>
      <c r="AJ749" s="17">
        <f>ROUND(AC749/(1-VLOOKUP(AF749,Group,2,FALSE)),2)</f>
        <v>8.75</v>
      </c>
      <c r="AK749" s="17">
        <f>IF(VLOOKUP(AF749,Group,5,FALSE)="YES",VLOOKUP(ROUND(ROUND(AJ749,1)-AJ749,2),Round,2,FALSE)+VLOOKUP(AF749,Group,6,FALSE),0)</f>
        <v>0</v>
      </c>
      <c r="AL749" s="17">
        <f>IF(VLOOKUP(AF749,Group,7,FALSE)="",0,ROUND(AJ749-0.04999,1)-AJ749+AM749)</f>
        <v>0</v>
      </c>
      <c r="AM749" s="17" t="str">
        <f>IF(VLOOKUP(AF749,Group,7,FALSE)="","",VLOOKUP(AF749,Group,7,FALSE))</f>
        <v/>
      </c>
      <c r="AO749" s="31" t="s">
        <v>61</v>
      </c>
    </row>
    <row r="750" spans="1:41" s="3" customFormat="1" ht="1.5" customHeight="1" x14ac:dyDescent="0.2">
      <c r="B750" s="118"/>
      <c r="D750" s="40"/>
      <c r="E750" s="74"/>
      <c r="F750" s="74"/>
      <c r="G750" s="30"/>
      <c r="H750" s="30"/>
      <c r="I750" s="30"/>
      <c r="J750" s="30"/>
      <c r="K750" s="30"/>
      <c r="L750" s="30"/>
      <c r="M750" s="30"/>
      <c r="N750" s="30"/>
      <c r="P750" s="74"/>
      <c r="Q750" s="87"/>
      <c r="R750" s="29"/>
      <c r="S750" s="39"/>
      <c r="T750" s="37"/>
      <c r="U750" s="5"/>
      <c r="V750" s="52"/>
      <c r="W750" s="56"/>
      <c r="X750" s="39"/>
      <c r="Y750" s="52"/>
      <c r="Z750" s="6"/>
      <c r="AA750" s="39"/>
      <c r="AB750" s="60"/>
      <c r="AC750" s="39"/>
      <c r="AD750" s="60"/>
      <c r="AE750" s="75"/>
      <c r="AF750" s="148"/>
      <c r="AG750" s="39"/>
      <c r="AH750" s="52"/>
      <c r="AJ750" s="17"/>
      <c r="AK750" s="17"/>
      <c r="AL750" s="17"/>
      <c r="AM750" s="17"/>
      <c r="AO750" s="31"/>
    </row>
    <row r="751" spans="1:41" s="3" customFormat="1" ht="9.75" customHeight="1" x14ac:dyDescent="0.2">
      <c r="B751" s="118"/>
      <c r="D751" s="40" t="s">
        <v>125</v>
      </c>
      <c r="E751" s="158" t="s">
        <v>557</v>
      </c>
      <c r="F751" s="74"/>
      <c r="G751" s="30"/>
      <c r="H751" s="30"/>
      <c r="I751" s="30"/>
      <c r="K751" s="30"/>
      <c r="L751" s="30"/>
      <c r="M751" s="30"/>
      <c r="N751" s="30"/>
      <c r="P751" s="74"/>
      <c r="Q751" s="87"/>
      <c r="R751" s="29"/>
      <c r="S751" s="39"/>
      <c r="T751" s="37"/>
      <c r="U751" s="5"/>
      <c r="V751" s="52"/>
      <c r="W751" s="56"/>
      <c r="X751" s="39"/>
      <c r="Y751" s="52"/>
      <c r="Z751" s="6"/>
      <c r="AA751" s="39"/>
      <c r="AB751" s="60"/>
      <c r="AC751" s="39"/>
      <c r="AD751" s="60"/>
      <c r="AE751" s="75"/>
      <c r="AF751" s="148"/>
      <c r="AG751" s="39"/>
      <c r="AH751" s="52"/>
      <c r="AJ751" s="17"/>
      <c r="AK751" s="17"/>
      <c r="AL751" s="17"/>
      <c r="AM751" s="17"/>
      <c r="AO751" s="31"/>
    </row>
    <row r="752" spans="1:41" s="3" customFormat="1" ht="9.75" customHeight="1" x14ac:dyDescent="0.2">
      <c r="B752" s="118"/>
      <c r="E752" s="158" t="s">
        <v>836</v>
      </c>
      <c r="F752" s="74"/>
      <c r="G752" s="30"/>
      <c r="H752" s="30"/>
      <c r="I752" s="30"/>
      <c r="K752" s="30"/>
      <c r="L752" s="30"/>
      <c r="M752" s="30"/>
      <c r="N752" s="30"/>
      <c r="P752" s="74"/>
      <c r="Q752" s="87"/>
      <c r="R752" s="29"/>
      <c r="S752" s="39"/>
      <c r="T752" s="37"/>
      <c r="U752" s="5"/>
      <c r="V752" s="52"/>
      <c r="W752" s="56"/>
      <c r="X752" s="39"/>
      <c r="Y752" s="52"/>
      <c r="Z752" s="6"/>
      <c r="AA752" s="39"/>
      <c r="AB752" s="60"/>
      <c r="AC752" s="39"/>
      <c r="AD752" s="60"/>
      <c r="AE752" s="75"/>
      <c r="AF752" s="148"/>
      <c r="AG752" s="39"/>
      <c r="AH752" s="52"/>
      <c r="AJ752" s="17"/>
      <c r="AK752" s="17"/>
      <c r="AL752" s="17"/>
      <c r="AM752" s="17"/>
      <c r="AO752" s="31"/>
    </row>
    <row r="753" spans="1:41" s="3" customFormat="1" ht="9.75" customHeight="1" x14ac:dyDescent="0.2">
      <c r="B753" s="118"/>
      <c r="E753" s="158" t="s">
        <v>846</v>
      </c>
      <c r="F753" s="74"/>
      <c r="G753" s="30"/>
      <c r="H753" s="30"/>
      <c r="I753" s="30"/>
      <c r="K753" s="30"/>
      <c r="L753" s="30"/>
      <c r="M753" s="30"/>
      <c r="N753" s="30"/>
      <c r="P753" s="74"/>
      <c r="Q753" s="87"/>
      <c r="R753" s="29"/>
      <c r="S753" s="39"/>
      <c r="T753" s="37"/>
      <c r="U753" s="5"/>
      <c r="V753" s="52"/>
      <c r="W753" s="56"/>
      <c r="X753" s="39"/>
      <c r="Y753" s="52"/>
      <c r="Z753" s="6"/>
      <c r="AA753" s="39"/>
      <c r="AB753" s="60"/>
      <c r="AC753" s="39"/>
      <c r="AD753" s="60"/>
      <c r="AE753" s="75"/>
      <c r="AF753" s="148"/>
      <c r="AG753" s="39"/>
      <c r="AH753" s="52"/>
      <c r="AJ753" s="17"/>
      <c r="AK753" s="17"/>
      <c r="AL753" s="17"/>
      <c r="AM753" s="17"/>
      <c r="AO753" s="31"/>
    </row>
    <row r="754" spans="1:41" s="3" customFormat="1" ht="3.95" customHeight="1" x14ac:dyDescent="0.2">
      <c r="A754" s="3" t="s">
        <v>120</v>
      </c>
      <c r="P754" s="74"/>
      <c r="Q754" s="87"/>
      <c r="R754" s="6"/>
      <c r="S754" s="39"/>
      <c r="T754" s="6"/>
      <c r="U754" s="5"/>
      <c r="V754" s="52"/>
      <c r="W754" s="56"/>
      <c r="X754" s="15"/>
      <c r="Y754" s="52"/>
      <c r="Z754" s="39"/>
      <c r="AA754" s="39"/>
      <c r="AB754" s="55"/>
      <c r="AC754" s="17"/>
      <c r="AD754" s="15"/>
      <c r="AE754" s="65"/>
      <c r="AF754" s="65"/>
      <c r="AG754" s="39"/>
      <c r="AH754" s="52"/>
      <c r="AO754" s="140"/>
    </row>
    <row r="755" spans="1:41" s="3" customFormat="1" ht="9.9499999999999993" customHeight="1" x14ac:dyDescent="0.2">
      <c r="A755" s="3" t="s">
        <v>120</v>
      </c>
      <c r="C755" s="73" t="s">
        <v>615</v>
      </c>
      <c r="P755" s="74"/>
      <c r="Q755" s="87"/>
      <c r="R755" s="161" t="s">
        <v>126</v>
      </c>
      <c r="S755" s="162" t="s">
        <v>616</v>
      </c>
      <c r="T755" s="163"/>
      <c r="U755" s="5"/>
      <c r="V755" s="52"/>
      <c r="W755" s="56"/>
      <c r="X755" s="15"/>
      <c r="Y755" s="52"/>
      <c r="Z755" s="39"/>
      <c r="AA755" s="39"/>
      <c r="AB755" s="55"/>
      <c r="AC755" s="17"/>
      <c r="AD755" s="15"/>
      <c r="AE755" s="65"/>
      <c r="AF755" s="65"/>
      <c r="AG755" s="39"/>
      <c r="AH755" s="52"/>
      <c r="AO755" s="140"/>
    </row>
    <row r="756" spans="1:41" s="3" customFormat="1" ht="2.85" customHeight="1" x14ac:dyDescent="0.2">
      <c r="C756" s="73"/>
      <c r="P756" s="74"/>
      <c r="Q756" s="87"/>
      <c r="R756" s="6"/>
      <c r="S756" s="39"/>
      <c r="T756" s="6"/>
      <c r="U756" s="5"/>
      <c r="V756" s="52"/>
      <c r="W756" s="56"/>
      <c r="X756" s="15"/>
      <c r="Y756" s="52"/>
      <c r="Z756" s="39"/>
      <c r="AA756" s="39"/>
      <c r="AB756" s="55"/>
      <c r="AC756" s="17"/>
      <c r="AD756" s="15"/>
      <c r="AE756" s="65"/>
      <c r="AF756" s="65"/>
      <c r="AG756" s="39"/>
      <c r="AH756" s="52"/>
      <c r="AO756" s="140"/>
    </row>
    <row r="757" spans="1:41" s="3" customFormat="1" ht="9.9499999999999993" customHeight="1" x14ac:dyDescent="0.2">
      <c r="D757" s="40" t="s">
        <v>10</v>
      </c>
      <c r="E757" s="141" t="s">
        <v>617</v>
      </c>
      <c r="G757" s="141"/>
      <c r="H757" s="141"/>
      <c r="J757" s="141"/>
      <c r="K757" s="141"/>
      <c r="L757" s="141"/>
      <c r="M757" s="3" t="s">
        <v>122</v>
      </c>
      <c r="N757" s="141"/>
      <c r="P757" s="74"/>
      <c r="Q757" s="87"/>
      <c r="R757" s="6"/>
      <c r="S757" s="39"/>
      <c r="T757" s="6"/>
      <c r="U757" s="5"/>
      <c r="V757" s="52"/>
      <c r="W757" s="56"/>
      <c r="X757" s="15"/>
      <c r="Y757" s="52"/>
      <c r="Z757" s="39"/>
      <c r="AA757" s="39"/>
      <c r="AB757" s="55"/>
      <c r="AC757" s="17"/>
      <c r="AD757" s="15"/>
      <c r="AE757" s="65"/>
      <c r="AF757" s="65"/>
      <c r="AG757" s="39"/>
      <c r="AH757" s="52"/>
      <c r="AO757" s="140"/>
    </row>
    <row r="758" spans="1:41" s="3" customFormat="1" ht="1.5" customHeight="1" x14ac:dyDescent="0.2">
      <c r="A758" s="3" t="s">
        <v>120</v>
      </c>
      <c r="P758" s="74"/>
      <c r="Q758" s="87"/>
      <c r="R758" s="6"/>
      <c r="S758" s="39"/>
      <c r="T758" s="6"/>
      <c r="U758" s="5"/>
      <c r="V758" s="52"/>
      <c r="W758" s="56"/>
      <c r="X758" s="15"/>
      <c r="Y758" s="52"/>
      <c r="Z758" s="39"/>
      <c r="AA758" s="39"/>
      <c r="AB758" s="55"/>
      <c r="AC758" s="17"/>
      <c r="AD758" s="15"/>
      <c r="AE758" s="65"/>
      <c r="AF758" s="65"/>
      <c r="AG758" s="39"/>
      <c r="AH758" s="52"/>
      <c r="AO758" s="140"/>
    </row>
    <row r="759" spans="1:41" s="3" customFormat="1" ht="9.9499999999999993" customHeight="1" x14ac:dyDescent="0.2">
      <c r="B759" s="112" t="s">
        <v>57</v>
      </c>
      <c r="C759" s="173" t="s">
        <v>186</v>
      </c>
      <c r="D759" s="40"/>
      <c r="E759" s="74" t="s">
        <v>279</v>
      </c>
      <c r="F759" s="74"/>
      <c r="G759" s="30" t="s">
        <v>50</v>
      </c>
      <c r="H759" s="30"/>
      <c r="I759" s="30" t="s">
        <v>228</v>
      </c>
      <c r="J759" s="30"/>
      <c r="K759" s="30"/>
      <c r="L759" s="30"/>
      <c r="M759" s="30"/>
      <c r="N759" s="30"/>
      <c r="P759" s="74" t="s">
        <v>375</v>
      </c>
      <c r="Q759" s="87"/>
      <c r="R759" s="29"/>
      <c r="S759" s="39">
        <f>IF(Suggested="Yes",AA759,AG759)</f>
        <v>7.15</v>
      </c>
      <c r="T759" s="37" t="s">
        <v>49</v>
      </c>
      <c r="U759" s="5" t="str">
        <f>+Instructions!$B$3</f>
        <v>G</v>
      </c>
      <c r="V759" s="52"/>
      <c r="W759" s="56">
        <f>+Instructions!$C$22</f>
        <v>0</v>
      </c>
      <c r="X759" s="17">
        <f t="shared" ref="X759:X774" si="1149">ROUND($AA759*(1-W759)+0.004999,2)</f>
        <v>7.15</v>
      </c>
      <c r="Y759" s="52"/>
      <c r="Z759" s="6" t="s">
        <v>860</v>
      </c>
      <c r="AA759" s="39">
        <v>7.15</v>
      </c>
      <c r="AB759" s="60">
        <f t="shared" ref="AB759:AB774" si="1150">+W759</f>
        <v>0</v>
      </c>
      <c r="AC759" s="17">
        <f t="shared" ref="AC759:AC774" si="1151">+X759</f>
        <v>7.15</v>
      </c>
      <c r="AD759" s="12">
        <f t="shared" ref="AD759:AD774" si="1152">(AG759-AC759)/AG759</f>
        <v>0</v>
      </c>
      <c r="AE759" s="120"/>
      <c r="AF759" s="127">
        <v>1</v>
      </c>
      <c r="AG759" s="38">
        <f t="shared" ref="AG759:AG774" si="1153">SUM(AJ759:AL759)+AE759</f>
        <v>7.15</v>
      </c>
      <c r="AH759" s="52"/>
      <c r="AJ759" s="17">
        <f t="shared" ref="AJ759:AJ774" si="1154">ROUND(AC759/(1-VLOOKUP(AF759,Group,2,FALSE)),2)</f>
        <v>7.15</v>
      </c>
      <c r="AK759" s="17">
        <f t="shared" ref="AK759:AK774" si="1155">IF(VLOOKUP(AF759,Group,5,FALSE)="YES",VLOOKUP(ROUND(ROUND(AJ759,1)-AJ759,2),Round,2,FALSE)+VLOOKUP(AF759,Group,6,FALSE),0)</f>
        <v>0</v>
      </c>
      <c r="AL759" s="17">
        <f t="shared" ref="AL759:AL774" si="1156">IF(VLOOKUP(AF759,Group,7,FALSE)="",0,ROUND(AJ759-0.04999,1)-AJ759+AM759)</f>
        <v>0</v>
      </c>
      <c r="AM759" s="17" t="str">
        <f t="shared" ref="AM759:AM774" si="1157">IF(VLOOKUP(AF759,Group,7,FALSE)="","",VLOOKUP(AF759,Group,7,FALSE))</f>
        <v/>
      </c>
      <c r="AO759" s="31" t="s">
        <v>61</v>
      </c>
    </row>
    <row r="760" spans="1:41" s="3" customFormat="1" ht="9.9499999999999993" customHeight="1" x14ac:dyDescent="0.2">
      <c r="B760" s="112" t="s">
        <v>57</v>
      </c>
      <c r="D760" s="40"/>
      <c r="E760" s="74" t="s">
        <v>308</v>
      </c>
      <c r="F760" s="74"/>
      <c r="G760" s="30" t="s">
        <v>50</v>
      </c>
      <c r="H760" s="30"/>
      <c r="I760" s="30" t="s">
        <v>228</v>
      </c>
      <c r="J760" s="30"/>
      <c r="K760" s="30"/>
      <c r="L760" s="30"/>
      <c r="M760" s="30"/>
      <c r="N760" s="30"/>
      <c r="P760" s="74" t="s">
        <v>376</v>
      </c>
      <c r="Q760" s="87"/>
      <c r="R760" s="29"/>
      <c r="S760" s="39">
        <f>IF(Suggested="Yes",AA760,AG760)</f>
        <v>10.35</v>
      </c>
      <c r="T760" s="37" t="s">
        <v>49</v>
      </c>
      <c r="U760" s="5" t="str">
        <f>+Instructions!$B$3</f>
        <v>G</v>
      </c>
      <c r="V760" s="52"/>
      <c r="W760" s="56">
        <f>+Instructions!$C$22</f>
        <v>0</v>
      </c>
      <c r="X760" s="17">
        <f t="shared" si="1149"/>
        <v>10.35</v>
      </c>
      <c r="Y760" s="52"/>
      <c r="Z760" s="6" t="s">
        <v>860</v>
      </c>
      <c r="AA760" s="39">
        <v>10.35</v>
      </c>
      <c r="AB760" s="60">
        <f t="shared" si="1150"/>
        <v>0</v>
      </c>
      <c r="AC760" s="17">
        <f t="shared" si="1151"/>
        <v>10.35</v>
      </c>
      <c r="AD760" s="12">
        <f t="shared" si="1152"/>
        <v>0</v>
      </c>
      <c r="AE760" s="120"/>
      <c r="AF760" s="127">
        <v>1</v>
      </c>
      <c r="AG760" s="38">
        <f t="shared" si="1153"/>
        <v>10.35</v>
      </c>
      <c r="AH760" s="52"/>
      <c r="AJ760" s="17">
        <f t="shared" si="1154"/>
        <v>10.35</v>
      </c>
      <c r="AK760" s="17">
        <f t="shared" si="1155"/>
        <v>0</v>
      </c>
      <c r="AL760" s="17">
        <f t="shared" si="1156"/>
        <v>0</v>
      </c>
      <c r="AM760" s="17" t="str">
        <f t="shared" si="1157"/>
        <v/>
      </c>
      <c r="AO760" s="31" t="s">
        <v>61</v>
      </c>
    </row>
    <row r="761" spans="1:41" s="3" customFormat="1" ht="9.9499999999999993" customHeight="1" x14ac:dyDescent="0.2">
      <c r="B761" s="112" t="s">
        <v>57</v>
      </c>
      <c r="D761" s="40"/>
      <c r="E761" s="74" t="s">
        <v>309</v>
      </c>
      <c r="F761" s="74"/>
      <c r="G761" s="30" t="s">
        <v>50</v>
      </c>
      <c r="H761" s="30"/>
      <c r="I761" s="30" t="s">
        <v>228</v>
      </c>
      <c r="J761" s="30"/>
      <c r="K761" s="30"/>
      <c r="L761" s="30"/>
      <c r="M761" s="30"/>
      <c r="N761" s="30"/>
      <c r="P761" s="74" t="s">
        <v>240</v>
      </c>
      <c r="Q761" s="87"/>
      <c r="R761" s="29"/>
      <c r="S761" s="39">
        <f>IF(Suggested="Yes",AA761,AG761)</f>
        <v>18.100000000000001</v>
      </c>
      <c r="T761" s="37" t="s">
        <v>49</v>
      </c>
      <c r="U761" s="5" t="str">
        <f>+Instructions!$B$3</f>
        <v>G</v>
      </c>
      <c r="V761" s="52"/>
      <c r="W761" s="56">
        <f>+Instructions!$C$22</f>
        <v>0</v>
      </c>
      <c r="X761" s="17">
        <f t="shared" ref="X761" si="1158">ROUND($AA761*(1-W761)+0.004999,2)</f>
        <v>18.100000000000001</v>
      </c>
      <c r="Y761" s="52"/>
      <c r="Z761" s="6" t="s">
        <v>860</v>
      </c>
      <c r="AA761" s="39">
        <v>18.100000000000001</v>
      </c>
      <c r="AB761" s="60">
        <f t="shared" ref="AB761" si="1159">+W761</f>
        <v>0</v>
      </c>
      <c r="AC761" s="17">
        <f t="shared" ref="AC761" si="1160">+X761</f>
        <v>18.100000000000001</v>
      </c>
      <c r="AD761" s="12">
        <f t="shared" ref="AD761" si="1161">(AG761-AC761)/AG761</f>
        <v>0</v>
      </c>
      <c r="AE761" s="120"/>
      <c r="AF761" s="127">
        <v>1</v>
      </c>
      <c r="AG761" s="38">
        <f t="shared" ref="AG761" si="1162">SUM(AJ761:AL761)+AE761</f>
        <v>18.100000000000001</v>
      </c>
      <c r="AH761" s="52"/>
      <c r="AJ761" s="17">
        <f t="shared" ref="AJ761" si="1163">ROUND(AC761/(1-VLOOKUP(AF761,Group,2,FALSE)),2)</f>
        <v>18.100000000000001</v>
      </c>
      <c r="AK761" s="17">
        <f t="shared" ref="AK761" si="1164">IF(VLOOKUP(AF761,Group,5,FALSE)="YES",VLOOKUP(ROUND(ROUND(AJ761,1)-AJ761,2),Round,2,FALSE)+VLOOKUP(AF761,Group,6,FALSE),0)</f>
        <v>0</v>
      </c>
      <c r="AL761" s="17">
        <f t="shared" ref="AL761" si="1165">IF(VLOOKUP(AF761,Group,7,FALSE)="",0,ROUND(AJ761-0.04999,1)-AJ761+AM761)</f>
        <v>0</v>
      </c>
      <c r="AM761" s="17" t="str">
        <f t="shared" ref="AM761" si="1166">IF(VLOOKUP(AF761,Group,7,FALSE)="","",VLOOKUP(AF761,Group,7,FALSE))</f>
        <v/>
      </c>
      <c r="AO761" s="31" t="s">
        <v>61</v>
      </c>
    </row>
    <row r="762" spans="1:41" s="3" customFormat="1" ht="1.5" customHeight="1" x14ac:dyDescent="0.2">
      <c r="A762" s="3" t="s">
        <v>120</v>
      </c>
      <c r="P762" s="74"/>
      <c r="Q762" s="87"/>
      <c r="R762" s="6"/>
      <c r="S762" s="39"/>
      <c r="T762" s="6"/>
      <c r="U762" s="5"/>
      <c r="V762" s="52"/>
      <c r="W762" s="56"/>
      <c r="X762" s="15"/>
      <c r="Y762" s="52"/>
      <c r="Z762" s="39"/>
      <c r="AA762" s="39"/>
      <c r="AB762" s="55"/>
      <c r="AC762" s="17"/>
      <c r="AD762" s="15"/>
      <c r="AE762" s="65"/>
      <c r="AF762" s="65"/>
      <c r="AG762" s="39"/>
      <c r="AH762" s="52"/>
      <c r="AO762" s="140"/>
    </row>
    <row r="763" spans="1:41" s="3" customFormat="1" ht="10.35" customHeight="1" x14ac:dyDescent="0.2">
      <c r="A763" s="3" t="s">
        <v>120</v>
      </c>
      <c r="C763" s="173" t="s">
        <v>245</v>
      </c>
      <c r="P763" s="74"/>
      <c r="Q763" s="87"/>
      <c r="R763" s="6"/>
      <c r="S763" s="39"/>
      <c r="T763" s="6"/>
      <c r="U763" s="5"/>
      <c r="V763" s="52"/>
      <c r="W763" s="56"/>
      <c r="X763" s="15"/>
      <c r="Y763" s="52"/>
      <c r="Z763" s="39"/>
      <c r="AA763" s="39"/>
      <c r="AB763" s="55"/>
      <c r="AC763" s="17"/>
      <c r="AD763" s="15"/>
      <c r="AE763" s="65"/>
      <c r="AF763" s="65"/>
      <c r="AG763" s="39"/>
      <c r="AH763" s="52"/>
      <c r="AO763" s="140"/>
    </row>
    <row r="764" spans="1:41" s="3" customFormat="1" ht="9.9499999999999993" customHeight="1" x14ac:dyDescent="0.2">
      <c r="A764" s="3" t="s">
        <v>120</v>
      </c>
      <c r="C764" s="73" t="s">
        <v>850</v>
      </c>
      <c r="P764" s="74"/>
      <c r="Q764" s="87"/>
      <c r="R764" s="161" t="s">
        <v>126</v>
      </c>
      <c r="S764" s="162" t="s">
        <v>616</v>
      </c>
      <c r="T764" s="163"/>
      <c r="U764" s="5"/>
      <c r="V764" s="52"/>
      <c r="W764" s="56"/>
      <c r="X764" s="15"/>
      <c r="Y764" s="52"/>
      <c r="Z764" s="39"/>
      <c r="AA764" s="39"/>
      <c r="AB764" s="55"/>
      <c r="AC764" s="17"/>
      <c r="AD764" s="15"/>
      <c r="AE764" s="65"/>
      <c r="AF764" s="65"/>
      <c r="AG764" s="39"/>
      <c r="AH764" s="52"/>
      <c r="AO764" s="140"/>
    </row>
    <row r="765" spans="1:41" s="3" customFormat="1" ht="2.85" customHeight="1" x14ac:dyDescent="0.2">
      <c r="A765" s="3" t="s">
        <v>120</v>
      </c>
      <c r="P765" s="74"/>
      <c r="Q765" s="87"/>
      <c r="R765" s="6"/>
      <c r="S765" s="39"/>
      <c r="T765" s="6"/>
      <c r="U765" s="5"/>
      <c r="V765" s="52"/>
      <c r="W765" s="56"/>
      <c r="X765" s="15"/>
      <c r="Y765" s="52"/>
      <c r="Z765" s="39"/>
      <c r="AA765" s="39"/>
      <c r="AB765" s="55"/>
      <c r="AC765" s="17"/>
      <c r="AD765" s="15"/>
      <c r="AE765" s="65"/>
      <c r="AF765" s="65"/>
      <c r="AG765" s="39"/>
      <c r="AH765" s="52"/>
      <c r="AO765" s="140"/>
    </row>
    <row r="766" spans="1:41" s="3" customFormat="1" ht="9.9499999999999993" customHeight="1" x14ac:dyDescent="0.2">
      <c r="D766" s="40" t="s">
        <v>10</v>
      </c>
      <c r="E766" s="141" t="s">
        <v>617</v>
      </c>
      <c r="G766" s="141"/>
      <c r="H766" s="141"/>
      <c r="J766" s="141"/>
      <c r="K766" s="141"/>
      <c r="L766" s="141"/>
      <c r="M766" s="3" t="s">
        <v>122</v>
      </c>
      <c r="N766" s="141"/>
      <c r="P766" s="74"/>
      <c r="Q766" s="87"/>
      <c r="R766" s="6"/>
      <c r="S766" s="39"/>
      <c r="T766" s="6"/>
      <c r="U766" s="5"/>
      <c r="V766" s="52"/>
      <c r="W766" s="56"/>
      <c r="X766" s="15"/>
      <c r="Y766" s="52"/>
      <c r="Z766" s="39"/>
      <c r="AA766" s="39"/>
      <c r="AB766" s="55"/>
      <c r="AC766" s="17"/>
      <c r="AD766" s="15"/>
      <c r="AE766" s="65"/>
      <c r="AF766" s="65"/>
      <c r="AG766" s="39"/>
      <c r="AH766" s="52"/>
      <c r="AO766" s="140"/>
    </row>
    <row r="767" spans="1:41" s="3" customFormat="1" ht="1.5" customHeight="1" x14ac:dyDescent="0.2">
      <c r="A767" s="3" t="s">
        <v>120</v>
      </c>
      <c r="P767" s="74"/>
      <c r="Q767" s="87"/>
      <c r="R767" s="6"/>
      <c r="S767" s="39"/>
      <c r="T767" s="6"/>
      <c r="U767" s="5"/>
      <c r="V767" s="52"/>
      <c r="W767" s="56"/>
      <c r="X767" s="15"/>
      <c r="Y767" s="52"/>
      <c r="Z767" s="39"/>
      <c r="AA767" s="39"/>
      <c r="AB767" s="55"/>
      <c r="AC767" s="17"/>
      <c r="AD767" s="15"/>
      <c r="AE767" s="65"/>
      <c r="AF767" s="65"/>
      <c r="AG767" s="39"/>
      <c r="AH767" s="52"/>
      <c r="AO767" s="140"/>
    </row>
    <row r="768" spans="1:41" s="3" customFormat="1" ht="9.9499999999999993" customHeight="1" x14ac:dyDescent="0.2">
      <c r="B768" s="111" t="s">
        <v>8</v>
      </c>
      <c r="D768" s="40"/>
      <c r="E768" s="74" t="s">
        <v>280</v>
      </c>
      <c r="F768" s="74"/>
      <c r="G768" s="30" t="s">
        <v>123</v>
      </c>
      <c r="H768" s="30"/>
      <c r="I768" s="30" t="s">
        <v>228</v>
      </c>
      <c r="J768" s="30"/>
      <c r="K768" s="30" t="s">
        <v>618</v>
      </c>
      <c r="L768" s="30"/>
      <c r="M768" s="30"/>
      <c r="N768" s="168" t="s">
        <v>161</v>
      </c>
      <c r="P768" s="74" t="s">
        <v>136</v>
      </c>
      <c r="Q768" s="87"/>
      <c r="R768" s="29" t="s">
        <v>54</v>
      </c>
      <c r="S768" s="39">
        <f t="shared" ref="S768" si="1167">IF(Suggested="Yes",AA768,AG768)</f>
        <v>26.05</v>
      </c>
      <c r="T768" s="37" t="s">
        <v>48</v>
      </c>
      <c r="U768" s="5" t="str">
        <f>+Instructions!$B$3</f>
        <v>G</v>
      </c>
      <c r="V768" s="52"/>
      <c r="W768" s="56">
        <f>+Instructions!$C$22</f>
        <v>0</v>
      </c>
      <c r="X768" s="17">
        <f t="shared" ref="X768" si="1168">ROUND($AA768*(1-W768)+0.004999,2)</f>
        <v>26.05</v>
      </c>
      <c r="Y768" s="52"/>
      <c r="Z768" s="6" t="s">
        <v>860</v>
      </c>
      <c r="AA768" s="39">
        <v>26.05</v>
      </c>
      <c r="AB768" s="60">
        <f t="shared" ref="AB768" si="1169">+W768</f>
        <v>0</v>
      </c>
      <c r="AC768" s="17">
        <f t="shared" ref="AC768" si="1170">+X768</f>
        <v>26.05</v>
      </c>
      <c r="AD768" s="12">
        <f t="shared" ref="AD768" si="1171">(AG768-AC768)/AG768</f>
        <v>0</v>
      </c>
      <c r="AE768" s="120"/>
      <c r="AF768" s="128">
        <v>3</v>
      </c>
      <c r="AG768" s="53">
        <f t="shared" ref="AG768" si="1172">SUM(AJ768:AL768)+AE768</f>
        <v>26.05</v>
      </c>
      <c r="AH768" s="52"/>
      <c r="AJ768" s="17">
        <f t="shared" ref="AJ768" si="1173">ROUND(AC768/(1-VLOOKUP(AF768,Group,2,FALSE)),2)</f>
        <v>26.05</v>
      </c>
      <c r="AK768" s="17">
        <f t="shared" ref="AK768" si="1174">IF(VLOOKUP(AF768,Group,5,FALSE)="YES",VLOOKUP(ROUND(ROUND(AJ768,1)-AJ768,2),Round,2,FALSE)+VLOOKUP(AF768,Group,6,FALSE),0)</f>
        <v>0</v>
      </c>
      <c r="AL768" s="17">
        <f t="shared" ref="AL768" si="1175">IF(VLOOKUP(AF768,Group,7,FALSE)="",0,ROUND(AJ768-0.04999,1)-AJ768+AM768)</f>
        <v>0</v>
      </c>
      <c r="AM768" s="17" t="str">
        <f t="shared" ref="AM768" si="1176">IF(VLOOKUP(AF768,Group,7,FALSE)="","",VLOOKUP(AF768,Group,7,FALSE))</f>
        <v/>
      </c>
      <c r="AO768" s="31" t="s">
        <v>61</v>
      </c>
    </row>
    <row r="769" spans="1:41" s="3" customFormat="1" ht="9.9499999999999993" customHeight="1" x14ac:dyDescent="0.2">
      <c r="B769" s="111" t="s">
        <v>8</v>
      </c>
      <c r="D769" s="40"/>
      <c r="E769" s="74" t="s">
        <v>621</v>
      </c>
      <c r="F769" s="74"/>
      <c r="G769" s="30" t="s">
        <v>123</v>
      </c>
      <c r="H769" s="30"/>
      <c r="I769" s="30" t="s">
        <v>228</v>
      </c>
      <c r="J769" s="30"/>
      <c r="K769" s="30" t="s">
        <v>619</v>
      </c>
      <c r="L769" s="30"/>
      <c r="M769" s="30"/>
      <c r="N769" s="168" t="s">
        <v>620</v>
      </c>
      <c r="P769" s="74" t="s">
        <v>136</v>
      </c>
      <c r="Q769" s="87"/>
      <c r="R769" s="29" t="s">
        <v>54</v>
      </c>
      <c r="S769" s="39">
        <f t="shared" ref="S769:S771" si="1177">IF(Suggested="Yes",AA769,AG769)</f>
        <v>52.9</v>
      </c>
      <c r="T769" s="37" t="s">
        <v>48</v>
      </c>
      <c r="U769" s="5" t="str">
        <f>+Instructions!$B$3</f>
        <v>G</v>
      </c>
      <c r="V769" s="52"/>
      <c r="W769" s="56">
        <f>+Instructions!$C$22</f>
        <v>0</v>
      </c>
      <c r="X769" s="17">
        <f t="shared" si="1149"/>
        <v>52.9</v>
      </c>
      <c r="Y769" s="52"/>
      <c r="Z769" s="6" t="s">
        <v>860</v>
      </c>
      <c r="AA769" s="39">
        <v>52.9</v>
      </c>
      <c r="AB769" s="60">
        <f t="shared" si="1150"/>
        <v>0</v>
      </c>
      <c r="AC769" s="17">
        <f t="shared" si="1151"/>
        <v>52.9</v>
      </c>
      <c r="AD769" s="12">
        <f t="shared" si="1152"/>
        <v>0</v>
      </c>
      <c r="AE769" s="120"/>
      <c r="AF769" s="128">
        <v>3</v>
      </c>
      <c r="AG769" s="53">
        <f t="shared" si="1153"/>
        <v>52.9</v>
      </c>
      <c r="AH769" s="52"/>
      <c r="AJ769" s="17">
        <f t="shared" si="1154"/>
        <v>52.9</v>
      </c>
      <c r="AK769" s="17">
        <f t="shared" si="1155"/>
        <v>0</v>
      </c>
      <c r="AL769" s="17">
        <f t="shared" si="1156"/>
        <v>0</v>
      </c>
      <c r="AM769" s="17" t="str">
        <f t="shared" si="1157"/>
        <v/>
      </c>
      <c r="AO769" s="31" t="s">
        <v>61</v>
      </c>
    </row>
    <row r="770" spans="1:41" s="3" customFormat="1" ht="1.5" customHeight="1" x14ac:dyDescent="0.2">
      <c r="A770" s="3" t="s">
        <v>120</v>
      </c>
      <c r="P770" s="74"/>
      <c r="Q770" s="87"/>
      <c r="R770" s="6"/>
      <c r="S770" s="39"/>
      <c r="T770" s="6"/>
      <c r="U770" s="5"/>
      <c r="V770" s="52"/>
      <c r="W770" s="56"/>
      <c r="X770" s="15"/>
      <c r="Y770" s="52"/>
      <c r="Z770" s="39"/>
      <c r="AA770" s="39"/>
      <c r="AB770" s="55"/>
      <c r="AC770" s="17"/>
      <c r="AD770" s="15"/>
      <c r="AE770" s="65"/>
      <c r="AF770" s="65"/>
      <c r="AG770" s="39"/>
      <c r="AH770" s="52"/>
      <c r="AO770" s="140"/>
    </row>
    <row r="771" spans="1:41" s="3" customFormat="1" ht="9.9499999999999993" customHeight="1" x14ac:dyDescent="0.2">
      <c r="B771" s="113" t="s">
        <v>47</v>
      </c>
      <c r="D771" s="40"/>
      <c r="E771" s="74" t="s">
        <v>281</v>
      </c>
      <c r="F771" s="74"/>
      <c r="G771" s="30" t="s">
        <v>104</v>
      </c>
      <c r="H771" s="30"/>
      <c r="I771" s="30" t="s">
        <v>228</v>
      </c>
      <c r="J771" s="30"/>
      <c r="K771" s="30"/>
      <c r="L771" s="30" t="s">
        <v>122</v>
      </c>
      <c r="M771" s="30"/>
      <c r="N771" s="30"/>
      <c r="P771" s="74" t="s">
        <v>137</v>
      </c>
      <c r="Q771" s="87"/>
      <c r="R771" s="29"/>
      <c r="S771" s="39">
        <f t="shared" si="1177"/>
        <v>8.75</v>
      </c>
      <c r="T771" s="37" t="s">
        <v>48</v>
      </c>
      <c r="U771" s="5" t="str">
        <f>+Instructions!$B$3</f>
        <v>G</v>
      </c>
      <c r="V771" s="52"/>
      <c r="W771" s="56">
        <f>+Instructions!$C$22</f>
        <v>0</v>
      </c>
      <c r="X771" s="39">
        <f t="shared" si="1149"/>
        <v>8.75</v>
      </c>
      <c r="Y771" s="52"/>
      <c r="Z771" s="6" t="s">
        <v>860</v>
      </c>
      <c r="AA771" s="39">
        <v>8.75</v>
      </c>
      <c r="AB771" s="60">
        <f t="shared" si="1150"/>
        <v>0</v>
      </c>
      <c r="AC771" s="39">
        <f t="shared" si="1151"/>
        <v>8.75</v>
      </c>
      <c r="AD771" s="60">
        <f t="shared" si="1152"/>
        <v>0</v>
      </c>
      <c r="AE771" s="120"/>
      <c r="AF771" s="129">
        <v>2</v>
      </c>
      <c r="AG771" s="44">
        <f t="shared" si="1153"/>
        <v>8.75</v>
      </c>
      <c r="AH771" s="52"/>
      <c r="AJ771" s="17">
        <f t="shared" si="1154"/>
        <v>8.75</v>
      </c>
      <c r="AK771" s="17">
        <f t="shared" si="1155"/>
        <v>0</v>
      </c>
      <c r="AL771" s="17">
        <f t="shared" si="1156"/>
        <v>0</v>
      </c>
      <c r="AM771" s="17" t="str">
        <f t="shared" si="1157"/>
        <v/>
      </c>
      <c r="AO771" s="31" t="s">
        <v>61</v>
      </c>
    </row>
    <row r="772" spans="1:41" s="3" customFormat="1" ht="2.85" customHeight="1" x14ac:dyDescent="0.2">
      <c r="C772" s="73"/>
      <c r="P772" s="74"/>
      <c r="Q772" s="87"/>
      <c r="R772" s="6"/>
      <c r="S772" s="39"/>
      <c r="T772" s="6"/>
      <c r="U772" s="5"/>
      <c r="V772" s="52"/>
      <c r="W772" s="56"/>
      <c r="X772" s="15"/>
      <c r="Y772" s="52"/>
      <c r="Z772" s="39"/>
      <c r="AA772" s="39"/>
      <c r="AB772" s="55"/>
      <c r="AC772" s="17"/>
      <c r="AD772" s="15"/>
      <c r="AE772" s="65"/>
      <c r="AF772" s="65"/>
      <c r="AG772" s="39"/>
      <c r="AH772" s="52"/>
      <c r="AO772" s="140"/>
    </row>
    <row r="773" spans="1:41" s="3" customFormat="1" ht="9.9499999999999993" customHeight="1" x14ac:dyDescent="0.2">
      <c r="B773" s="112" t="s">
        <v>57</v>
      </c>
      <c r="C773" s="173" t="s">
        <v>187</v>
      </c>
      <c r="D773" s="40"/>
      <c r="E773" s="74" t="s">
        <v>622</v>
      </c>
      <c r="F773" s="74"/>
      <c r="G773" s="30" t="s">
        <v>50</v>
      </c>
      <c r="H773" s="30"/>
      <c r="I773" s="30" t="s">
        <v>194</v>
      </c>
      <c r="J773" s="30"/>
      <c r="K773" s="30"/>
      <c r="L773" s="30"/>
      <c r="M773" s="30"/>
      <c r="N773" s="30"/>
      <c r="P773" s="74" t="s">
        <v>562</v>
      </c>
      <c r="Q773" s="87"/>
      <c r="R773" s="29"/>
      <c r="S773" s="39">
        <f>IF(Suggested="Yes",AA773,AG773)</f>
        <v>11.9</v>
      </c>
      <c r="T773" s="37" t="s">
        <v>49</v>
      </c>
      <c r="U773" s="5" t="str">
        <f>+Instructions!$B$3</f>
        <v>G</v>
      </c>
      <c r="V773" s="52"/>
      <c r="W773" s="56">
        <f>+Instructions!$C$22</f>
        <v>0</v>
      </c>
      <c r="X773" s="17">
        <f t="shared" si="1149"/>
        <v>11.9</v>
      </c>
      <c r="Y773" s="52"/>
      <c r="Z773" s="6" t="s">
        <v>860</v>
      </c>
      <c r="AA773" s="39">
        <v>11.9</v>
      </c>
      <c r="AB773" s="60">
        <f t="shared" si="1150"/>
        <v>0</v>
      </c>
      <c r="AC773" s="17">
        <f t="shared" si="1151"/>
        <v>11.9</v>
      </c>
      <c r="AD773" s="12">
        <f t="shared" si="1152"/>
        <v>0</v>
      </c>
      <c r="AE773" s="120"/>
      <c r="AF773" s="127">
        <v>1</v>
      </c>
      <c r="AG773" s="38">
        <f t="shared" si="1153"/>
        <v>11.9</v>
      </c>
      <c r="AH773" s="52"/>
      <c r="AJ773" s="17">
        <f t="shared" si="1154"/>
        <v>11.9</v>
      </c>
      <c r="AK773" s="17">
        <f t="shared" si="1155"/>
        <v>0</v>
      </c>
      <c r="AL773" s="17">
        <f t="shared" si="1156"/>
        <v>0</v>
      </c>
      <c r="AM773" s="17" t="str">
        <f t="shared" si="1157"/>
        <v/>
      </c>
      <c r="AO773" s="31" t="s">
        <v>61</v>
      </c>
    </row>
    <row r="774" spans="1:41" s="3" customFormat="1" ht="9.9499999999999993" customHeight="1" x14ac:dyDescent="0.2">
      <c r="B774" s="112" t="s">
        <v>57</v>
      </c>
      <c r="D774" s="40"/>
      <c r="E774" s="74" t="s">
        <v>400</v>
      </c>
      <c r="F774" s="74"/>
      <c r="G774" s="30" t="s">
        <v>50</v>
      </c>
      <c r="H774" s="30"/>
      <c r="I774" s="30" t="s">
        <v>401</v>
      </c>
      <c r="J774" s="30"/>
      <c r="K774" s="30" t="s">
        <v>623</v>
      </c>
      <c r="L774" s="30"/>
      <c r="M774" s="30"/>
      <c r="N774" s="30"/>
      <c r="P774" s="74" t="s">
        <v>140</v>
      </c>
      <c r="Q774" s="87"/>
      <c r="R774" s="29"/>
      <c r="S774" s="39">
        <f>IF(Suggested="Yes",AA774,AG774)</f>
        <v>13.25</v>
      </c>
      <c r="T774" s="37" t="s">
        <v>49</v>
      </c>
      <c r="U774" s="5" t="str">
        <f>+Instructions!$B$3</f>
        <v>G</v>
      </c>
      <c r="V774" s="52"/>
      <c r="W774" s="56">
        <f>+Instructions!$C$22</f>
        <v>0</v>
      </c>
      <c r="X774" s="17">
        <f t="shared" si="1149"/>
        <v>13.25</v>
      </c>
      <c r="Y774" s="52"/>
      <c r="Z774" s="6" t="s">
        <v>860</v>
      </c>
      <c r="AA774" s="39">
        <v>13.25</v>
      </c>
      <c r="AB774" s="60">
        <f t="shared" si="1150"/>
        <v>0</v>
      </c>
      <c r="AC774" s="17">
        <f t="shared" si="1151"/>
        <v>13.25</v>
      </c>
      <c r="AD774" s="12">
        <f t="shared" si="1152"/>
        <v>0</v>
      </c>
      <c r="AE774" s="120"/>
      <c r="AF774" s="127">
        <v>1</v>
      </c>
      <c r="AG774" s="38">
        <f t="shared" si="1153"/>
        <v>13.25</v>
      </c>
      <c r="AH774" s="52"/>
      <c r="AJ774" s="17">
        <f t="shared" si="1154"/>
        <v>13.25</v>
      </c>
      <c r="AK774" s="17">
        <f t="shared" si="1155"/>
        <v>0</v>
      </c>
      <c r="AL774" s="17">
        <f t="shared" si="1156"/>
        <v>0</v>
      </c>
      <c r="AM774" s="17" t="str">
        <f t="shared" si="1157"/>
        <v/>
      </c>
      <c r="AO774" s="31" t="s">
        <v>61</v>
      </c>
    </row>
    <row r="775" spans="1:41" s="3" customFormat="1" ht="2.85" customHeight="1" x14ac:dyDescent="0.2">
      <c r="C775" s="73"/>
      <c r="P775" s="74"/>
      <c r="Q775" s="87"/>
      <c r="R775" s="6"/>
      <c r="S775" s="39"/>
      <c r="T775" s="6"/>
      <c r="U775" s="5"/>
      <c r="V775" s="52"/>
      <c r="W775" s="56"/>
      <c r="X775" s="15"/>
      <c r="Y775" s="52"/>
      <c r="Z775" s="39"/>
      <c r="AA775" s="39"/>
      <c r="AB775" s="55"/>
      <c r="AC775" s="17"/>
      <c r="AD775" s="15"/>
      <c r="AE775" s="65"/>
      <c r="AF775" s="65"/>
      <c r="AG775" s="39"/>
      <c r="AH775" s="52"/>
      <c r="AO775" s="140"/>
    </row>
    <row r="776" spans="1:41" s="3" customFormat="1" ht="9.9499999999999993" customHeight="1" x14ac:dyDescent="0.2">
      <c r="D776" s="40" t="s">
        <v>205</v>
      </c>
      <c r="E776" s="141" t="s">
        <v>624</v>
      </c>
      <c r="G776" s="141"/>
      <c r="H776" s="141"/>
      <c r="J776" s="141"/>
      <c r="K776" s="141"/>
      <c r="L776" s="141"/>
      <c r="M776" s="3" t="s">
        <v>122</v>
      </c>
      <c r="N776" s="141"/>
      <c r="P776" s="74"/>
      <c r="Q776" s="87"/>
      <c r="R776" s="6"/>
      <c r="S776" s="39"/>
      <c r="T776" s="6"/>
      <c r="U776" s="5"/>
      <c r="V776" s="52"/>
      <c r="W776" s="56"/>
      <c r="X776" s="15"/>
      <c r="Y776" s="52"/>
      <c r="Z776" s="39"/>
      <c r="AA776" s="39"/>
      <c r="AB776" s="55"/>
      <c r="AC776" s="17"/>
      <c r="AD776" s="15"/>
      <c r="AE776" s="65"/>
      <c r="AF776" s="65"/>
      <c r="AG776" s="39"/>
      <c r="AH776" s="52"/>
      <c r="AO776" s="140"/>
    </row>
    <row r="777" spans="1:41" s="3" customFormat="1" ht="1.5" customHeight="1" x14ac:dyDescent="0.2">
      <c r="A777" s="3" t="s">
        <v>120</v>
      </c>
      <c r="P777" s="74"/>
      <c r="Q777" s="87"/>
      <c r="R777" s="6"/>
      <c r="S777" s="39"/>
      <c r="T777" s="6"/>
      <c r="U777" s="5"/>
      <c r="V777" s="52"/>
      <c r="W777" s="56"/>
      <c r="X777" s="15"/>
      <c r="Y777" s="52"/>
      <c r="Z777" s="39"/>
      <c r="AA777" s="39"/>
      <c r="AB777" s="55"/>
      <c r="AC777" s="17"/>
      <c r="AD777" s="15"/>
      <c r="AE777" s="65"/>
      <c r="AF777" s="65"/>
      <c r="AG777" s="39"/>
      <c r="AH777" s="52"/>
      <c r="AO777" s="140"/>
    </row>
    <row r="778" spans="1:41" s="3" customFormat="1" ht="9.9499999999999993" customHeight="1" x14ac:dyDescent="0.2">
      <c r="B778" s="112" t="s">
        <v>57</v>
      </c>
      <c r="D778" s="40"/>
      <c r="E778" s="74" t="s">
        <v>625</v>
      </c>
      <c r="F778" s="74"/>
      <c r="G778" s="30" t="s">
        <v>50</v>
      </c>
      <c r="H778" s="30"/>
      <c r="I778" s="30" t="s">
        <v>194</v>
      </c>
      <c r="J778" s="30"/>
      <c r="K778" s="30"/>
      <c r="L778" s="30"/>
      <c r="M778" s="30"/>
      <c r="N778" s="30"/>
      <c r="P778" s="74" t="s">
        <v>626</v>
      </c>
      <c r="Q778" s="87"/>
      <c r="R778" s="29"/>
      <c r="S778" s="39">
        <f>IF(Suggested="Yes",AA778,AG778)</f>
        <v>14.1</v>
      </c>
      <c r="T778" s="37" t="s">
        <v>49</v>
      </c>
      <c r="U778" s="5" t="str">
        <f>+Instructions!$B$3</f>
        <v>G</v>
      </c>
      <c r="V778" s="52"/>
      <c r="W778" s="56">
        <f>+Instructions!$C$22</f>
        <v>0</v>
      </c>
      <c r="X778" s="17">
        <f t="shared" ref="X778" si="1178">ROUND($AA778*(1-W778)+0.004999,2)</f>
        <v>14.1</v>
      </c>
      <c r="Y778" s="52"/>
      <c r="Z778" s="6" t="s">
        <v>860</v>
      </c>
      <c r="AA778" s="39">
        <v>14.1</v>
      </c>
      <c r="AB778" s="60">
        <f t="shared" ref="AB778" si="1179">+W778</f>
        <v>0</v>
      </c>
      <c r="AC778" s="17">
        <f t="shared" ref="AC778" si="1180">+X778</f>
        <v>14.1</v>
      </c>
      <c r="AD778" s="12">
        <f t="shared" ref="AD778" si="1181">(AG778-AC778)/AG778</f>
        <v>0</v>
      </c>
      <c r="AE778" s="120"/>
      <c r="AF778" s="127">
        <v>1</v>
      </c>
      <c r="AG778" s="38">
        <f t="shared" ref="AG778" si="1182">SUM(AJ778:AL778)+AE778</f>
        <v>14.1</v>
      </c>
      <c r="AH778" s="52"/>
      <c r="AJ778" s="17">
        <f t="shared" ref="AJ778" si="1183">ROUND(AC778/(1-VLOOKUP(AF778,Group,2,FALSE)),2)</f>
        <v>14.1</v>
      </c>
      <c r="AK778" s="17">
        <f t="shared" ref="AK778" si="1184">IF(VLOOKUP(AF778,Group,5,FALSE)="YES",VLOOKUP(ROUND(ROUND(AJ778,1)-AJ778,2),Round,2,FALSE)+VLOOKUP(AF778,Group,6,FALSE),0)</f>
        <v>0</v>
      </c>
      <c r="AL778" s="17">
        <f t="shared" ref="AL778" si="1185">IF(VLOOKUP(AF778,Group,7,FALSE)="",0,ROUND(AJ778-0.04999,1)-AJ778+AM778)</f>
        <v>0</v>
      </c>
      <c r="AM778" s="17" t="str">
        <f t="shared" ref="AM778" si="1186">IF(VLOOKUP(AF778,Group,7,FALSE)="","",VLOOKUP(AF778,Group,7,FALSE))</f>
        <v/>
      </c>
      <c r="AO778" s="31" t="s">
        <v>61</v>
      </c>
    </row>
    <row r="779" spans="1:41" s="3" customFormat="1" ht="2.85" customHeight="1" x14ac:dyDescent="0.2">
      <c r="C779" s="73"/>
      <c r="P779" s="74"/>
      <c r="Q779" s="87"/>
      <c r="R779" s="6"/>
      <c r="S779" s="39"/>
      <c r="T779" s="6"/>
      <c r="U779" s="5"/>
      <c r="V779" s="52"/>
      <c r="W779" s="56"/>
      <c r="X779" s="15"/>
      <c r="Y779" s="52"/>
      <c r="Z779" s="39"/>
      <c r="AA779" s="39"/>
      <c r="AB779" s="55"/>
      <c r="AC779" s="17"/>
      <c r="AD779" s="15"/>
      <c r="AE779" s="65"/>
      <c r="AF779" s="65"/>
      <c r="AG779" s="39"/>
      <c r="AH779" s="52"/>
      <c r="AO779" s="140"/>
    </row>
    <row r="780" spans="1:41" s="3" customFormat="1" ht="9.9499999999999993" customHeight="1" x14ac:dyDescent="0.2">
      <c r="D780" s="40" t="s">
        <v>10</v>
      </c>
      <c r="E780" s="141" t="s">
        <v>627</v>
      </c>
      <c r="G780" s="141"/>
      <c r="H780" s="141"/>
      <c r="I780" s="141" t="s">
        <v>630</v>
      </c>
      <c r="J780" s="141"/>
      <c r="K780" s="141"/>
      <c r="L780" s="141" t="s">
        <v>631</v>
      </c>
      <c r="N780" s="141"/>
      <c r="P780" s="74"/>
      <c r="Q780" s="87"/>
      <c r="R780" s="6"/>
      <c r="S780" s="39"/>
      <c r="T780" s="6"/>
      <c r="U780" s="5"/>
      <c r="V780" s="52"/>
      <c r="W780" s="56"/>
      <c r="X780" s="15"/>
      <c r="Y780" s="52"/>
      <c r="Z780" s="39"/>
      <c r="AA780" s="39"/>
      <c r="AB780" s="55"/>
      <c r="AC780" s="17"/>
      <c r="AD780" s="15"/>
      <c r="AE780" s="65"/>
      <c r="AF780" s="65"/>
      <c r="AG780" s="39"/>
      <c r="AH780" s="52"/>
      <c r="AO780" s="140"/>
    </row>
    <row r="781" spans="1:41" s="3" customFormat="1" ht="9.9499999999999993" customHeight="1" x14ac:dyDescent="0.2">
      <c r="D781" s="40"/>
      <c r="E781" s="141" t="s">
        <v>628</v>
      </c>
      <c r="G781" s="141"/>
      <c r="H781" s="141"/>
      <c r="I781" s="141" t="s">
        <v>629</v>
      </c>
      <c r="J781" s="141"/>
      <c r="K781" s="141"/>
      <c r="L781" s="141"/>
      <c r="N781" s="141"/>
      <c r="P781" s="74"/>
      <c r="Q781" s="87"/>
      <c r="R781" s="6"/>
      <c r="S781" s="39"/>
      <c r="T781" s="6"/>
      <c r="U781" s="5"/>
      <c r="V781" s="52"/>
      <c r="W781" s="56"/>
      <c r="X781" s="15"/>
      <c r="Y781" s="52"/>
      <c r="Z781" s="39"/>
      <c r="AA781" s="39"/>
      <c r="AB781" s="55"/>
      <c r="AC781" s="17"/>
      <c r="AD781" s="15"/>
      <c r="AE781" s="65"/>
      <c r="AF781" s="65"/>
      <c r="AG781" s="39"/>
      <c r="AH781" s="52"/>
      <c r="AO781" s="140"/>
    </row>
    <row r="782" spans="1:41" s="3" customFormat="1" ht="1.5" customHeight="1" x14ac:dyDescent="0.2">
      <c r="A782" s="3" t="s">
        <v>120</v>
      </c>
      <c r="P782" s="74"/>
      <c r="Q782" s="87"/>
      <c r="R782" s="6"/>
      <c r="S782" s="39"/>
      <c r="T782" s="6"/>
      <c r="U782" s="5"/>
      <c r="V782" s="52"/>
      <c r="W782" s="56"/>
      <c r="X782" s="15"/>
      <c r="Y782" s="52"/>
      <c r="Z782" s="39"/>
      <c r="AA782" s="39"/>
      <c r="AB782" s="55"/>
      <c r="AC782" s="17"/>
      <c r="AD782" s="15"/>
      <c r="AE782" s="65"/>
      <c r="AF782" s="65"/>
      <c r="AG782" s="39"/>
      <c r="AH782" s="52"/>
      <c r="AO782" s="140"/>
    </row>
    <row r="783" spans="1:41" s="3" customFormat="1" ht="9.9499999999999993" customHeight="1" x14ac:dyDescent="0.2">
      <c r="B783" s="112" t="s">
        <v>57</v>
      </c>
      <c r="D783" s="40"/>
      <c r="E783" s="74" t="s">
        <v>625</v>
      </c>
      <c r="F783" s="74"/>
      <c r="G783" s="30" t="s">
        <v>50</v>
      </c>
      <c r="H783" s="30"/>
      <c r="I783" s="30" t="s">
        <v>632</v>
      </c>
      <c r="J783" s="30"/>
      <c r="K783" s="30"/>
      <c r="L783" s="30"/>
      <c r="M783" s="30"/>
      <c r="N783" s="30"/>
      <c r="P783" s="74" t="s">
        <v>626</v>
      </c>
      <c r="Q783" s="87"/>
      <c r="R783" s="29"/>
      <c r="S783" s="39">
        <f>IF(Suggested="Yes",AA783,AG783)</f>
        <v>14.1</v>
      </c>
      <c r="T783" s="37" t="s">
        <v>49</v>
      </c>
      <c r="U783" s="5" t="str">
        <f>+Instructions!$B$3</f>
        <v>G</v>
      </c>
      <c r="V783" s="52"/>
      <c r="W783" s="56">
        <f>+Instructions!$C$22</f>
        <v>0</v>
      </c>
      <c r="X783" s="17">
        <f t="shared" ref="X783" si="1187">ROUND($AA783*(1-W783)+0.004999,2)</f>
        <v>14.1</v>
      </c>
      <c r="Y783" s="52"/>
      <c r="Z783" s="6" t="s">
        <v>860</v>
      </c>
      <c r="AA783" s="39">
        <v>14.1</v>
      </c>
      <c r="AB783" s="60">
        <f t="shared" ref="AB783" si="1188">+W783</f>
        <v>0</v>
      </c>
      <c r="AC783" s="17">
        <f t="shared" ref="AC783" si="1189">+X783</f>
        <v>14.1</v>
      </c>
      <c r="AD783" s="12">
        <f t="shared" ref="AD783" si="1190">(AG783-AC783)/AG783</f>
        <v>0</v>
      </c>
      <c r="AE783" s="120"/>
      <c r="AF783" s="127">
        <v>1</v>
      </c>
      <c r="AG783" s="38">
        <f t="shared" ref="AG783" si="1191">SUM(AJ783:AL783)+AE783</f>
        <v>14.1</v>
      </c>
      <c r="AH783" s="52"/>
      <c r="AJ783" s="17">
        <f t="shared" ref="AJ783" si="1192">ROUND(AC783/(1-VLOOKUP(AF783,Group,2,FALSE)),2)</f>
        <v>14.1</v>
      </c>
      <c r="AK783" s="17">
        <f t="shared" ref="AK783" si="1193">IF(VLOOKUP(AF783,Group,5,FALSE)="YES",VLOOKUP(ROUND(ROUND(AJ783,1)-AJ783,2),Round,2,FALSE)+VLOOKUP(AF783,Group,6,FALSE),0)</f>
        <v>0</v>
      </c>
      <c r="AL783" s="17">
        <f t="shared" ref="AL783" si="1194">IF(VLOOKUP(AF783,Group,7,FALSE)="",0,ROUND(AJ783-0.04999,1)-AJ783+AM783)</f>
        <v>0</v>
      </c>
      <c r="AM783" s="17" t="str">
        <f t="shared" ref="AM783" si="1195">IF(VLOOKUP(AF783,Group,7,FALSE)="","",VLOOKUP(AF783,Group,7,FALSE))</f>
        <v/>
      </c>
      <c r="AO783" s="31" t="s">
        <v>61</v>
      </c>
    </row>
    <row r="784" spans="1:41" s="3" customFormat="1" ht="1.5" customHeight="1" x14ac:dyDescent="0.2">
      <c r="A784" s="3" t="s">
        <v>120</v>
      </c>
      <c r="P784" s="74"/>
      <c r="Q784" s="87"/>
      <c r="R784" s="6"/>
      <c r="S784" s="39"/>
      <c r="T784" s="6"/>
      <c r="U784" s="5"/>
      <c r="V784" s="52"/>
      <c r="W784" s="56"/>
      <c r="X784" s="15"/>
      <c r="Y784" s="52"/>
      <c r="Z784" s="39"/>
      <c r="AA784" s="39"/>
      <c r="AB784" s="55"/>
      <c r="AC784" s="17"/>
      <c r="AD784" s="15"/>
      <c r="AE784" s="65"/>
      <c r="AF784" s="65"/>
      <c r="AG784" s="39"/>
      <c r="AH784" s="52"/>
      <c r="AO784" s="140"/>
    </row>
    <row r="785" spans="1:41" s="3" customFormat="1" ht="9.75" customHeight="1" x14ac:dyDescent="0.2">
      <c r="B785" s="118"/>
      <c r="D785" s="40" t="s">
        <v>107</v>
      </c>
      <c r="E785" s="158" t="s">
        <v>149</v>
      </c>
      <c r="F785" s="74"/>
      <c r="G785" s="30"/>
      <c r="H785" s="30"/>
      <c r="I785" s="30"/>
      <c r="J785" s="168"/>
      <c r="K785" s="30"/>
      <c r="L785" s="30"/>
      <c r="M785" s="30"/>
      <c r="N785" s="30"/>
      <c r="P785" s="74"/>
      <c r="Q785" s="87"/>
      <c r="R785" s="29"/>
      <c r="S785" s="39"/>
      <c r="T785" s="37"/>
      <c r="U785" s="5"/>
      <c r="V785" s="52"/>
      <c r="W785" s="56"/>
      <c r="X785" s="39"/>
      <c r="Y785" s="52"/>
      <c r="Z785" s="6"/>
      <c r="AA785" s="39"/>
      <c r="AB785" s="60"/>
      <c r="AC785" s="39"/>
      <c r="AD785" s="60"/>
      <c r="AE785" s="75"/>
      <c r="AF785" s="148"/>
      <c r="AG785" s="39"/>
      <c r="AH785" s="52"/>
      <c r="AJ785" s="17"/>
      <c r="AK785" s="17"/>
      <c r="AL785" s="17"/>
      <c r="AM785" s="17"/>
      <c r="AO785" s="31"/>
    </row>
    <row r="786" spans="1:41" s="3" customFormat="1" ht="3.95" customHeight="1" x14ac:dyDescent="0.2">
      <c r="A786" s="3" t="s">
        <v>120</v>
      </c>
      <c r="P786" s="74"/>
      <c r="Q786" s="87"/>
      <c r="R786" s="6"/>
      <c r="S786" s="39"/>
      <c r="T786" s="6"/>
      <c r="U786" s="5"/>
      <c r="V786" s="52"/>
      <c r="W786" s="56"/>
      <c r="X786" s="15"/>
      <c r="Y786" s="52"/>
      <c r="Z786" s="39"/>
      <c r="AA786" s="39"/>
      <c r="AB786" s="55"/>
      <c r="AC786" s="17"/>
      <c r="AD786" s="15"/>
      <c r="AE786" s="65"/>
      <c r="AF786" s="65"/>
      <c r="AG786" s="39"/>
      <c r="AH786" s="52"/>
      <c r="AO786" s="140"/>
    </row>
    <row r="787" spans="1:41" s="3" customFormat="1" ht="9.9499999999999993" customHeight="1" x14ac:dyDescent="0.2">
      <c r="A787" s="3" t="s">
        <v>120</v>
      </c>
      <c r="C787" s="73" t="s">
        <v>146</v>
      </c>
      <c r="O787" s="3" t="s">
        <v>122</v>
      </c>
      <c r="P787" s="74"/>
      <c r="Q787" s="87"/>
      <c r="R787" s="161" t="s">
        <v>126</v>
      </c>
      <c r="S787" s="162" t="s">
        <v>147</v>
      </c>
      <c r="T787" s="163"/>
      <c r="U787" s="5"/>
      <c r="V787" s="52"/>
      <c r="W787" s="56"/>
      <c r="X787" s="15"/>
      <c r="Y787" s="52"/>
      <c r="Z787" s="39"/>
      <c r="AA787" s="39"/>
      <c r="AB787" s="55"/>
      <c r="AC787" s="17"/>
      <c r="AD787" s="15"/>
      <c r="AE787" s="65"/>
      <c r="AF787" s="65"/>
      <c r="AG787" s="39"/>
      <c r="AH787" s="52"/>
      <c r="AO787" s="140"/>
    </row>
    <row r="788" spans="1:41" s="3" customFormat="1" ht="2.85" customHeight="1" x14ac:dyDescent="0.2">
      <c r="C788" s="73"/>
      <c r="P788" s="74"/>
      <c r="Q788" s="87"/>
      <c r="R788" s="6"/>
      <c r="S788" s="39"/>
      <c r="T788" s="6"/>
      <c r="U788" s="5"/>
      <c r="V788" s="52"/>
      <c r="W788" s="56"/>
      <c r="X788" s="15"/>
      <c r="Y788" s="52"/>
      <c r="Z788" s="39"/>
      <c r="AA788" s="39"/>
      <c r="AB788" s="55"/>
      <c r="AC788" s="17"/>
      <c r="AD788" s="15"/>
      <c r="AE788" s="65"/>
      <c r="AF788" s="65"/>
      <c r="AG788" s="39"/>
      <c r="AH788" s="52"/>
      <c r="AO788" s="140"/>
    </row>
    <row r="789" spans="1:41" s="3" customFormat="1" ht="9.9499999999999993" customHeight="1" x14ac:dyDescent="0.2">
      <c r="D789" s="40" t="s">
        <v>10</v>
      </c>
      <c r="E789" s="141" t="s">
        <v>148</v>
      </c>
      <c r="G789" s="141"/>
      <c r="H789" s="141"/>
      <c r="J789" s="141"/>
      <c r="K789" s="141"/>
      <c r="L789" s="141"/>
      <c r="N789" s="141"/>
      <c r="P789" s="74"/>
      <c r="Q789" s="87"/>
      <c r="R789" s="6"/>
      <c r="S789" s="39"/>
      <c r="T789" s="6"/>
      <c r="U789" s="5"/>
      <c r="V789" s="52"/>
      <c r="W789" s="56"/>
      <c r="X789" s="15"/>
      <c r="Y789" s="52"/>
      <c r="Z789" s="39"/>
      <c r="AA789" s="39"/>
      <c r="AB789" s="55"/>
      <c r="AC789" s="17"/>
      <c r="AD789" s="15"/>
      <c r="AE789" s="65"/>
      <c r="AF789" s="65"/>
      <c r="AG789" s="39"/>
      <c r="AH789" s="52"/>
      <c r="AO789" s="140"/>
    </row>
    <row r="790" spans="1:41" s="3" customFormat="1" ht="1.5" customHeight="1" x14ac:dyDescent="0.2">
      <c r="A790" s="3" t="s">
        <v>120</v>
      </c>
      <c r="P790" s="74"/>
      <c r="Q790" s="87"/>
      <c r="R790" s="6"/>
      <c r="S790" s="39"/>
      <c r="T790" s="6"/>
      <c r="U790" s="5"/>
      <c r="V790" s="52"/>
      <c r="W790" s="56"/>
      <c r="X790" s="15"/>
      <c r="Y790" s="52"/>
      <c r="Z790" s="39"/>
      <c r="AA790" s="39"/>
      <c r="AB790" s="55"/>
      <c r="AC790" s="17"/>
      <c r="AD790" s="15"/>
      <c r="AE790" s="65"/>
      <c r="AF790" s="65"/>
      <c r="AG790" s="39"/>
      <c r="AH790" s="52"/>
      <c r="AO790" s="140"/>
    </row>
    <row r="791" spans="1:41" s="3" customFormat="1" ht="9.9499999999999993" customHeight="1" x14ac:dyDescent="0.2">
      <c r="B791" s="112" t="s">
        <v>57</v>
      </c>
      <c r="D791" s="40"/>
      <c r="E791" s="74" t="s">
        <v>279</v>
      </c>
      <c r="F791" s="74"/>
      <c r="G791" s="30" t="s">
        <v>50</v>
      </c>
      <c r="H791" s="30"/>
      <c r="I791" s="30" t="s">
        <v>133</v>
      </c>
      <c r="J791" s="30"/>
      <c r="K791" s="30"/>
      <c r="L791" s="30"/>
      <c r="M791" s="30"/>
      <c r="N791" s="30"/>
      <c r="P791" s="74" t="s">
        <v>388</v>
      </c>
      <c r="Q791" s="87" t="s">
        <v>14</v>
      </c>
      <c r="R791" s="29" t="s">
        <v>54</v>
      </c>
      <c r="S791" s="39">
        <f>IF(Suggested="Yes",AA791,AG791)</f>
        <v>5.6</v>
      </c>
      <c r="T791" s="37" t="s">
        <v>49</v>
      </c>
      <c r="U791" s="5" t="str">
        <f>+Instructions!$B$3</f>
        <v>G</v>
      </c>
      <c r="V791" s="52"/>
      <c r="W791" s="56">
        <f>+Instructions!$C$22</f>
        <v>0</v>
      </c>
      <c r="X791" s="17">
        <f>ROUND($AA791*(1-W791)+0.004999,2)</f>
        <v>5.6</v>
      </c>
      <c r="Y791" s="52"/>
      <c r="Z791" s="6" t="s">
        <v>860</v>
      </c>
      <c r="AA791" s="39">
        <v>5.6</v>
      </c>
      <c r="AB791" s="60">
        <f>+W791</f>
        <v>0</v>
      </c>
      <c r="AC791" s="17">
        <f>+X791</f>
        <v>5.6</v>
      </c>
      <c r="AD791" s="12">
        <f>(AG791-AC791)/AG791</f>
        <v>0</v>
      </c>
      <c r="AE791" s="120"/>
      <c r="AF791" s="127">
        <v>1</v>
      </c>
      <c r="AG791" s="38">
        <f>SUM(AJ791:AL791)+AE791</f>
        <v>5.6</v>
      </c>
      <c r="AH791" s="52"/>
      <c r="AJ791" s="17">
        <f>ROUND(AC791/(1-VLOOKUP(AF791,Group,2,FALSE)),2)</f>
        <v>5.6</v>
      </c>
      <c r="AK791" s="17">
        <f>IF(VLOOKUP(AF791,Group,5,FALSE)="YES",VLOOKUP(ROUND(ROUND(AJ791,1)-AJ791,2),Round,2,FALSE)+VLOOKUP(AF791,Group,6,FALSE),0)</f>
        <v>0</v>
      </c>
      <c r="AL791" s="17">
        <f>IF(VLOOKUP(AF791,Group,7,FALSE)="",0,ROUND(AJ791-0.04999,1)-AJ791+AM791)</f>
        <v>0</v>
      </c>
      <c r="AM791" s="17" t="str">
        <f>IF(VLOOKUP(AF791,Group,7,FALSE)="","",VLOOKUP(AF791,Group,7,FALSE))</f>
        <v/>
      </c>
      <c r="AO791" s="31" t="s">
        <v>61</v>
      </c>
    </row>
    <row r="792" spans="1:41" s="3" customFormat="1" ht="1.5" customHeight="1" x14ac:dyDescent="0.2">
      <c r="A792" s="3" t="s">
        <v>120</v>
      </c>
      <c r="P792" s="74"/>
      <c r="Q792" s="87"/>
      <c r="R792" s="6"/>
      <c r="S792" s="39"/>
      <c r="T792" s="6"/>
      <c r="U792" s="5"/>
      <c r="V792" s="52"/>
      <c r="W792" s="56"/>
      <c r="X792" s="15"/>
      <c r="Y792" s="52"/>
      <c r="Z792" s="39"/>
      <c r="AA792" s="39"/>
      <c r="AB792" s="55"/>
      <c r="AC792" s="17"/>
      <c r="AD792" s="15"/>
      <c r="AE792" s="65"/>
      <c r="AF792" s="65"/>
      <c r="AG792" s="39"/>
      <c r="AH792" s="52"/>
      <c r="AO792" s="140"/>
    </row>
    <row r="793" spans="1:41" s="3" customFormat="1" ht="9.9499999999999993" customHeight="1" x14ac:dyDescent="0.2">
      <c r="B793" s="111" t="s">
        <v>8</v>
      </c>
      <c r="D793" s="40"/>
      <c r="E793" s="74" t="s">
        <v>280</v>
      </c>
      <c r="F793" s="74"/>
      <c r="G793" s="30" t="s">
        <v>123</v>
      </c>
      <c r="H793" s="30"/>
      <c r="I793" s="30" t="s">
        <v>133</v>
      </c>
      <c r="K793" s="30" t="s">
        <v>127</v>
      </c>
      <c r="L793" s="30"/>
      <c r="M793" s="168"/>
      <c r="N793" s="168" t="s">
        <v>161</v>
      </c>
      <c r="P793" s="74" t="s">
        <v>136</v>
      </c>
      <c r="Q793" s="87"/>
      <c r="R793" s="29" t="s">
        <v>152</v>
      </c>
      <c r="S793" s="39">
        <f>IF(Suggested="Yes",AA793,AG793)</f>
        <v>18.95</v>
      </c>
      <c r="T793" s="37" t="s">
        <v>48</v>
      </c>
      <c r="U793" s="5" t="str">
        <f>+Instructions!$B$3</f>
        <v>G</v>
      </c>
      <c r="V793" s="52"/>
      <c r="W793" s="56">
        <f>+Instructions!$C$22</f>
        <v>0</v>
      </c>
      <c r="X793" s="17">
        <f>ROUND($AA793*(1-W793)+0.004999,2)</f>
        <v>18.95</v>
      </c>
      <c r="Y793" s="52"/>
      <c r="Z793" s="6" t="s">
        <v>860</v>
      </c>
      <c r="AA793" s="39">
        <v>18.95</v>
      </c>
      <c r="AB793" s="60">
        <f t="shared" ref="AB793:AC795" si="1196">+W793</f>
        <v>0</v>
      </c>
      <c r="AC793" s="17">
        <f t="shared" si="1196"/>
        <v>18.95</v>
      </c>
      <c r="AD793" s="12">
        <f>(AG793-AC793)/AG793</f>
        <v>0</v>
      </c>
      <c r="AE793" s="120"/>
      <c r="AF793" s="128">
        <v>3</v>
      </c>
      <c r="AG793" s="53">
        <f>SUM(AJ793:AL793)+AE793</f>
        <v>18.95</v>
      </c>
      <c r="AH793" s="52"/>
      <c r="AJ793" s="17">
        <f>ROUND(AC793/(1-VLOOKUP(AF793,Group,2,FALSE)),2)</f>
        <v>18.95</v>
      </c>
      <c r="AK793" s="17">
        <f>IF(VLOOKUP(AF793,Group,5,FALSE)="YES",VLOOKUP(ROUND(ROUND(AJ793,1)-AJ793,2),Round,2,FALSE)+VLOOKUP(AF793,Group,6,FALSE),0)</f>
        <v>0</v>
      </c>
      <c r="AL793" s="17">
        <f>IF(VLOOKUP(AF793,Group,7,FALSE)="",0,ROUND(AJ793-0.04999,1)-AJ793+AM793)</f>
        <v>0</v>
      </c>
      <c r="AM793" s="17" t="str">
        <f>IF(VLOOKUP(AF793,Group,7,FALSE)="","",VLOOKUP(AF793,Group,7,FALSE))</f>
        <v/>
      </c>
      <c r="AO793" s="31" t="s">
        <v>61</v>
      </c>
    </row>
    <row r="794" spans="1:41" s="3" customFormat="1" ht="9.9499999999999993" customHeight="1" x14ac:dyDescent="0.2">
      <c r="B794" s="111" t="s">
        <v>8</v>
      </c>
      <c r="D794" s="40"/>
      <c r="E794" s="74" t="s">
        <v>280</v>
      </c>
      <c r="F794" s="74"/>
      <c r="G794" s="30" t="s">
        <v>92</v>
      </c>
      <c r="H794" s="30"/>
      <c r="I794" s="30" t="s">
        <v>133</v>
      </c>
      <c r="J794" s="30"/>
      <c r="K794" s="30" t="s">
        <v>144</v>
      </c>
      <c r="L794" s="30"/>
      <c r="M794" s="168"/>
      <c r="N794" s="168" t="s">
        <v>153</v>
      </c>
      <c r="P794" s="74" t="s">
        <v>145</v>
      </c>
      <c r="Q794" s="87"/>
      <c r="R794" s="29" t="s">
        <v>725</v>
      </c>
      <c r="S794" s="39">
        <f>IF(Suggested="Yes",AA794,AG794)</f>
        <v>37.200000000000003</v>
      </c>
      <c r="T794" s="37" t="s">
        <v>48</v>
      </c>
      <c r="U794" s="5" t="str">
        <f>+Instructions!$B$3</f>
        <v>G</v>
      </c>
      <c r="V794" s="52"/>
      <c r="W794" s="56">
        <f>+Instructions!$C$22</f>
        <v>0</v>
      </c>
      <c r="X794" s="17">
        <f>ROUND($AA794*(1-W794)+0.004999,2)</f>
        <v>37.200000000000003</v>
      </c>
      <c r="Y794" s="52"/>
      <c r="Z794" s="6" t="s">
        <v>860</v>
      </c>
      <c r="AA794" s="39">
        <v>37.200000000000003</v>
      </c>
      <c r="AB794" s="60">
        <f t="shared" si="1196"/>
        <v>0</v>
      </c>
      <c r="AC794" s="17">
        <f t="shared" si="1196"/>
        <v>37.200000000000003</v>
      </c>
      <c r="AD794" s="12">
        <f>(AG794-AC794)/AG794</f>
        <v>0</v>
      </c>
      <c r="AE794" s="120"/>
      <c r="AF794" s="128">
        <v>3</v>
      </c>
      <c r="AG794" s="53">
        <f>SUM(AJ794:AL794)+AE794</f>
        <v>37.200000000000003</v>
      </c>
      <c r="AH794" s="52"/>
      <c r="AJ794" s="17">
        <f>ROUND(AC794/(1-VLOOKUP(AF794,Group,2,FALSE)),2)</f>
        <v>37.200000000000003</v>
      </c>
      <c r="AK794" s="17">
        <f>IF(VLOOKUP(AF794,Group,5,FALSE)="YES",VLOOKUP(ROUND(ROUND(AJ794,1)-AJ794,2),Round,2,FALSE)+VLOOKUP(AF794,Group,6,FALSE),0)</f>
        <v>0</v>
      </c>
      <c r="AL794" s="17">
        <f>IF(VLOOKUP(AF794,Group,7,FALSE)="",0,ROUND(AJ794-0.04999,1)-AJ794+AM794)</f>
        <v>0</v>
      </c>
      <c r="AM794" s="17" t="str">
        <f>IF(VLOOKUP(AF794,Group,7,FALSE)="","",VLOOKUP(AF794,Group,7,FALSE))</f>
        <v/>
      </c>
      <c r="AO794" s="31" t="s">
        <v>61</v>
      </c>
    </row>
    <row r="795" spans="1:41" s="3" customFormat="1" ht="9.9499999999999993" customHeight="1" x14ac:dyDescent="0.2">
      <c r="B795" s="111" t="s">
        <v>8</v>
      </c>
      <c r="D795" s="40"/>
      <c r="E795" s="74" t="s">
        <v>280</v>
      </c>
      <c r="F795" s="74"/>
      <c r="G795" s="30" t="s">
        <v>92</v>
      </c>
      <c r="H795" s="30"/>
      <c r="I795" s="30" t="s">
        <v>133</v>
      </c>
      <c r="J795" s="30"/>
      <c r="K795" s="30" t="s">
        <v>134</v>
      </c>
      <c r="L795" s="30"/>
      <c r="M795" s="30"/>
      <c r="N795" s="168" t="s">
        <v>150</v>
      </c>
      <c r="P795" s="74" t="s">
        <v>136</v>
      </c>
      <c r="Q795" s="87"/>
      <c r="R795" s="29" t="s">
        <v>725</v>
      </c>
      <c r="S795" s="39">
        <f>IF(Suggested="Yes",AA795,AG795)</f>
        <v>18.25</v>
      </c>
      <c r="T795" s="37" t="s">
        <v>48</v>
      </c>
      <c r="U795" s="5" t="str">
        <f>+Instructions!$B$3</f>
        <v>G</v>
      </c>
      <c r="V795" s="52"/>
      <c r="W795" s="56">
        <f>+Instructions!$C$22</f>
        <v>0</v>
      </c>
      <c r="X795" s="17">
        <f>ROUND($AA795*(1-W795)+0.004999,2)</f>
        <v>18.25</v>
      </c>
      <c r="Y795" s="52"/>
      <c r="Z795" s="6" t="s">
        <v>860</v>
      </c>
      <c r="AA795" s="39">
        <v>18.25</v>
      </c>
      <c r="AB795" s="60">
        <f t="shared" si="1196"/>
        <v>0</v>
      </c>
      <c r="AC795" s="17">
        <f t="shared" si="1196"/>
        <v>18.25</v>
      </c>
      <c r="AD795" s="12">
        <f>(AG795-AC795)/AG795</f>
        <v>0</v>
      </c>
      <c r="AE795" s="120"/>
      <c r="AF795" s="128">
        <v>3</v>
      </c>
      <c r="AG795" s="53">
        <f>SUM(AJ795:AL795)+AE795</f>
        <v>18.25</v>
      </c>
      <c r="AH795" s="52"/>
      <c r="AJ795" s="17">
        <f>ROUND(AC795/(1-VLOOKUP(AF795,Group,2,FALSE)),2)</f>
        <v>18.25</v>
      </c>
      <c r="AK795" s="17">
        <f>IF(VLOOKUP(AF795,Group,5,FALSE)="YES",VLOOKUP(ROUND(ROUND(AJ795,1)-AJ795,2),Round,2,FALSE)+VLOOKUP(AF795,Group,6,FALSE),0)</f>
        <v>0</v>
      </c>
      <c r="AL795" s="17">
        <f>IF(VLOOKUP(AF795,Group,7,FALSE)="",0,ROUND(AJ795-0.04999,1)-AJ795+AM795)</f>
        <v>0</v>
      </c>
      <c r="AM795" s="17" t="str">
        <f>IF(VLOOKUP(AF795,Group,7,FALSE)="","",VLOOKUP(AF795,Group,7,FALSE))</f>
        <v/>
      </c>
      <c r="AO795" s="31" t="s">
        <v>61</v>
      </c>
    </row>
    <row r="796" spans="1:41" s="3" customFormat="1" ht="1.5" customHeight="1" x14ac:dyDescent="0.2">
      <c r="A796" s="3" t="s">
        <v>120</v>
      </c>
      <c r="P796" s="74"/>
      <c r="Q796" s="87"/>
      <c r="R796" s="6"/>
      <c r="S796" s="39"/>
      <c r="T796" s="6"/>
      <c r="U796" s="5"/>
      <c r="V796" s="52"/>
      <c r="W796" s="56"/>
      <c r="X796" s="15"/>
      <c r="Y796" s="52"/>
      <c r="Z796" s="39"/>
      <c r="AA796" s="39"/>
      <c r="AB796" s="55"/>
      <c r="AC796" s="17"/>
      <c r="AD796" s="15"/>
      <c r="AE796" s="65"/>
      <c r="AF796" s="65"/>
      <c r="AG796" s="39"/>
      <c r="AH796" s="52"/>
      <c r="AO796" s="140"/>
    </row>
    <row r="797" spans="1:41" s="3" customFormat="1" ht="9.9499999999999993" customHeight="1" x14ac:dyDescent="0.2">
      <c r="B797" s="113" t="s">
        <v>47</v>
      </c>
      <c r="D797" s="40"/>
      <c r="E797" s="74" t="s">
        <v>281</v>
      </c>
      <c r="F797" s="74"/>
      <c r="G797" s="30" t="s">
        <v>104</v>
      </c>
      <c r="H797" s="30"/>
      <c r="I797" s="30" t="s">
        <v>133</v>
      </c>
      <c r="J797" s="30"/>
      <c r="K797" s="30"/>
      <c r="L797" s="30" t="s">
        <v>122</v>
      </c>
      <c r="M797" s="30"/>
      <c r="N797" s="30"/>
      <c r="P797" s="74" t="s">
        <v>137</v>
      </c>
      <c r="Q797" s="87"/>
      <c r="R797" s="29"/>
      <c r="S797" s="39">
        <f>IF(Suggested="Yes",AA797,AG797)</f>
        <v>8.8000000000000007</v>
      </c>
      <c r="T797" s="37" t="s">
        <v>48</v>
      </c>
      <c r="U797" s="5" t="str">
        <f>+Instructions!$B$3</f>
        <v>G</v>
      </c>
      <c r="V797" s="52"/>
      <c r="W797" s="56">
        <f>+Instructions!$C$22</f>
        <v>0</v>
      </c>
      <c r="X797" s="39">
        <f>ROUND($AA797*(1-W797)+0.004999,2)</f>
        <v>8.8000000000000007</v>
      </c>
      <c r="Y797" s="52"/>
      <c r="Z797" s="6" t="s">
        <v>860</v>
      </c>
      <c r="AA797" s="39">
        <v>8.8000000000000007</v>
      </c>
      <c r="AB797" s="60">
        <f>+W797</f>
        <v>0</v>
      </c>
      <c r="AC797" s="39">
        <f>+X797</f>
        <v>8.8000000000000007</v>
      </c>
      <c r="AD797" s="60">
        <f>(AG797-AC797)/AG797</f>
        <v>0</v>
      </c>
      <c r="AE797" s="120"/>
      <c r="AF797" s="129">
        <v>2</v>
      </c>
      <c r="AG797" s="44">
        <f>SUM(AJ797:AL797)+AE797</f>
        <v>8.8000000000000007</v>
      </c>
      <c r="AH797" s="52"/>
      <c r="AJ797" s="17">
        <f>ROUND(AC797/(1-VLOOKUP(AF797,Group,2,FALSE)),2)</f>
        <v>8.8000000000000007</v>
      </c>
      <c r="AK797" s="17">
        <f>IF(VLOOKUP(AF797,Group,5,FALSE)="YES",VLOOKUP(ROUND(ROUND(AJ797,1)-AJ797,2),Round,2,FALSE)+VLOOKUP(AF797,Group,6,FALSE),0)</f>
        <v>0</v>
      </c>
      <c r="AL797" s="17">
        <f>IF(VLOOKUP(AF797,Group,7,FALSE)="",0,ROUND(AJ797-0.04999,1)-AJ797+AM797)</f>
        <v>0</v>
      </c>
      <c r="AM797" s="17" t="str">
        <f>IF(VLOOKUP(AF797,Group,7,FALSE)="","",VLOOKUP(AF797,Group,7,FALSE))</f>
        <v/>
      </c>
      <c r="AO797" s="31" t="s">
        <v>61</v>
      </c>
    </row>
    <row r="798" spans="1:41" s="3" customFormat="1" ht="1.5" customHeight="1" x14ac:dyDescent="0.2">
      <c r="B798" s="118"/>
      <c r="D798" s="40"/>
      <c r="E798" s="74"/>
      <c r="F798" s="74"/>
      <c r="G798" s="30"/>
      <c r="H798" s="30"/>
      <c r="I798" s="30"/>
      <c r="J798" s="30"/>
      <c r="K798" s="30"/>
      <c r="L798" s="30"/>
      <c r="M798" s="30"/>
      <c r="N798" s="30"/>
      <c r="P798" s="74"/>
      <c r="Q798" s="87"/>
      <c r="R798" s="29"/>
      <c r="S798" s="39"/>
      <c r="T798" s="37"/>
      <c r="U798" s="5"/>
      <c r="V798" s="52"/>
      <c r="W798" s="56"/>
      <c r="X798" s="39"/>
      <c r="Y798" s="52"/>
      <c r="Z798" s="6"/>
      <c r="AA798" s="39"/>
      <c r="AB798" s="60"/>
      <c r="AC798" s="39"/>
      <c r="AD798" s="60"/>
      <c r="AE798" s="75"/>
      <c r="AF798" s="148"/>
      <c r="AG798" s="39"/>
      <c r="AH798" s="52"/>
      <c r="AJ798" s="17"/>
      <c r="AK798" s="17"/>
      <c r="AL798" s="17"/>
      <c r="AM798" s="17"/>
      <c r="AO798" s="31"/>
    </row>
    <row r="799" spans="1:41" s="3" customFormat="1" ht="9.75" customHeight="1" x14ac:dyDescent="0.2">
      <c r="B799" s="118"/>
      <c r="D799" s="40" t="s">
        <v>125</v>
      </c>
      <c r="E799" s="158" t="s">
        <v>557</v>
      </c>
      <c r="F799" s="74"/>
      <c r="G799" s="30"/>
      <c r="H799" s="30"/>
      <c r="I799" s="30"/>
      <c r="K799" s="30"/>
      <c r="L799" s="30"/>
      <c r="M799" s="30"/>
      <c r="N799" s="30"/>
      <c r="P799" s="74"/>
      <c r="Q799" s="87"/>
      <c r="R799" s="29"/>
      <c r="S799" s="39"/>
      <c r="T799" s="37"/>
      <c r="U799" s="5"/>
      <c r="V799" s="52"/>
      <c r="W799" s="56"/>
      <c r="X799" s="39"/>
      <c r="Y799" s="52"/>
      <c r="Z799" s="6"/>
      <c r="AA799" s="39"/>
      <c r="AB799" s="60"/>
      <c r="AC799" s="39"/>
      <c r="AD799" s="60"/>
      <c r="AE799" s="75"/>
      <c r="AF799" s="148"/>
      <c r="AG799" s="39"/>
      <c r="AH799" s="52"/>
      <c r="AJ799" s="17"/>
      <c r="AK799" s="17"/>
      <c r="AL799" s="17"/>
      <c r="AM799" s="17"/>
      <c r="AO799" s="31"/>
    </row>
    <row r="800" spans="1:41" s="3" customFormat="1" ht="9.75" customHeight="1" x14ac:dyDescent="0.2">
      <c r="B800" s="118"/>
      <c r="D800" s="40"/>
      <c r="E800" s="158" t="s">
        <v>851</v>
      </c>
      <c r="F800" s="74"/>
      <c r="G800" s="30"/>
      <c r="H800" s="30"/>
      <c r="I800" s="30"/>
      <c r="K800" s="30"/>
      <c r="L800" s="30"/>
      <c r="M800" s="30"/>
      <c r="N800" s="30"/>
      <c r="P800" s="74"/>
      <c r="Q800" s="87"/>
      <c r="R800" s="29"/>
      <c r="S800" s="39"/>
      <c r="T800" s="37"/>
      <c r="U800" s="5"/>
      <c r="V800" s="52"/>
      <c r="W800" s="56"/>
      <c r="X800" s="39"/>
      <c r="Y800" s="52"/>
      <c r="Z800" s="6"/>
      <c r="AA800" s="39"/>
      <c r="AB800" s="60"/>
      <c r="AC800" s="39"/>
      <c r="AD800" s="60"/>
      <c r="AE800" s="75"/>
      <c r="AF800" s="148"/>
      <c r="AG800" s="39"/>
      <c r="AH800" s="52"/>
      <c r="AJ800" s="17"/>
      <c r="AK800" s="17"/>
      <c r="AL800" s="17"/>
      <c r="AM800" s="17"/>
      <c r="AO800" s="31"/>
    </row>
    <row r="801" spans="1:41" s="3" customFormat="1" ht="9.75" customHeight="1" x14ac:dyDescent="0.2">
      <c r="B801" s="118"/>
      <c r="D801" s="40"/>
      <c r="E801" s="158" t="s">
        <v>151</v>
      </c>
      <c r="F801" s="158"/>
      <c r="G801" s="74"/>
      <c r="H801" s="30"/>
      <c r="I801" s="30"/>
      <c r="J801" s="30"/>
      <c r="K801" s="158" t="s">
        <v>726</v>
      </c>
      <c r="L801" s="30"/>
      <c r="M801" s="30"/>
      <c r="N801" s="30"/>
      <c r="P801" s="74"/>
      <c r="Q801" s="87"/>
      <c r="R801" s="29"/>
      <c r="S801" s="39"/>
      <c r="T801" s="37"/>
      <c r="U801" s="5"/>
      <c r="V801" s="52"/>
      <c r="W801" s="56"/>
      <c r="X801" s="39"/>
      <c r="Y801" s="52"/>
      <c r="Z801" s="6"/>
      <c r="AA801" s="39"/>
      <c r="AB801" s="60"/>
      <c r="AC801" s="39"/>
      <c r="AD801" s="60"/>
      <c r="AE801" s="75"/>
      <c r="AF801" s="148"/>
      <c r="AG801" s="39"/>
      <c r="AH801" s="52"/>
      <c r="AJ801" s="17"/>
      <c r="AK801" s="17"/>
      <c r="AL801" s="17"/>
      <c r="AM801" s="17"/>
      <c r="AO801" s="31"/>
    </row>
    <row r="802" spans="1:41" s="3" customFormat="1" ht="3.95" customHeight="1" x14ac:dyDescent="0.2">
      <c r="A802" s="3" t="s">
        <v>120</v>
      </c>
      <c r="P802" s="74"/>
      <c r="Q802" s="87"/>
      <c r="R802" s="6"/>
      <c r="S802" s="39"/>
      <c r="T802" s="6"/>
      <c r="U802" s="5"/>
      <c r="V802" s="52"/>
      <c r="W802" s="56"/>
      <c r="X802" s="15"/>
      <c r="Y802" s="52"/>
      <c r="Z802" s="39"/>
      <c r="AA802" s="39"/>
      <c r="AB802" s="55"/>
      <c r="AC802" s="17"/>
      <c r="AD802" s="15"/>
      <c r="AE802" s="65"/>
      <c r="AF802" s="65"/>
      <c r="AG802" s="39"/>
      <c r="AH802" s="52"/>
      <c r="AO802" s="140"/>
    </row>
    <row r="803" spans="1:41" s="3" customFormat="1" ht="9.9499999999999993" customHeight="1" x14ac:dyDescent="0.2">
      <c r="A803" s="3" t="s">
        <v>120</v>
      </c>
      <c r="C803" s="73" t="s">
        <v>225</v>
      </c>
      <c r="O803" s="3" t="s">
        <v>122</v>
      </c>
      <c r="P803" s="74"/>
      <c r="Q803" s="87"/>
      <c r="R803" s="161" t="s">
        <v>126</v>
      </c>
      <c r="S803" s="162" t="s">
        <v>226</v>
      </c>
      <c r="T803" s="163"/>
      <c r="U803" s="5"/>
      <c r="V803" s="52"/>
      <c r="W803" s="56"/>
      <c r="X803" s="15"/>
      <c r="Y803" s="52"/>
      <c r="Z803" s="39"/>
      <c r="AA803" s="39"/>
      <c r="AB803" s="55"/>
      <c r="AC803" s="17"/>
      <c r="AD803" s="15"/>
      <c r="AE803" s="65"/>
      <c r="AF803" s="65"/>
      <c r="AG803" s="39"/>
      <c r="AH803" s="52"/>
      <c r="AO803" s="140"/>
    </row>
    <row r="804" spans="1:41" s="3" customFormat="1" ht="2.85" customHeight="1" x14ac:dyDescent="0.2">
      <c r="C804" s="73"/>
      <c r="P804" s="74"/>
      <c r="Q804" s="87"/>
      <c r="R804" s="6"/>
      <c r="S804" s="39"/>
      <c r="T804" s="6"/>
      <c r="U804" s="5"/>
      <c r="V804" s="52"/>
      <c r="W804" s="56"/>
      <c r="X804" s="15"/>
      <c r="Y804" s="52"/>
      <c r="Z804" s="39"/>
      <c r="AA804" s="39"/>
      <c r="AB804" s="55"/>
      <c r="AC804" s="17"/>
      <c r="AD804" s="15"/>
      <c r="AE804" s="65"/>
      <c r="AF804" s="65"/>
      <c r="AG804" s="39"/>
      <c r="AH804" s="52"/>
      <c r="AO804" s="140"/>
    </row>
    <row r="805" spans="1:41" s="3" customFormat="1" ht="9.9499999999999993" customHeight="1" x14ac:dyDescent="0.2">
      <c r="D805" s="40" t="s">
        <v>10</v>
      </c>
      <c r="E805" s="141" t="s">
        <v>227</v>
      </c>
      <c r="G805" s="141"/>
      <c r="H805" s="141"/>
      <c r="J805" s="141"/>
      <c r="K805" s="141"/>
      <c r="L805" s="141"/>
      <c r="N805" s="141"/>
      <c r="P805" s="74"/>
      <c r="Q805" s="87"/>
      <c r="R805" s="6"/>
      <c r="S805" s="39"/>
      <c r="T805" s="6"/>
      <c r="U805" s="5"/>
      <c r="V805" s="52"/>
      <c r="W805" s="56"/>
      <c r="X805" s="15"/>
      <c r="Y805" s="52"/>
      <c r="Z805" s="39"/>
      <c r="AA805" s="39"/>
      <c r="AB805" s="55"/>
      <c r="AC805" s="17"/>
      <c r="AD805" s="15"/>
      <c r="AE805" s="65"/>
      <c r="AF805" s="65"/>
      <c r="AG805" s="39"/>
      <c r="AH805" s="52"/>
      <c r="AO805" s="140"/>
    </row>
    <row r="806" spans="1:41" s="3" customFormat="1" ht="1.5" customHeight="1" x14ac:dyDescent="0.2">
      <c r="A806" s="3" t="s">
        <v>120</v>
      </c>
      <c r="P806" s="74"/>
      <c r="Q806" s="87"/>
      <c r="R806" s="6"/>
      <c r="S806" s="39"/>
      <c r="T806" s="6"/>
      <c r="U806" s="5"/>
      <c r="V806" s="52"/>
      <c r="W806" s="56"/>
      <c r="X806" s="15"/>
      <c r="Y806" s="52"/>
      <c r="Z806" s="39"/>
      <c r="AA806" s="39"/>
      <c r="AB806" s="55"/>
      <c r="AC806" s="17"/>
      <c r="AD806" s="15"/>
      <c r="AE806" s="65"/>
      <c r="AF806" s="65"/>
      <c r="AG806" s="39"/>
      <c r="AH806" s="52"/>
      <c r="AO806" s="140"/>
    </row>
    <row r="807" spans="1:41" s="3" customFormat="1" ht="9.9499999999999993" customHeight="1" x14ac:dyDescent="0.2">
      <c r="B807" s="112" t="s">
        <v>57</v>
      </c>
      <c r="D807" s="40"/>
      <c r="E807" s="74" t="s">
        <v>279</v>
      </c>
      <c r="F807" s="74"/>
      <c r="G807" s="30" t="s">
        <v>50</v>
      </c>
      <c r="H807" s="30"/>
      <c r="I807" s="30" t="s">
        <v>133</v>
      </c>
      <c r="J807" s="30"/>
      <c r="K807" s="30"/>
      <c r="L807" s="30"/>
      <c r="M807" s="30"/>
      <c r="N807" s="30"/>
      <c r="P807" s="74" t="s">
        <v>388</v>
      </c>
      <c r="Q807" s="87"/>
      <c r="R807" s="29"/>
      <c r="S807" s="39">
        <f>IF(Suggested="Yes",AA807,AG807)</f>
        <v>6.7</v>
      </c>
      <c r="T807" s="37" t="s">
        <v>49</v>
      </c>
      <c r="U807" s="5" t="str">
        <f>+Instructions!$B$3</f>
        <v>G</v>
      </c>
      <c r="V807" s="52"/>
      <c r="W807" s="56">
        <f>+Instructions!$C$22</f>
        <v>0</v>
      </c>
      <c r="X807" s="17">
        <f>ROUND($AA807*(1-W807)+0.004999,2)</f>
        <v>6.7</v>
      </c>
      <c r="Y807" s="52"/>
      <c r="Z807" s="6" t="s">
        <v>860</v>
      </c>
      <c r="AA807" s="39">
        <v>6.7</v>
      </c>
      <c r="AB807" s="60">
        <f>+W807</f>
        <v>0</v>
      </c>
      <c r="AC807" s="17">
        <f>+X807</f>
        <v>6.7</v>
      </c>
      <c r="AD807" s="12">
        <f>(AG807-AC807)/AG807</f>
        <v>0</v>
      </c>
      <c r="AE807" s="120"/>
      <c r="AF807" s="127">
        <v>1</v>
      </c>
      <c r="AG807" s="38">
        <f>SUM(AJ807:AL807)+AE807</f>
        <v>6.7</v>
      </c>
      <c r="AH807" s="52"/>
      <c r="AJ807" s="17">
        <f>ROUND(AC807/(1-VLOOKUP(AF807,Group,2,FALSE)),2)</f>
        <v>6.7</v>
      </c>
      <c r="AK807" s="17">
        <f>IF(VLOOKUP(AF807,Group,5,FALSE)="YES",VLOOKUP(ROUND(ROUND(AJ807,1)-AJ807,2),Round,2,FALSE)+VLOOKUP(AF807,Group,6,FALSE),0)</f>
        <v>0</v>
      </c>
      <c r="AL807" s="17">
        <f>IF(VLOOKUP(AF807,Group,7,FALSE)="",0,ROUND(AJ807-0.04999,1)-AJ807+AM807)</f>
        <v>0</v>
      </c>
      <c r="AM807" s="17" t="str">
        <f>IF(VLOOKUP(AF807,Group,7,FALSE)="","",VLOOKUP(AF807,Group,7,FALSE))</f>
        <v/>
      </c>
      <c r="AO807" s="31" t="s">
        <v>61</v>
      </c>
    </row>
    <row r="808" spans="1:41" s="3" customFormat="1" ht="1.5" customHeight="1" x14ac:dyDescent="0.2">
      <c r="A808" s="3" t="s">
        <v>120</v>
      </c>
      <c r="P808" s="74"/>
      <c r="Q808" s="87"/>
      <c r="R808" s="6"/>
      <c r="S808" s="39"/>
      <c r="T808" s="6"/>
      <c r="U808" s="5"/>
      <c r="V808" s="52"/>
      <c r="W808" s="56"/>
      <c r="X808" s="15"/>
      <c r="Y808" s="52"/>
      <c r="Z808" s="39"/>
      <c r="AA808" s="39"/>
      <c r="AB808" s="55"/>
      <c r="AC808" s="17"/>
      <c r="AD808" s="15"/>
      <c r="AE808" s="65"/>
      <c r="AF808" s="65"/>
      <c r="AG808" s="39"/>
      <c r="AH808" s="52"/>
      <c r="AO808" s="140"/>
    </row>
    <row r="809" spans="1:41" s="3" customFormat="1" ht="9.9499999999999993" customHeight="1" x14ac:dyDescent="0.2">
      <c r="B809" s="111" t="s">
        <v>8</v>
      </c>
      <c r="D809" s="40"/>
      <c r="E809" s="74" t="s">
        <v>280</v>
      </c>
      <c r="F809" s="74"/>
      <c r="G809" s="30" t="s">
        <v>123</v>
      </c>
      <c r="H809" s="30"/>
      <c r="I809" s="30" t="s">
        <v>228</v>
      </c>
      <c r="J809" s="30"/>
      <c r="K809" s="30" t="s">
        <v>127</v>
      </c>
      <c r="M809" s="30"/>
      <c r="N809" s="168" t="s">
        <v>161</v>
      </c>
      <c r="P809" s="74" t="s">
        <v>136</v>
      </c>
      <c r="Q809" s="87"/>
      <c r="R809" s="29" t="s">
        <v>54</v>
      </c>
      <c r="S809" s="39">
        <f>IF(Suggested="Yes",AA809,AG809)</f>
        <v>18.95</v>
      </c>
      <c r="T809" s="37" t="s">
        <v>48</v>
      </c>
      <c r="U809" s="5" t="str">
        <f>+Instructions!$B$3</f>
        <v>G</v>
      </c>
      <c r="V809" s="52"/>
      <c r="W809" s="56">
        <f>+Instructions!$C$22</f>
        <v>0</v>
      </c>
      <c r="X809" s="17">
        <f>ROUND($AA809*(1-W809)+0.004999,2)</f>
        <v>18.95</v>
      </c>
      <c r="Y809" s="52"/>
      <c r="Z809" s="6" t="s">
        <v>860</v>
      </c>
      <c r="AA809" s="39">
        <v>18.95</v>
      </c>
      <c r="AB809" s="60">
        <f t="shared" ref="AB809:AC812" si="1197">+W809</f>
        <v>0</v>
      </c>
      <c r="AC809" s="17">
        <f t="shared" si="1197"/>
        <v>18.95</v>
      </c>
      <c r="AD809" s="12">
        <f>(AG809-AC809)/AG809</f>
        <v>0</v>
      </c>
      <c r="AE809" s="120"/>
      <c r="AF809" s="128">
        <v>3</v>
      </c>
      <c r="AG809" s="53">
        <f>SUM(AJ809:AL809)+AE809</f>
        <v>18.95</v>
      </c>
      <c r="AH809" s="52"/>
      <c r="AJ809" s="17">
        <f>ROUND(AC809/(1-VLOOKUP(AF809,Group,2,FALSE)),2)</f>
        <v>18.95</v>
      </c>
      <c r="AK809" s="17">
        <f>IF(VLOOKUP(AF809,Group,5,FALSE)="YES",VLOOKUP(ROUND(ROUND(AJ809,1)-AJ809,2),Round,2,FALSE)+VLOOKUP(AF809,Group,6,FALSE),0)</f>
        <v>0</v>
      </c>
      <c r="AL809" s="17">
        <f>IF(VLOOKUP(AF809,Group,7,FALSE)="",0,ROUND(AJ809-0.04999,1)-AJ809+AM809)</f>
        <v>0</v>
      </c>
      <c r="AM809" s="17" t="str">
        <f>IF(VLOOKUP(AF809,Group,7,FALSE)="","",VLOOKUP(AF809,Group,7,FALSE))</f>
        <v/>
      </c>
      <c r="AO809" s="31" t="s">
        <v>61</v>
      </c>
    </row>
    <row r="810" spans="1:41" s="3" customFormat="1" ht="9.9499999999999993" customHeight="1" x14ac:dyDescent="0.2">
      <c r="B810" s="111" t="s">
        <v>8</v>
      </c>
      <c r="D810" s="40"/>
      <c r="E810" s="74" t="s">
        <v>280</v>
      </c>
      <c r="F810" s="74"/>
      <c r="G810" s="30" t="s">
        <v>92</v>
      </c>
      <c r="H810" s="30"/>
      <c r="I810" s="30" t="s">
        <v>228</v>
      </c>
      <c r="J810" s="30"/>
      <c r="K810" s="30" t="s">
        <v>135</v>
      </c>
      <c r="L810" s="30"/>
      <c r="N810" s="168" t="s">
        <v>150</v>
      </c>
      <c r="P810" s="74" t="s">
        <v>145</v>
      </c>
      <c r="Q810" s="87"/>
      <c r="R810" s="29" t="s">
        <v>602</v>
      </c>
      <c r="S810" s="39">
        <f>IF(Suggested="Yes",AA810,AG810)</f>
        <v>26.65</v>
      </c>
      <c r="T810" s="37" t="s">
        <v>48</v>
      </c>
      <c r="U810" s="5" t="str">
        <f>+Instructions!$B$3</f>
        <v>G</v>
      </c>
      <c r="V810" s="52"/>
      <c r="W810" s="56">
        <f>+Instructions!$C$22</f>
        <v>0</v>
      </c>
      <c r="X810" s="17">
        <f>ROUND($AA810*(1-W810)+0.004999,2)</f>
        <v>26.65</v>
      </c>
      <c r="Y810" s="52"/>
      <c r="Z810" s="6" t="s">
        <v>860</v>
      </c>
      <c r="AA810" s="39">
        <v>26.65</v>
      </c>
      <c r="AB810" s="60">
        <f t="shared" si="1197"/>
        <v>0</v>
      </c>
      <c r="AC810" s="17">
        <f t="shared" si="1197"/>
        <v>26.65</v>
      </c>
      <c r="AD810" s="12">
        <f>(AG810-AC810)/AG810</f>
        <v>0</v>
      </c>
      <c r="AE810" s="120"/>
      <c r="AF810" s="128">
        <v>3</v>
      </c>
      <c r="AG810" s="53">
        <f>SUM(AJ810:AL810)+AE810</f>
        <v>26.65</v>
      </c>
      <c r="AH810" s="52"/>
      <c r="AJ810" s="17">
        <f>ROUND(AC810/(1-VLOOKUP(AF810,Group,2,FALSE)),2)</f>
        <v>26.65</v>
      </c>
      <c r="AK810" s="17">
        <f>IF(VLOOKUP(AF810,Group,5,FALSE)="YES",VLOOKUP(ROUND(ROUND(AJ810,1)-AJ810,2),Round,2,FALSE)+VLOOKUP(AF810,Group,6,FALSE),0)</f>
        <v>0</v>
      </c>
      <c r="AL810" s="17">
        <f>IF(VLOOKUP(AF810,Group,7,FALSE)="",0,ROUND(AJ810-0.04999,1)-AJ810+AM810)</f>
        <v>0</v>
      </c>
      <c r="AM810" s="17" t="str">
        <f>IF(VLOOKUP(AF810,Group,7,FALSE)="","",VLOOKUP(AF810,Group,7,FALSE))</f>
        <v/>
      </c>
      <c r="AO810" s="31" t="s">
        <v>61</v>
      </c>
    </row>
    <row r="811" spans="1:41" s="3" customFormat="1" ht="9.9499999999999993" customHeight="1" x14ac:dyDescent="0.2">
      <c r="B811" s="111" t="s">
        <v>8</v>
      </c>
      <c r="D811" s="40"/>
      <c r="E811" s="74" t="s">
        <v>280</v>
      </c>
      <c r="F811" s="74"/>
      <c r="G811" s="30" t="s">
        <v>92</v>
      </c>
      <c r="H811" s="30"/>
      <c r="I811" s="30" t="s">
        <v>228</v>
      </c>
      <c r="J811" s="30"/>
      <c r="K811" s="30" t="s">
        <v>138</v>
      </c>
      <c r="L811" s="30"/>
      <c r="N811" s="168" t="s">
        <v>150</v>
      </c>
      <c r="P811" s="74" t="s">
        <v>145</v>
      </c>
      <c r="Q811" s="87"/>
      <c r="R811" s="29" t="s">
        <v>602</v>
      </c>
      <c r="S811" s="39">
        <f>IF(Suggested="Yes",AA811,AG811)</f>
        <v>26.65</v>
      </c>
      <c r="T811" s="37" t="s">
        <v>48</v>
      </c>
      <c r="U811" s="5" t="str">
        <f>+Instructions!$B$3</f>
        <v>G</v>
      </c>
      <c r="V811" s="52"/>
      <c r="W811" s="56">
        <f>+Instructions!$C$22</f>
        <v>0</v>
      </c>
      <c r="X811" s="17">
        <f>ROUND($AA811*(1-W811)+0.004999,2)</f>
        <v>26.65</v>
      </c>
      <c r="Y811" s="52"/>
      <c r="Z811" s="6" t="s">
        <v>860</v>
      </c>
      <c r="AA811" s="39">
        <v>26.65</v>
      </c>
      <c r="AB811" s="60">
        <f t="shared" si="1197"/>
        <v>0</v>
      </c>
      <c r="AC811" s="17">
        <f t="shared" si="1197"/>
        <v>26.65</v>
      </c>
      <c r="AD811" s="12">
        <f>(AG811-AC811)/AG811</f>
        <v>0</v>
      </c>
      <c r="AE811" s="120"/>
      <c r="AF811" s="128">
        <v>3</v>
      </c>
      <c r="AG811" s="53">
        <f>SUM(AJ811:AL811)+AE811</f>
        <v>26.65</v>
      </c>
      <c r="AH811" s="52"/>
      <c r="AJ811" s="17">
        <f>ROUND(AC811/(1-VLOOKUP(AF811,Group,2,FALSE)),2)</f>
        <v>26.65</v>
      </c>
      <c r="AK811" s="17">
        <f>IF(VLOOKUP(AF811,Group,5,FALSE)="YES",VLOOKUP(ROUND(ROUND(AJ811,1)-AJ811,2),Round,2,FALSE)+VLOOKUP(AF811,Group,6,FALSE),0)</f>
        <v>0</v>
      </c>
      <c r="AL811" s="17">
        <f>IF(VLOOKUP(AF811,Group,7,FALSE)="",0,ROUND(AJ811-0.04999,1)-AJ811+AM811)</f>
        <v>0</v>
      </c>
      <c r="AM811" s="17" t="str">
        <f>IF(VLOOKUP(AF811,Group,7,FALSE)="","",VLOOKUP(AF811,Group,7,FALSE))</f>
        <v/>
      </c>
      <c r="AO811" s="31" t="s">
        <v>61</v>
      </c>
    </row>
    <row r="812" spans="1:41" s="3" customFormat="1" ht="9.9499999999999993" customHeight="1" x14ac:dyDescent="0.2">
      <c r="B812" s="111" t="s">
        <v>8</v>
      </c>
      <c r="D812" s="40"/>
      <c r="E812" s="74" t="s">
        <v>280</v>
      </c>
      <c r="F812" s="74"/>
      <c r="G812" s="30" t="s">
        <v>92</v>
      </c>
      <c r="H812" s="30"/>
      <c r="I812" s="30" t="s">
        <v>228</v>
      </c>
      <c r="J812" s="30"/>
      <c r="K812" s="30" t="s">
        <v>134</v>
      </c>
      <c r="M812" s="30"/>
      <c r="N812" s="168" t="s">
        <v>150</v>
      </c>
      <c r="P812" s="74" t="s">
        <v>136</v>
      </c>
      <c r="Q812" s="87"/>
      <c r="R812" s="29" t="s">
        <v>602</v>
      </c>
      <c r="S812" s="39">
        <f>IF(Suggested="Yes",AA812,AG812)</f>
        <v>18.25</v>
      </c>
      <c r="T812" s="37" t="s">
        <v>48</v>
      </c>
      <c r="U812" s="5" t="str">
        <f>+Instructions!$B$3</f>
        <v>G</v>
      </c>
      <c r="V812" s="52"/>
      <c r="W812" s="56">
        <f>+Instructions!$C$22</f>
        <v>0</v>
      </c>
      <c r="X812" s="17">
        <f>ROUND($AA812*(1-W812)+0.004999,2)</f>
        <v>18.25</v>
      </c>
      <c r="Y812" s="52"/>
      <c r="Z812" s="6" t="s">
        <v>860</v>
      </c>
      <c r="AA812" s="39">
        <v>18.25</v>
      </c>
      <c r="AB812" s="60">
        <f t="shared" si="1197"/>
        <v>0</v>
      </c>
      <c r="AC812" s="17">
        <f t="shared" si="1197"/>
        <v>18.25</v>
      </c>
      <c r="AD812" s="12">
        <f>(AG812-AC812)/AG812</f>
        <v>0</v>
      </c>
      <c r="AE812" s="120"/>
      <c r="AF812" s="128">
        <v>3</v>
      </c>
      <c r="AG812" s="53">
        <f>SUM(AJ812:AL812)+AE812</f>
        <v>18.25</v>
      </c>
      <c r="AH812" s="52"/>
      <c r="AJ812" s="17">
        <f>ROUND(AC812/(1-VLOOKUP(AF812,Group,2,FALSE)),2)</f>
        <v>18.25</v>
      </c>
      <c r="AK812" s="17">
        <f>IF(VLOOKUP(AF812,Group,5,FALSE)="YES",VLOOKUP(ROUND(ROUND(AJ812,1)-AJ812,2),Round,2,FALSE)+VLOOKUP(AF812,Group,6,FALSE),0)</f>
        <v>0</v>
      </c>
      <c r="AL812" s="17">
        <f>IF(VLOOKUP(AF812,Group,7,FALSE)="",0,ROUND(AJ812-0.04999,1)-AJ812+AM812)</f>
        <v>0</v>
      </c>
      <c r="AM812" s="17" t="str">
        <f>IF(VLOOKUP(AF812,Group,7,FALSE)="","",VLOOKUP(AF812,Group,7,FALSE))</f>
        <v/>
      </c>
      <c r="AO812" s="31" t="s">
        <v>61</v>
      </c>
    </row>
    <row r="813" spans="1:41" s="3" customFormat="1" ht="1.5" customHeight="1" x14ac:dyDescent="0.2">
      <c r="A813" s="3" t="s">
        <v>120</v>
      </c>
      <c r="P813" s="74"/>
      <c r="Q813" s="87"/>
      <c r="R813" s="6"/>
      <c r="S813" s="39"/>
      <c r="T813" s="6"/>
      <c r="U813" s="5"/>
      <c r="V813" s="52"/>
      <c r="W813" s="56"/>
      <c r="X813" s="15"/>
      <c r="Y813" s="52"/>
      <c r="Z813" s="39"/>
      <c r="AA813" s="39"/>
      <c r="AB813" s="55"/>
      <c r="AC813" s="17"/>
      <c r="AD813" s="15"/>
      <c r="AE813" s="65"/>
      <c r="AF813" s="65"/>
      <c r="AG813" s="39"/>
      <c r="AH813" s="52"/>
      <c r="AO813" s="140"/>
    </row>
    <row r="814" spans="1:41" s="3" customFormat="1" ht="9.9499999999999993" customHeight="1" x14ac:dyDescent="0.2">
      <c r="B814" s="113" t="s">
        <v>47</v>
      </c>
      <c r="D814" s="40"/>
      <c r="E814" s="74" t="s">
        <v>281</v>
      </c>
      <c r="F814" s="74"/>
      <c r="G814" s="30" t="s">
        <v>104</v>
      </c>
      <c r="H814" s="30"/>
      <c r="I814" s="30" t="s">
        <v>228</v>
      </c>
      <c r="J814" s="30"/>
      <c r="K814" s="30"/>
      <c r="L814" s="30" t="s">
        <v>122</v>
      </c>
      <c r="M814" s="30"/>
      <c r="N814" s="30"/>
      <c r="P814" s="74" t="s">
        <v>137</v>
      </c>
      <c r="Q814" s="87"/>
      <c r="R814" s="29"/>
      <c r="S814" s="39">
        <f>IF(Suggested="Yes",AA814,AG814)</f>
        <v>8.8000000000000007</v>
      </c>
      <c r="T814" s="37" t="s">
        <v>48</v>
      </c>
      <c r="U814" s="5" t="str">
        <f>+Instructions!$B$3</f>
        <v>G</v>
      </c>
      <c r="V814" s="52"/>
      <c r="W814" s="56">
        <f>+Instructions!$C$22</f>
        <v>0</v>
      </c>
      <c r="X814" s="39">
        <f>ROUND($AA814*(1-W814)+0.004999,2)</f>
        <v>8.8000000000000007</v>
      </c>
      <c r="Y814" s="52"/>
      <c r="Z814" s="6" t="s">
        <v>860</v>
      </c>
      <c r="AA814" s="39">
        <v>8.8000000000000007</v>
      </c>
      <c r="AB814" s="60">
        <f>+W814</f>
        <v>0</v>
      </c>
      <c r="AC814" s="39">
        <f>+X814</f>
        <v>8.8000000000000007</v>
      </c>
      <c r="AD814" s="60">
        <f>(AG814-AC814)/AG814</f>
        <v>0</v>
      </c>
      <c r="AE814" s="120"/>
      <c r="AF814" s="129">
        <v>2</v>
      </c>
      <c r="AG814" s="44">
        <f>SUM(AJ814:AL814)+AE814</f>
        <v>8.8000000000000007</v>
      </c>
      <c r="AH814" s="52"/>
      <c r="AJ814" s="17">
        <f>ROUND(AC814/(1-VLOOKUP(AF814,Group,2,FALSE)),2)</f>
        <v>8.8000000000000007</v>
      </c>
      <c r="AK814" s="17">
        <f>IF(VLOOKUP(AF814,Group,5,FALSE)="YES",VLOOKUP(ROUND(ROUND(AJ814,1)-AJ814,2),Round,2,FALSE)+VLOOKUP(AF814,Group,6,FALSE),0)</f>
        <v>0</v>
      </c>
      <c r="AL814" s="17">
        <f>IF(VLOOKUP(AF814,Group,7,FALSE)="",0,ROUND(AJ814-0.04999,1)-AJ814+AM814)</f>
        <v>0</v>
      </c>
      <c r="AM814" s="17" t="str">
        <f>IF(VLOOKUP(AF814,Group,7,FALSE)="","",VLOOKUP(AF814,Group,7,FALSE))</f>
        <v/>
      </c>
      <c r="AO814" s="31" t="s">
        <v>61</v>
      </c>
    </row>
    <row r="815" spans="1:41" s="3" customFormat="1" ht="1.5" customHeight="1" x14ac:dyDescent="0.2">
      <c r="B815" s="118"/>
      <c r="D815" s="40"/>
      <c r="E815" s="74"/>
      <c r="F815" s="74"/>
      <c r="G815" s="30"/>
      <c r="H815" s="30"/>
      <c r="I815" s="30"/>
      <c r="J815" s="30"/>
      <c r="K815" s="30"/>
      <c r="L815" s="30"/>
      <c r="M815" s="30"/>
      <c r="N815" s="30"/>
      <c r="P815" s="74"/>
      <c r="Q815" s="87"/>
      <c r="R815" s="29"/>
      <c r="S815" s="39"/>
      <c r="T815" s="37"/>
      <c r="U815" s="5"/>
      <c r="V815" s="52"/>
      <c r="W815" s="56"/>
      <c r="X815" s="39"/>
      <c r="Y815" s="52"/>
      <c r="Z815" s="6"/>
      <c r="AA815" s="39"/>
      <c r="AB815" s="60"/>
      <c r="AC815" s="39"/>
      <c r="AD815" s="60"/>
      <c r="AE815" s="75"/>
      <c r="AF815" s="148"/>
      <c r="AG815" s="39"/>
      <c r="AH815" s="52"/>
      <c r="AJ815" s="17"/>
      <c r="AK815" s="17"/>
      <c r="AL815" s="17"/>
      <c r="AM815" s="17"/>
      <c r="AO815" s="31"/>
    </row>
    <row r="816" spans="1:41" s="3" customFormat="1" ht="9.75" customHeight="1" x14ac:dyDescent="0.2">
      <c r="B816" s="118"/>
      <c r="D816" s="40" t="s">
        <v>125</v>
      </c>
      <c r="E816" s="158" t="s">
        <v>847</v>
      </c>
      <c r="F816" s="74"/>
      <c r="G816" s="30"/>
      <c r="H816" s="30"/>
      <c r="I816" s="30"/>
      <c r="K816" s="30"/>
      <c r="L816" s="30"/>
      <c r="M816" s="30"/>
      <c r="N816" s="30"/>
      <c r="P816" s="158"/>
      <c r="Q816" s="87"/>
      <c r="R816" s="29"/>
      <c r="S816" s="39"/>
      <c r="T816" s="37"/>
      <c r="U816" s="5"/>
      <c r="V816" s="52"/>
      <c r="W816" s="56"/>
      <c r="X816" s="39"/>
      <c r="Y816" s="52"/>
      <c r="Z816" s="6"/>
      <c r="AA816" s="39"/>
      <c r="AB816" s="60"/>
      <c r="AC816" s="39"/>
      <c r="AD816" s="60"/>
      <c r="AE816" s="75"/>
      <c r="AF816" s="148"/>
      <c r="AG816" s="39"/>
      <c r="AH816" s="52"/>
      <c r="AJ816" s="17"/>
      <c r="AK816" s="17"/>
      <c r="AL816" s="17"/>
      <c r="AM816" s="17"/>
      <c r="AO816" s="31"/>
    </row>
    <row r="817" spans="1:41" s="3" customFormat="1" ht="9.75" customHeight="1" x14ac:dyDescent="0.2">
      <c r="B817" s="118"/>
      <c r="D817" s="142"/>
      <c r="E817" s="158" t="s">
        <v>149</v>
      </c>
      <c r="F817" s="30"/>
      <c r="G817" s="30"/>
      <c r="H817" s="30"/>
      <c r="I817" s="168"/>
      <c r="J817" s="30"/>
      <c r="K817" s="158" t="s">
        <v>727</v>
      </c>
      <c r="L817" s="30"/>
      <c r="M817" s="30"/>
      <c r="N817" s="30"/>
      <c r="P817" s="74"/>
      <c r="Q817" s="87"/>
      <c r="R817" s="29"/>
      <c r="S817" s="39"/>
      <c r="T817" s="37"/>
      <c r="U817" s="5"/>
      <c r="V817" s="52"/>
      <c r="W817" s="56"/>
      <c r="X817" s="39"/>
      <c r="Y817" s="52"/>
      <c r="Z817" s="6"/>
      <c r="AA817" s="39"/>
      <c r="AB817" s="60"/>
      <c r="AC817" s="39"/>
      <c r="AD817" s="60"/>
      <c r="AE817" s="75"/>
      <c r="AF817" s="148"/>
      <c r="AG817" s="39"/>
      <c r="AH817" s="52"/>
      <c r="AJ817" s="17"/>
      <c r="AK817" s="17"/>
      <c r="AL817" s="17"/>
      <c r="AM817" s="17"/>
      <c r="AO817" s="31"/>
    </row>
    <row r="818" spans="1:41" s="3" customFormat="1" ht="3.95" customHeight="1" x14ac:dyDescent="0.2">
      <c r="A818" s="3" t="s">
        <v>120</v>
      </c>
      <c r="P818" s="74"/>
      <c r="Q818" s="87"/>
      <c r="R818" s="6"/>
      <c r="S818" s="39"/>
      <c r="T818" s="6"/>
      <c r="U818" s="5"/>
      <c r="V818" s="52"/>
      <c r="W818" s="56"/>
      <c r="X818" s="15"/>
      <c r="Y818" s="52"/>
      <c r="Z818" s="39"/>
      <c r="AA818" s="39"/>
      <c r="AB818" s="55"/>
      <c r="AC818" s="17"/>
      <c r="AD818" s="15"/>
      <c r="AE818" s="65"/>
      <c r="AF818" s="65"/>
      <c r="AG818" s="39"/>
      <c r="AH818" s="52"/>
      <c r="AO818" s="140"/>
    </row>
    <row r="819" spans="1:41" s="3" customFormat="1" ht="9.9499999999999993" customHeight="1" x14ac:dyDescent="0.2">
      <c r="A819" s="3" t="s">
        <v>120</v>
      </c>
      <c r="C819" s="73" t="s">
        <v>305</v>
      </c>
      <c r="O819" s="3" t="s">
        <v>122</v>
      </c>
      <c r="P819" s="74"/>
      <c r="Q819" s="87"/>
      <c r="R819" s="161" t="s">
        <v>126</v>
      </c>
      <c r="S819" s="162" t="s">
        <v>306</v>
      </c>
      <c r="T819" s="163"/>
      <c r="U819" s="5"/>
      <c r="V819" s="52"/>
      <c r="W819" s="56"/>
      <c r="X819" s="15"/>
      <c r="Y819" s="52"/>
      <c r="Z819" s="39"/>
      <c r="AA819" s="39"/>
      <c r="AB819" s="55"/>
      <c r="AC819" s="17"/>
      <c r="AD819" s="15"/>
      <c r="AE819" s="65"/>
      <c r="AF819" s="65"/>
      <c r="AG819" s="39"/>
      <c r="AH819" s="52"/>
      <c r="AO819" s="140"/>
    </row>
    <row r="820" spans="1:41" s="3" customFormat="1" ht="2.85" customHeight="1" x14ac:dyDescent="0.2">
      <c r="C820" s="73"/>
      <c r="P820" s="74"/>
      <c r="Q820" s="87"/>
      <c r="R820" s="6"/>
      <c r="S820" s="39"/>
      <c r="T820" s="6"/>
      <c r="U820" s="5"/>
      <c r="V820" s="52"/>
      <c r="W820" s="56"/>
      <c r="X820" s="15"/>
      <c r="Y820" s="52"/>
      <c r="Z820" s="39"/>
      <c r="AA820" s="39"/>
      <c r="AB820" s="55"/>
      <c r="AC820" s="17"/>
      <c r="AD820" s="15"/>
      <c r="AE820" s="65"/>
      <c r="AF820" s="65"/>
      <c r="AG820" s="39"/>
      <c r="AH820" s="52"/>
      <c r="AO820" s="140"/>
    </row>
    <row r="821" spans="1:41" s="3" customFormat="1" ht="9.9499999999999993" customHeight="1" x14ac:dyDescent="0.2">
      <c r="D821" s="40" t="s">
        <v>10</v>
      </c>
      <c r="E821" s="141" t="s">
        <v>307</v>
      </c>
      <c r="G821" s="141"/>
      <c r="H821" s="141"/>
      <c r="J821" s="141"/>
      <c r="K821" s="141"/>
      <c r="L821" s="141"/>
      <c r="M821" s="3" t="s">
        <v>122</v>
      </c>
      <c r="N821" s="141"/>
      <c r="P821" s="74"/>
      <c r="Q821" s="87"/>
      <c r="R821" s="6"/>
      <c r="S821" s="39"/>
      <c r="T821" s="6"/>
      <c r="U821" s="5"/>
      <c r="V821" s="52"/>
      <c r="W821" s="56"/>
      <c r="X821" s="15"/>
      <c r="Y821" s="52"/>
      <c r="Z821" s="39"/>
      <c r="AA821" s="39"/>
      <c r="AB821" s="55"/>
      <c r="AC821" s="17"/>
      <c r="AD821" s="15"/>
      <c r="AE821" s="65"/>
      <c r="AF821" s="65"/>
      <c r="AG821" s="39"/>
      <c r="AH821" s="52"/>
      <c r="AO821" s="140"/>
    </row>
    <row r="822" spans="1:41" s="3" customFormat="1" ht="1.5" customHeight="1" x14ac:dyDescent="0.2">
      <c r="A822" s="3" t="s">
        <v>120</v>
      </c>
      <c r="P822" s="74"/>
      <c r="Q822" s="87"/>
      <c r="R822" s="6"/>
      <c r="S822" s="39"/>
      <c r="T822" s="6"/>
      <c r="U822" s="5"/>
      <c r="V822" s="52"/>
      <c r="W822" s="56"/>
      <c r="X822" s="15"/>
      <c r="Y822" s="52"/>
      <c r="Z822" s="39"/>
      <c r="AA822" s="39"/>
      <c r="AB822" s="55"/>
      <c r="AC822" s="17"/>
      <c r="AD822" s="15"/>
      <c r="AE822" s="65"/>
      <c r="AF822" s="65"/>
      <c r="AG822" s="39"/>
      <c r="AH822" s="52"/>
      <c r="AO822" s="140"/>
    </row>
    <row r="823" spans="1:41" s="3" customFormat="1" ht="9.9499999999999993" customHeight="1" x14ac:dyDescent="0.2">
      <c r="B823" s="112" t="s">
        <v>57</v>
      </c>
      <c r="C823" s="173"/>
      <c r="E823" s="74" t="s">
        <v>279</v>
      </c>
      <c r="F823" s="74"/>
      <c r="G823" s="30" t="s">
        <v>50</v>
      </c>
      <c r="H823" s="30"/>
      <c r="I823" s="30" t="s">
        <v>228</v>
      </c>
      <c r="J823" s="30"/>
      <c r="K823" s="30"/>
      <c r="L823" s="30"/>
      <c r="M823" s="30"/>
      <c r="N823" s="30"/>
      <c r="P823" s="74" t="s">
        <v>375</v>
      </c>
      <c r="Q823" s="87"/>
      <c r="R823" s="29"/>
      <c r="S823" s="39">
        <f>IF(Suggested="Yes",AA823,AG823)</f>
        <v>7.15</v>
      </c>
      <c r="T823" s="37" t="s">
        <v>49</v>
      </c>
      <c r="U823" s="5" t="str">
        <f>+Instructions!$B$3</f>
        <v>G</v>
      </c>
      <c r="V823" s="52"/>
      <c r="W823" s="56">
        <f>+Instructions!$C$22</f>
        <v>0</v>
      </c>
      <c r="X823" s="17">
        <f t="shared" ref="X823" si="1198">ROUND($AA823*(1-W823)+0.004999,2)</f>
        <v>7.15</v>
      </c>
      <c r="Y823" s="52"/>
      <c r="Z823" s="6" t="s">
        <v>860</v>
      </c>
      <c r="AA823" s="39">
        <v>7.15</v>
      </c>
      <c r="AB823" s="60">
        <f t="shared" ref="AB823" si="1199">+W823</f>
        <v>0</v>
      </c>
      <c r="AC823" s="17">
        <f t="shared" ref="AC823" si="1200">+X823</f>
        <v>7.15</v>
      </c>
      <c r="AD823" s="12">
        <f t="shared" ref="AD823" si="1201">(AG823-AC823)/AG823</f>
        <v>0</v>
      </c>
      <c r="AE823" s="120"/>
      <c r="AF823" s="127">
        <v>1</v>
      </c>
      <c r="AG823" s="38">
        <f t="shared" ref="AG823" si="1202">SUM(AJ823:AL823)+AE823</f>
        <v>7.15</v>
      </c>
      <c r="AH823" s="52"/>
      <c r="AJ823" s="17">
        <f t="shared" ref="AJ823" si="1203">ROUND(AC823/(1-VLOOKUP(AF823,Group,2,FALSE)),2)</f>
        <v>7.15</v>
      </c>
      <c r="AK823" s="17">
        <f t="shared" ref="AK823" si="1204">IF(VLOOKUP(AF823,Group,5,FALSE)="YES",VLOOKUP(ROUND(ROUND(AJ823,1)-AJ823,2),Round,2,FALSE)+VLOOKUP(AF823,Group,6,FALSE),0)</f>
        <v>0</v>
      </c>
      <c r="AL823" s="17">
        <f t="shared" ref="AL823" si="1205">IF(VLOOKUP(AF823,Group,7,FALSE)="",0,ROUND(AJ823-0.04999,1)-AJ823+AM823)</f>
        <v>0</v>
      </c>
      <c r="AM823" s="17" t="str">
        <f t="shared" ref="AM823" si="1206">IF(VLOOKUP(AF823,Group,7,FALSE)="","",VLOOKUP(AF823,Group,7,FALSE))</f>
        <v/>
      </c>
      <c r="AO823" s="31" t="s">
        <v>61</v>
      </c>
    </row>
    <row r="824" spans="1:41" s="3" customFormat="1" ht="9.9499999999999993" customHeight="1" x14ac:dyDescent="0.2">
      <c r="B824" s="112" t="s">
        <v>57</v>
      </c>
      <c r="D824" s="40"/>
      <c r="E824" s="74" t="s">
        <v>308</v>
      </c>
      <c r="F824" s="74"/>
      <c r="G824" s="30" t="s">
        <v>50</v>
      </c>
      <c r="H824" s="30"/>
      <c r="I824" s="30" t="s">
        <v>228</v>
      </c>
      <c r="J824" s="30"/>
      <c r="K824" s="30"/>
      <c r="L824" s="30"/>
      <c r="M824" s="30"/>
      <c r="N824" s="30"/>
      <c r="P824" s="74" t="s">
        <v>376</v>
      </c>
      <c r="Q824" s="87"/>
      <c r="R824" s="29"/>
      <c r="S824" s="39">
        <f>IF(Suggested="Yes",AA824,AG824)</f>
        <v>10.65</v>
      </c>
      <c r="T824" s="37" t="s">
        <v>49</v>
      </c>
      <c r="U824" s="5" t="str">
        <f>+Instructions!$B$3</f>
        <v>G</v>
      </c>
      <c r="V824" s="52"/>
      <c r="W824" s="56">
        <f>+Instructions!$C$22</f>
        <v>0</v>
      </c>
      <c r="X824" s="17">
        <f t="shared" ref="X824" si="1207">ROUND($AA824*(1-W824)+0.004999,2)</f>
        <v>10.65</v>
      </c>
      <c r="Y824" s="52"/>
      <c r="Z824" s="6" t="s">
        <v>860</v>
      </c>
      <c r="AA824" s="39">
        <v>10.65</v>
      </c>
      <c r="AB824" s="60">
        <f t="shared" ref="AB824" si="1208">+W824</f>
        <v>0</v>
      </c>
      <c r="AC824" s="17">
        <f t="shared" ref="AC824" si="1209">+X824</f>
        <v>10.65</v>
      </c>
      <c r="AD824" s="12">
        <f t="shared" ref="AD824" si="1210">(AG824-AC824)/AG824</f>
        <v>0</v>
      </c>
      <c r="AE824" s="120"/>
      <c r="AF824" s="127">
        <v>1</v>
      </c>
      <c r="AG824" s="38">
        <f t="shared" ref="AG824" si="1211">SUM(AJ824:AL824)+AE824</f>
        <v>10.65</v>
      </c>
      <c r="AH824" s="52"/>
      <c r="AJ824" s="17">
        <f t="shared" ref="AJ824" si="1212">ROUND(AC824/(1-VLOOKUP(AF824,Group,2,FALSE)),2)</f>
        <v>10.65</v>
      </c>
      <c r="AK824" s="17">
        <f t="shared" ref="AK824" si="1213">IF(VLOOKUP(AF824,Group,5,FALSE)="YES",VLOOKUP(ROUND(ROUND(AJ824,1)-AJ824,2),Round,2,FALSE)+VLOOKUP(AF824,Group,6,FALSE),0)</f>
        <v>0</v>
      </c>
      <c r="AL824" s="17">
        <f t="shared" ref="AL824" si="1214">IF(VLOOKUP(AF824,Group,7,FALSE)="",0,ROUND(AJ824-0.04999,1)-AJ824+AM824)</f>
        <v>0</v>
      </c>
      <c r="AM824" s="17" t="str">
        <f t="shared" ref="AM824" si="1215">IF(VLOOKUP(AF824,Group,7,FALSE)="","",VLOOKUP(AF824,Group,7,FALSE))</f>
        <v/>
      </c>
      <c r="AO824" s="31" t="s">
        <v>61</v>
      </c>
    </row>
    <row r="825" spans="1:41" s="3" customFormat="1" ht="9.9499999999999993" customHeight="1" x14ac:dyDescent="0.2">
      <c r="B825" s="112" t="s">
        <v>57</v>
      </c>
      <c r="D825" s="40"/>
      <c r="E825" s="74" t="s">
        <v>309</v>
      </c>
      <c r="F825" s="74"/>
      <c r="G825" s="30" t="s">
        <v>50</v>
      </c>
      <c r="H825" s="30"/>
      <c r="I825" s="30" t="s">
        <v>228</v>
      </c>
      <c r="J825" s="30"/>
      <c r="K825" s="30"/>
      <c r="L825" s="30"/>
      <c r="M825" s="30"/>
      <c r="N825" s="30"/>
      <c r="P825" s="74" t="s">
        <v>139</v>
      </c>
      <c r="Q825" s="87"/>
      <c r="R825" s="29"/>
      <c r="S825" s="39">
        <f>IF(Suggested="Yes",AA825,AG825)</f>
        <v>18.5</v>
      </c>
      <c r="T825" s="37" t="s">
        <v>49</v>
      </c>
      <c r="U825" s="5" t="str">
        <f>+Instructions!$B$3</f>
        <v>G</v>
      </c>
      <c r="V825" s="52"/>
      <c r="W825" s="56">
        <f>+Instructions!$C$22</f>
        <v>0</v>
      </c>
      <c r="X825" s="17">
        <f t="shared" ref="X825" si="1216">ROUND($AA825*(1-W825)+0.004999,2)</f>
        <v>18.5</v>
      </c>
      <c r="Y825" s="52"/>
      <c r="Z825" s="6" t="s">
        <v>860</v>
      </c>
      <c r="AA825" s="39">
        <v>18.5</v>
      </c>
      <c r="AB825" s="60">
        <f t="shared" ref="AB825" si="1217">+W825</f>
        <v>0</v>
      </c>
      <c r="AC825" s="17">
        <f t="shared" ref="AC825" si="1218">+X825</f>
        <v>18.5</v>
      </c>
      <c r="AD825" s="12">
        <f t="shared" ref="AD825" si="1219">(AG825-AC825)/AG825</f>
        <v>0</v>
      </c>
      <c r="AE825" s="120"/>
      <c r="AF825" s="127">
        <v>1</v>
      </c>
      <c r="AG825" s="38">
        <f t="shared" ref="AG825" si="1220">SUM(AJ825:AL825)+AE825</f>
        <v>18.5</v>
      </c>
      <c r="AH825" s="52"/>
      <c r="AJ825" s="17">
        <f t="shared" ref="AJ825" si="1221">ROUND(AC825/(1-VLOOKUP(AF825,Group,2,FALSE)),2)</f>
        <v>18.5</v>
      </c>
      <c r="AK825" s="17">
        <f t="shared" ref="AK825" si="1222">IF(VLOOKUP(AF825,Group,5,FALSE)="YES",VLOOKUP(ROUND(ROUND(AJ825,1)-AJ825,2),Round,2,FALSE)+VLOOKUP(AF825,Group,6,FALSE),0)</f>
        <v>0</v>
      </c>
      <c r="AL825" s="17">
        <f t="shared" ref="AL825" si="1223">IF(VLOOKUP(AF825,Group,7,FALSE)="",0,ROUND(AJ825-0.04999,1)-AJ825+AM825)</f>
        <v>0</v>
      </c>
      <c r="AM825" s="17" t="str">
        <f t="shared" ref="AM825" si="1224">IF(VLOOKUP(AF825,Group,7,FALSE)="","",VLOOKUP(AF825,Group,7,FALSE))</f>
        <v/>
      </c>
      <c r="AO825" s="31" t="s">
        <v>61</v>
      </c>
    </row>
    <row r="826" spans="1:41" s="3" customFormat="1" ht="1.5" customHeight="1" x14ac:dyDescent="0.2">
      <c r="A826" s="3" t="s">
        <v>120</v>
      </c>
      <c r="P826" s="74"/>
      <c r="Q826" s="87"/>
      <c r="R826" s="6"/>
      <c r="S826" s="39"/>
      <c r="T826" s="6"/>
      <c r="U826" s="5"/>
      <c r="V826" s="52"/>
      <c r="W826" s="56"/>
      <c r="X826" s="15"/>
      <c r="Y826" s="52"/>
      <c r="Z826" s="39"/>
      <c r="AA826" s="39"/>
      <c r="AB826" s="55"/>
      <c r="AC826" s="17"/>
      <c r="AD826" s="15"/>
      <c r="AE826" s="65"/>
      <c r="AF826" s="65"/>
      <c r="AG826" s="39"/>
      <c r="AH826" s="52"/>
      <c r="AO826" s="140"/>
    </row>
    <row r="827" spans="1:41" s="3" customFormat="1" ht="9.9499999999999993" customHeight="1" x14ac:dyDescent="0.2">
      <c r="B827" s="111" t="s">
        <v>8</v>
      </c>
      <c r="D827" s="40"/>
      <c r="E827" s="74" t="s">
        <v>308</v>
      </c>
      <c r="F827" s="74"/>
      <c r="G827" s="30" t="s">
        <v>325</v>
      </c>
      <c r="H827" s="30"/>
      <c r="I827" s="30" t="s">
        <v>228</v>
      </c>
      <c r="J827" s="30"/>
      <c r="K827" s="30" t="s">
        <v>310</v>
      </c>
      <c r="L827" s="30"/>
      <c r="M827" s="30"/>
      <c r="N827" s="30"/>
      <c r="P827" s="74" t="s">
        <v>139</v>
      </c>
      <c r="Q827" s="87"/>
      <c r="R827" s="29"/>
      <c r="S827" s="39">
        <f>IF(Suggested="Yes",AA827,AG827)</f>
        <v>15.85</v>
      </c>
      <c r="T827" s="37" t="s">
        <v>49</v>
      </c>
      <c r="U827" s="5" t="str">
        <f>+Instructions!$B$3</f>
        <v>G</v>
      </c>
      <c r="V827" s="52"/>
      <c r="W827" s="56">
        <f>+Instructions!$C$22</f>
        <v>0</v>
      </c>
      <c r="X827" s="17">
        <f>ROUND($AA827*(1-W827)+0.004999,2)</f>
        <v>15.85</v>
      </c>
      <c r="Y827" s="52"/>
      <c r="Z827" s="6" t="s">
        <v>860</v>
      </c>
      <c r="AA827" s="39">
        <v>15.85</v>
      </c>
      <c r="AB827" s="60">
        <f t="shared" ref="AB827" si="1225">+W827</f>
        <v>0</v>
      </c>
      <c r="AC827" s="17">
        <f t="shared" ref="AC827" si="1226">+X827</f>
        <v>15.85</v>
      </c>
      <c r="AD827" s="12">
        <f t="shared" ref="AD827" si="1227">(AG827-AC827)/AG827</f>
        <v>0</v>
      </c>
      <c r="AE827" s="120"/>
      <c r="AF827" s="128">
        <v>3</v>
      </c>
      <c r="AG827" s="53">
        <f t="shared" ref="AG827" si="1228">SUM(AJ827:AL827)+AE827</f>
        <v>15.85</v>
      </c>
      <c r="AH827" s="52"/>
      <c r="AJ827" s="17">
        <f t="shared" ref="AJ827" si="1229">ROUND(AC827/(1-VLOOKUP(AF827,Group,2,FALSE)),2)</f>
        <v>15.85</v>
      </c>
      <c r="AK827" s="17">
        <f t="shared" ref="AK827" si="1230">IF(VLOOKUP(AF827,Group,5,FALSE)="YES",VLOOKUP(ROUND(ROUND(AJ827,1)-AJ827,2),Round,2,FALSE)+VLOOKUP(AF827,Group,6,FALSE),0)</f>
        <v>0</v>
      </c>
      <c r="AL827" s="17">
        <f t="shared" ref="AL827" si="1231">IF(VLOOKUP(AF827,Group,7,FALSE)="",0,ROUND(AJ827-0.04999,1)-AJ827+AM827)</f>
        <v>0</v>
      </c>
      <c r="AM827" s="17" t="str">
        <f t="shared" ref="AM827" si="1232">IF(VLOOKUP(AF827,Group,7,FALSE)="","",VLOOKUP(AF827,Group,7,FALSE))</f>
        <v/>
      </c>
      <c r="AO827" s="31" t="s">
        <v>61</v>
      </c>
    </row>
    <row r="828" spans="1:41" s="3" customFormat="1" ht="1.5" customHeight="1" x14ac:dyDescent="0.2">
      <c r="A828" s="3" t="s">
        <v>120</v>
      </c>
      <c r="P828" s="74"/>
      <c r="Q828" s="87"/>
      <c r="R828" s="6"/>
      <c r="S828" s="39"/>
      <c r="T828" s="6"/>
      <c r="U828" s="5"/>
      <c r="V828" s="52"/>
      <c r="W828" s="56"/>
      <c r="X828" s="15"/>
      <c r="Y828" s="52"/>
      <c r="Z828" s="39"/>
      <c r="AA828" s="39"/>
      <c r="AB828" s="55"/>
      <c r="AC828" s="17"/>
      <c r="AD828" s="15"/>
      <c r="AE828" s="65"/>
      <c r="AF828" s="65"/>
      <c r="AG828" s="39"/>
      <c r="AH828" s="52"/>
      <c r="AO828" s="140"/>
    </row>
    <row r="829" spans="1:41" s="3" customFormat="1" ht="9.9499999999999993" customHeight="1" x14ac:dyDescent="0.2">
      <c r="B829" s="111" t="s">
        <v>8</v>
      </c>
      <c r="D829" s="40"/>
      <c r="E829" s="74" t="s">
        <v>280</v>
      </c>
      <c r="F829" s="74"/>
      <c r="G829" s="30" t="s">
        <v>123</v>
      </c>
      <c r="H829" s="30"/>
      <c r="I829" s="30" t="s">
        <v>228</v>
      </c>
      <c r="J829" s="30"/>
      <c r="K829" s="30" t="s">
        <v>127</v>
      </c>
      <c r="L829" s="168" t="s">
        <v>488</v>
      </c>
      <c r="M829" s="30"/>
      <c r="N829" s="168" t="s">
        <v>161</v>
      </c>
      <c r="P829" s="74" t="s">
        <v>136</v>
      </c>
      <c r="Q829" s="87"/>
      <c r="R829" s="29"/>
      <c r="S829" s="39">
        <f t="shared" ref="S829:S831" si="1233">IF(Suggested="Yes",AA829,AG829)</f>
        <v>19.149999999999999</v>
      </c>
      <c r="T829" s="37" t="s">
        <v>48</v>
      </c>
      <c r="U829" s="5" t="str">
        <f>+Instructions!$B$3</f>
        <v>G</v>
      </c>
      <c r="V829" s="52"/>
      <c r="W829" s="56">
        <f>+Instructions!$C$22</f>
        <v>0</v>
      </c>
      <c r="X829" s="17">
        <f t="shared" ref="X829:X831" si="1234">ROUND($AA829*(1-W829)+0.004999,2)</f>
        <v>19.149999999999999</v>
      </c>
      <c r="Y829" s="52"/>
      <c r="Z829" s="6" t="s">
        <v>860</v>
      </c>
      <c r="AA829" s="39">
        <v>19.149999999999999</v>
      </c>
      <c r="AB829" s="60">
        <f t="shared" ref="AB829:AB831" si="1235">+W829</f>
        <v>0</v>
      </c>
      <c r="AC829" s="17">
        <f t="shared" ref="AC829:AC831" si="1236">+X829</f>
        <v>19.149999999999999</v>
      </c>
      <c r="AD829" s="12">
        <f t="shared" ref="AD829:AD831" si="1237">(AG829-AC829)/AG829</f>
        <v>0</v>
      </c>
      <c r="AE829" s="120"/>
      <c r="AF829" s="128">
        <v>3</v>
      </c>
      <c r="AG829" s="53">
        <f t="shared" ref="AG829:AG831" si="1238">SUM(AJ829:AL829)+AE829</f>
        <v>19.149999999999999</v>
      </c>
      <c r="AH829" s="52"/>
      <c r="AJ829" s="17">
        <f t="shared" ref="AJ829:AJ831" si="1239">ROUND(AC829/(1-VLOOKUP(AF829,Group,2,FALSE)),2)</f>
        <v>19.149999999999999</v>
      </c>
      <c r="AK829" s="17">
        <f t="shared" ref="AK829:AK831" si="1240">IF(VLOOKUP(AF829,Group,5,FALSE)="YES",VLOOKUP(ROUND(ROUND(AJ829,1)-AJ829,2),Round,2,FALSE)+VLOOKUP(AF829,Group,6,FALSE),0)</f>
        <v>0</v>
      </c>
      <c r="AL829" s="17">
        <f t="shared" ref="AL829:AL831" si="1241">IF(VLOOKUP(AF829,Group,7,FALSE)="",0,ROUND(AJ829-0.04999,1)-AJ829+AM829)</f>
        <v>0</v>
      </c>
      <c r="AM829" s="17" t="str">
        <f t="shared" ref="AM829:AM831" si="1242">IF(VLOOKUP(AF829,Group,7,FALSE)="","",VLOOKUP(AF829,Group,7,FALSE))</f>
        <v/>
      </c>
      <c r="AO829" s="31" t="s">
        <v>61</v>
      </c>
    </row>
    <row r="830" spans="1:41" s="3" customFormat="1" ht="1.5" customHeight="1" x14ac:dyDescent="0.2">
      <c r="A830" s="3" t="s">
        <v>120</v>
      </c>
      <c r="P830" s="74"/>
      <c r="Q830" s="87"/>
      <c r="R830" s="6"/>
      <c r="S830" s="39"/>
      <c r="T830" s="6"/>
      <c r="U830" s="5"/>
      <c r="V830" s="52"/>
      <c r="W830" s="56"/>
      <c r="X830" s="15"/>
      <c r="Y830" s="52"/>
      <c r="Z830" s="39"/>
      <c r="AA830" s="39"/>
      <c r="AB830" s="55"/>
      <c r="AC830" s="17"/>
      <c r="AD830" s="15"/>
      <c r="AE830" s="65"/>
      <c r="AF830" s="65"/>
      <c r="AG830" s="39"/>
      <c r="AH830" s="52"/>
      <c r="AO830" s="140"/>
    </row>
    <row r="831" spans="1:41" s="3" customFormat="1" ht="9.9499999999999993" customHeight="1" x14ac:dyDescent="0.2">
      <c r="B831" s="113" t="s">
        <v>47</v>
      </c>
      <c r="D831" s="40"/>
      <c r="E831" s="74" t="s">
        <v>281</v>
      </c>
      <c r="F831" s="74"/>
      <c r="G831" s="30" t="s">
        <v>104</v>
      </c>
      <c r="H831" s="30"/>
      <c r="I831" s="30" t="s">
        <v>228</v>
      </c>
      <c r="J831" s="30"/>
      <c r="K831" s="30"/>
      <c r="L831" s="30" t="s">
        <v>122</v>
      </c>
      <c r="M831" s="30"/>
      <c r="N831" s="30"/>
      <c r="P831" s="74" t="s">
        <v>137</v>
      </c>
      <c r="Q831" s="87"/>
      <c r="R831" s="29"/>
      <c r="S831" s="39">
        <f t="shared" si="1233"/>
        <v>8.8000000000000007</v>
      </c>
      <c r="T831" s="37" t="s">
        <v>48</v>
      </c>
      <c r="U831" s="5" t="str">
        <f>+Instructions!$B$3</f>
        <v>G</v>
      </c>
      <c r="V831" s="52"/>
      <c r="W831" s="56">
        <f>+Instructions!$C$22</f>
        <v>0</v>
      </c>
      <c r="X831" s="39">
        <f t="shared" si="1234"/>
        <v>8.8000000000000007</v>
      </c>
      <c r="Y831" s="52"/>
      <c r="Z831" s="6" t="s">
        <v>860</v>
      </c>
      <c r="AA831" s="39">
        <v>8.8000000000000007</v>
      </c>
      <c r="AB831" s="60">
        <f t="shared" si="1235"/>
        <v>0</v>
      </c>
      <c r="AC831" s="39">
        <f t="shared" si="1236"/>
        <v>8.8000000000000007</v>
      </c>
      <c r="AD831" s="60">
        <f t="shared" si="1237"/>
        <v>0</v>
      </c>
      <c r="AE831" s="120"/>
      <c r="AF831" s="129">
        <v>2</v>
      </c>
      <c r="AG831" s="44">
        <f t="shared" si="1238"/>
        <v>8.8000000000000007</v>
      </c>
      <c r="AH831" s="52"/>
      <c r="AJ831" s="17">
        <f t="shared" si="1239"/>
        <v>8.8000000000000007</v>
      </c>
      <c r="AK831" s="17">
        <f t="shared" si="1240"/>
        <v>0</v>
      </c>
      <c r="AL831" s="17">
        <f t="shared" si="1241"/>
        <v>0</v>
      </c>
      <c r="AM831" s="17" t="str">
        <f t="shared" si="1242"/>
        <v/>
      </c>
      <c r="AO831" s="31" t="s">
        <v>61</v>
      </c>
    </row>
    <row r="832" spans="1:41" s="3" customFormat="1" ht="2.85" customHeight="1" x14ac:dyDescent="0.2">
      <c r="A832" s="3" t="s">
        <v>120</v>
      </c>
      <c r="P832" s="74"/>
      <c r="Q832" s="87"/>
      <c r="R832" s="6"/>
      <c r="S832" s="39"/>
      <c r="T832" s="6"/>
      <c r="U832" s="5"/>
      <c r="V832" s="52"/>
      <c r="W832" s="56"/>
      <c r="X832" s="15"/>
      <c r="Y832" s="52"/>
      <c r="Z832" s="39"/>
      <c r="AA832" s="39"/>
      <c r="AB832" s="55"/>
      <c r="AC832" s="17"/>
      <c r="AD832" s="15"/>
      <c r="AE832" s="65"/>
      <c r="AF832" s="65"/>
      <c r="AG832" s="39"/>
      <c r="AH832" s="52"/>
      <c r="AO832" s="140"/>
    </row>
    <row r="833" spans="1:41" s="3" customFormat="1" ht="9.9499999999999993" customHeight="1" x14ac:dyDescent="0.2">
      <c r="B833" s="112" t="s">
        <v>57</v>
      </c>
      <c r="D833" s="40"/>
      <c r="E833" s="74" t="s">
        <v>279</v>
      </c>
      <c r="F833" s="74"/>
      <c r="G833" s="30" t="s">
        <v>50</v>
      </c>
      <c r="H833" s="30"/>
      <c r="I833" s="30" t="s">
        <v>269</v>
      </c>
      <c r="J833" s="30"/>
      <c r="K833" s="30"/>
      <c r="L833" s="30"/>
      <c r="M833" s="30"/>
      <c r="N833" s="30"/>
      <c r="P833" s="74" t="s">
        <v>375</v>
      </c>
      <c r="Q833" s="87"/>
      <c r="R833" s="29"/>
      <c r="S833" s="39">
        <f>IF(Suggested="Yes",AA833,AG833)</f>
        <v>9.35</v>
      </c>
      <c r="T833" s="37" t="s">
        <v>49</v>
      </c>
      <c r="U833" s="5" t="str">
        <f>+Instructions!$B$3</f>
        <v>G</v>
      </c>
      <c r="V833" s="52"/>
      <c r="W833" s="56">
        <f>+Instructions!$C$22</f>
        <v>0</v>
      </c>
      <c r="X833" s="17">
        <f t="shared" ref="X833:X835" si="1243">ROUND($AA833*(1-W833)+0.004999,2)</f>
        <v>9.35</v>
      </c>
      <c r="Y833" s="52"/>
      <c r="Z833" s="6" t="s">
        <v>860</v>
      </c>
      <c r="AA833" s="39">
        <v>9.35</v>
      </c>
      <c r="AB833" s="60">
        <f t="shared" ref="AB833:AB835" si="1244">+W833</f>
        <v>0</v>
      </c>
      <c r="AC833" s="17">
        <f t="shared" ref="AC833:AC835" si="1245">+X833</f>
        <v>9.35</v>
      </c>
      <c r="AD833" s="12">
        <f t="shared" ref="AD833:AD835" si="1246">(AG833-AC833)/AG833</f>
        <v>0</v>
      </c>
      <c r="AE833" s="120"/>
      <c r="AF833" s="127">
        <v>1</v>
      </c>
      <c r="AG833" s="38">
        <f t="shared" ref="AG833:AG835" si="1247">SUM(AJ833:AL833)+AE833</f>
        <v>9.35</v>
      </c>
      <c r="AH833" s="52"/>
      <c r="AJ833" s="17">
        <f t="shared" ref="AJ833:AJ835" si="1248">ROUND(AC833/(1-VLOOKUP(AF833,Group,2,FALSE)),2)</f>
        <v>9.35</v>
      </c>
      <c r="AK833" s="17">
        <f t="shared" ref="AK833:AK835" si="1249">IF(VLOOKUP(AF833,Group,5,FALSE)="YES",VLOOKUP(ROUND(ROUND(AJ833,1)-AJ833,2),Round,2,FALSE)+VLOOKUP(AF833,Group,6,FALSE),0)</f>
        <v>0</v>
      </c>
      <c r="AL833" s="17">
        <f t="shared" ref="AL833:AL835" si="1250">IF(VLOOKUP(AF833,Group,7,FALSE)="",0,ROUND(AJ833-0.04999,1)-AJ833+AM833)</f>
        <v>0</v>
      </c>
      <c r="AM833" s="17" t="str">
        <f t="shared" ref="AM833:AM835" si="1251">IF(VLOOKUP(AF833,Group,7,FALSE)="","",VLOOKUP(AF833,Group,7,FALSE))</f>
        <v/>
      </c>
      <c r="AO833" s="31" t="s">
        <v>61</v>
      </c>
    </row>
    <row r="834" spans="1:41" s="3" customFormat="1" ht="9.9499999999999993" customHeight="1" x14ac:dyDescent="0.2">
      <c r="B834" s="112" t="s">
        <v>57</v>
      </c>
      <c r="D834" s="40"/>
      <c r="E834" s="74" t="s">
        <v>308</v>
      </c>
      <c r="F834" s="74"/>
      <c r="G834" s="30" t="s">
        <v>50</v>
      </c>
      <c r="H834" s="30"/>
      <c r="I834" s="30" t="s">
        <v>269</v>
      </c>
      <c r="J834" s="30"/>
      <c r="K834" s="30"/>
      <c r="L834" s="30"/>
      <c r="M834" s="30"/>
      <c r="N834" s="30"/>
      <c r="P834" s="74" t="s">
        <v>376</v>
      </c>
      <c r="Q834" s="87"/>
      <c r="R834" s="29"/>
      <c r="S834" s="39">
        <f>IF(Suggested="Yes",AA834,AG834)</f>
        <v>13.4</v>
      </c>
      <c r="T834" s="37" t="s">
        <v>49</v>
      </c>
      <c r="U834" s="5" t="str">
        <f>+Instructions!$B$3</f>
        <v>G</v>
      </c>
      <c r="V834" s="52"/>
      <c r="W834" s="56">
        <f>+Instructions!$C$22</f>
        <v>0</v>
      </c>
      <c r="X834" s="17">
        <f t="shared" si="1243"/>
        <v>13.4</v>
      </c>
      <c r="Y834" s="52"/>
      <c r="Z834" s="6" t="s">
        <v>860</v>
      </c>
      <c r="AA834" s="39">
        <v>13.4</v>
      </c>
      <c r="AB834" s="60">
        <f t="shared" si="1244"/>
        <v>0</v>
      </c>
      <c r="AC834" s="17">
        <f t="shared" si="1245"/>
        <v>13.4</v>
      </c>
      <c r="AD834" s="12">
        <f t="shared" si="1246"/>
        <v>0</v>
      </c>
      <c r="AE834" s="120"/>
      <c r="AF834" s="127">
        <v>1</v>
      </c>
      <c r="AG834" s="38">
        <f t="shared" si="1247"/>
        <v>13.4</v>
      </c>
      <c r="AH834" s="52"/>
      <c r="AJ834" s="17">
        <f t="shared" si="1248"/>
        <v>13.4</v>
      </c>
      <c r="AK834" s="17">
        <f t="shared" si="1249"/>
        <v>0</v>
      </c>
      <c r="AL834" s="17">
        <f t="shared" si="1250"/>
        <v>0</v>
      </c>
      <c r="AM834" s="17" t="str">
        <f t="shared" si="1251"/>
        <v/>
      </c>
      <c r="AO834" s="31" t="s">
        <v>61</v>
      </c>
    </row>
    <row r="835" spans="1:41" s="3" customFormat="1" ht="9.9499999999999993" customHeight="1" x14ac:dyDescent="0.2">
      <c r="B835" s="112" t="s">
        <v>57</v>
      </c>
      <c r="D835" s="40"/>
      <c r="E835" s="74" t="s">
        <v>309</v>
      </c>
      <c r="F835" s="74"/>
      <c r="G835" s="30" t="s">
        <v>50</v>
      </c>
      <c r="H835" s="30"/>
      <c r="I835" s="30" t="s">
        <v>269</v>
      </c>
      <c r="J835" s="30"/>
      <c r="K835" s="30"/>
      <c r="L835" s="30"/>
      <c r="M835" s="30"/>
      <c r="N835" s="30"/>
      <c r="P835" s="74" t="s">
        <v>139</v>
      </c>
      <c r="Q835" s="87"/>
      <c r="R835" s="29"/>
      <c r="S835" s="39">
        <f>IF(Suggested="Yes",AA835,AG835)</f>
        <v>22.8</v>
      </c>
      <c r="T835" s="37" t="s">
        <v>49</v>
      </c>
      <c r="U835" s="5" t="str">
        <f>+Instructions!$B$3</f>
        <v>G</v>
      </c>
      <c r="V835" s="52"/>
      <c r="W835" s="56">
        <f>+Instructions!$C$22</f>
        <v>0</v>
      </c>
      <c r="X835" s="17">
        <f t="shared" si="1243"/>
        <v>22.8</v>
      </c>
      <c r="Y835" s="52"/>
      <c r="Z835" s="6" t="s">
        <v>860</v>
      </c>
      <c r="AA835" s="39">
        <v>22.8</v>
      </c>
      <c r="AB835" s="60">
        <f t="shared" si="1244"/>
        <v>0</v>
      </c>
      <c r="AC835" s="17">
        <f t="shared" si="1245"/>
        <v>22.8</v>
      </c>
      <c r="AD835" s="12">
        <f t="shared" si="1246"/>
        <v>0</v>
      </c>
      <c r="AE835" s="120"/>
      <c r="AF835" s="127">
        <v>1</v>
      </c>
      <c r="AG835" s="38">
        <f t="shared" si="1247"/>
        <v>22.8</v>
      </c>
      <c r="AH835" s="52"/>
      <c r="AJ835" s="17">
        <f t="shared" si="1248"/>
        <v>22.8</v>
      </c>
      <c r="AK835" s="17">
        <f t="shared" si="1249"/>
        <v>0</v>
      </c>
      <c r="AL835" s="17">
        <f t="shared" si="1250"/>
        <v>0</v>
      </c>
      <c r="AM835" s="17" t="str">
        <f t="shared" si="1251"/>
        <v/>
      </c>
      <c r="AO835" s="31" t="s">
        <v>61</v>
      </c>
    </row>
    <row r="836" spans="1:41" s="3" customFormat="1" ht="1.5" customHeight="1" x14ac:dyDescent="0.2">
      <c r="A836" s="3" t="s">
        <v>120</v>
      </c>
      <c r="P836" s="74"/>
      <c r="Q836" s="87"/>
      <c r="R836" s="6"/>
      <c r="S836" s="39"/>
      <c r="T836" s="6"/>
      <c r="U836" s="5"/>
      <c r="V836" s="52"/>
      <c r="W836" s="56"/>
      <c r="X836" s="15"/>
      <c r="Y836" s="52"/>
      <c r="Z836" s="39"/>
      <c r="AA836" s="39"/>
      <c r="AB836" s="55"/>
      <c r="AC836" s="17"/>
      <c r="AD836" s="15"/>
      <c r="AE836" s="65"/>
      <c r="AF836" s="65"/>
      <c r="AG836" s="39"/>
      <c r="AH836" s="52"/>
      <c r="AO836" s="140"/>
    </row>
    <row r="837" spans="1:41" s="3" customFormat="1" ht="9.9499999999999993" customHeight="1" x14ac:dyDescent="0.2">
      <c r="B837" s="111" t="s">
        <v>8</v>
      </c>
      <c r="D837" s="40"/>
      <c r="E837" s="74" t="s">
        <v>280</v>
      </c>
      <c r="F837" s="74"/>
      <c r="G837" s="30" t="s">
        <v>123</v>
      </c>
      <c r="H837" s="30"/>
      <c r="I837" s="30" t="s">
        <v>269</v>
      </c>
      <c r="J837" s="30"/>
      <c r="K837" s="30" t="s">
        <v>127</v>
      </c>
      <c r="L837" s="168" t="s">
        <v>488</v>
      </c>
      <c r="M837" s="30"/>
      <c r="N837" s="168" t="s">
        <v>161</v>
      </c>
      <c r="P837" s="74" t="s">
        <v>136</v>
      </c>
      <c r="Q837" s="87"/>
      <c r="R837" s="29"/>
      <c r="S837" s="39">
        <f t="shared" ref="S837" si="1252">IF(Suggested="Yes",AA837,AG837)</f>
        <v>19.2</v>
      </c>
      <c r="T837" s="37" t="s">
        <v>48</v>
      </c>
      <c r="U837" s="5" t="str">
        <f>+Instructions!$B$3</f>
        <v>G</v>
      </c>
      <c r="V837" s="52"/>
      <c r="W837" s="56">
        <f>+Instructions!$C$22</f>
        <v>0</v>
      </c>
      <c r="X837" s="17">
        <f t="shared" ref="X837" si="1253">ROUND($AA837*(1-W837)+0.004999,2)</f>
        <v>19.2</v>
      </c>
      <c r="Y837" s="52"/>
      <c r="Z837" s="6" t="s">
        <v>860</v>
      </c>
      <c r="AA837" s="39">
        <v>19.2</v>
      </c>
      <c r="AB837" s="60">
        <f t="shared" ref="AB837" si="1254">+W837</f>
        <v>0</v>
      </c>
      <c r="AC837" s="17">
        <f t="shared" ref="AC837" si="1255">+X837</f>
        <v>19.2</v>
      </c>
      <c r="AD837" s="12">
        <f t="shared" ref="AD837" si="1256">(AG837-AC837)/AG837</f>
        <v>0</v>
      </c>
      <c r="AE837" s="120"/>
      <c r="AF837" s="128">
        <v>3</v>
      </c>
      <c r="AG837" s="53">
        <f t="shared" ref="AG837" si="1257">SUM(AJ837:AL837)+AE837</f>
        <v>19.2</v>
      </c>
      <c r="AH837" s="52"/>
      <c r="AJ837" s="17">
        <f t="shared" ref="AJ837" si="1258">ROUND(AC837/(1-VLOOKUP(AF837,Group,2,FALSE)),2)</f>
        <v>19.2</v>
      </c>
      <c r="AK837" s="17">
        <f t="shared" ref="AK837" si="1259">IF(VLOOKUP(AF837,Group,5,FALSE)="YES",VLOOKUP(ROUND(ROUND(AJ837,1)-AJ837,2),Round,2,FALSE)+VLOOKUP(AF837,Group,6,FALSE),0)</f>
        <v>0</v>
      </c>
      <c r="AL837" s="17">
        <f t="shared" ref="AL837" si="1260">IF(VLOOKUP(AF837,Group,7,FALSE)="",0,ROUND(AJ837-0.04999,1)-AJ837+AM837)</f>
        <v>0</v>
      </c>
      <c r="AM837" s="17" t="str">
        <f t="shared" ref="AM837" si="1261">IF(VLOOKUP(AF837,Group,7,FALSE)="","",VLOOKUP(AF837,Group,7,FALSE))</f>
        <v/>
      </c>
      <c r="AO837" s="31" t="s">
        <v>61</v>
      </c>
    </row>
    <row r="838" spans="1:41" s="3" customFormat="1" ht="1.5" customHeight="1" x14ac:dyDescent="0.2">
      <c r="A838" s="3" t="s">
        <v>120</v>
      </c>
      <c r="P838" s="74"/>
      <c r="Q838" s="87"/>
      <c r="R838" s="6"/>
      <c r="S838" s="39"/>
      <c r="T838" s="6"/>
      <c r="U838" s="5"/>
      <c r="V838" s="52"/>
      <c r="W838" s="56"/>
      <c r="X838" s="15"/>
      <c r="Y838" s="52"/>
      <c r="Z838" s="39"/>
      <c r="AA838" s="39"/>
      <c r="AB838" s="55"/>
      <c r="AC838" s="17"/>
      <c r="AD838" s="15"/>
      <c r="AE838" s="65"/>
      <c r="AF838" s="65"/>
      <c r="AG838" s="39"/>
      <c r="AH838" s="52"/>
      <c r="AO838" s="140"/>
    </row>
    <row r="839" spans="1:41" s="3" customFormat="1" ht="9.9499999999999993" customHeight="1" x14ac:dyDescent="0.2">
      <c r="B839" s="113" t="s">
        <v>47</v>
      </c>
      <c r="D839" s="40"/>
      <c r="E839" s="74" t="s">
        <v>281</v>
      </c>
      <c r="F839" s="74"/>
      <c r="G839" s="30" t="s">
        <v>104</v>
      </c>
      <c r="H839" s="30"/>
      <c r="I839" s="30" t="s">
        <v>269</v>
      </c>
      <c r="J839" s="30"/>
      <c r="K839" s="30"/>
      <c r="L839" s="30" t="s">
        <v>122</v>
      </c>
      <c r="M839" s="30"/>
      <c r="N839" s="30"/>
      <c r="P839" s="74" t="s">
        <v>137</v>
      </c>
      <c r="Q839" s="87"/>
      <c r="R839" s="29"/>
      <c r="S839" s="39">
        <f t="shared" ref="S839" si="1262">IF(Suggested="Yes",AA839,AG839)</f>
        <v>8.8000000000000007</v>
      </c>
      <c r="T839" s="37" t="s">
        <v>48</v>
      </c>
      <c r="U839" s="5" t="str">
        <f>+Instructions!$B$3</f>
        <v>G</v>
      </c>
      <c r="V839" s="52"/>
      <c r="W839" s="56">
        <f>+Instructions!$C$22</f>
        <v>0</v>
      </c>
      <c r="X839" s="39">
        <f t="shared" ref="X839" si="1263">ROUND($AA839*(1-W839)+0.004999,2)</f>
        <v>8.8000000000000007</v>
      </c>
      <c r="Y839" s="52"/>
      <c r="Z839" s="6" t="s">
        <v>860</v>
      </c>
      <c r="AA839" s="39">
        <v>8.8000000000000007</v>
      </c>
      <c r="AB839" s="60">
        <f t="shared" ref="AB839" si="1264">+W839</f>
        <v>0</v>
      </c>
      <c r="AC839" s="39">
        <f t="shared" ref="AC839" si="1265">+X839</f>
        <v>8.8000000000000007</v>
      </c>
      <c r="AD839" s="60">
        <f t="shared" ref="AD839" si="1266">(AG839-AC839)/AG839</f>
        <v>0</v>
      </c>
      <c r="AE839" s="120"/>
      <c r="AF839" s="129">
        <v>2</v>
      </c>
      <c r="AG839" s="44">
        <f t="shared" ref="AG839" si="1267">SUM(AJ839:AL839)+AE839</f>
        <v>8.8000000000000007</v>
      </c>
      <c r="AH839" s="52"/>
      <c r="AJ839" s="17">
        <f t="shared" ref="AJ839" si="1268">ROUND(AC839/(1-VLOOKUP(AF839,Group,2,FALSE)),2)</f>
        <v>8.8000000000000007</v>
      </c>
      <c r="AK839" s="17">
        <f t="shared" ref="AK839" si="1269">IF(VLOOKUP(AF839,Group,5,FALSE)="YES",VLOOKUP(ROUND(ROUND(AJ839,1)-AJ839,2),Round,2,FALSE)+VLOOKUP(AF839,Group,6,FALSE),0)</f>
        <v>0</v>
      </c>
      <c r="AL839" s="17">
        <f t="shared" ref="AL839" si="1270">IF(VLOOKUP(AF839,Group,7,FALSE)="",0,ROUND(AJ839-0.04999,1)-AJ839+AM839)</f>
        <v>0</v>
      </c>
      <c r="AM839" s="17" t="str">
        <f t="shared" ref="AM839" si="1271">IF(VLOOKUP(AF839,Group,7,FALSE)="","",VLOOKUP(AF839,Group,7,FALSE))</f>
        <v/>
      </c>
      <c r="AO839" s="31" t="s">
        <v>61</v>
      </c>
    </row>
    <row r="840" spans="1:41" s="3" customFormat="1" ht="2.85" customHeight="1" x14ac:dyDescent="0.2">
      <c r="A840" s="3" t="s">
        <v>120</v>
      </c>
      <c r="P840" s="74"/>
      <c r="Q840" s="87"/>
      <c r="R840" s="6"/>
      <c r="S840" s="39"/>
      <c r="T840" s="6"/>
      <c r="U840" s="5"/>
      <c r="V840" s="52"/>
      <c r="W840" s="56"/>
      <c r="X840" s="15"/>
      <c r="Y840" s="52"/>
      <c r="Z840" s="39"/>
      <c r="AA840" s="39"/>
      <c r="AB840" s="55"/>
      <c r="AC840" s="17"/>
      <c r="AD840" s="15"/>
      <c r="AE840" s="65"/>
      <c r="AF840" s="65"/>
      <c r="AG840" s="39"/>
      <c r="AH840" s="52"/>
      <c r="AO840" s="140"/>
    </row>
    <row r="841" spans="1:41" s="3" customFormat="1" ht="9.9499999999999993" customHeight="1" x14ac:dyDescent="0.2">
      <c r="B841" s="112" t="s">
        <v>57</v>
      </c>
      <c r="C841" s="173" t="s">
        <v>187</v>
      </c>
      <c r="D841" s="40"/>
      <c r="E841" s="74" t="s">
        <v>333</v>
      </c>
      <c r="F841" s="74"/>
      <c r="G841" s="30" t="s">
        <v>50</v>
      </c>
      <c r="H841" s="30"/>
      <c r="I841" s="30" t="s">
        <v>194</v>
      </c>
      <c r="J841" s="30"/>
      <c r="K841" s="30"/>
      <c r="L841" s="30"/>
      <c r="M841" s="30"/>
      <c r="N841" s="30"/>
      <c r="P841" s="74" t="s">
        <v>487</v>
      </c>
      <c r="Q841" s="87"/>
      <c r="R841" s="29"/>
      <c r="S841" s="39">
        <f>IF(Suggested="Yes",AA841,AG841)</f>
        <v>8.75</v>
      </c>
      <c r="T841" s="37" t="s">
        <v>49</v>
      </c>
      <c r="U841" s="5" t="str">
        <f>+Instructions!$B$3</f>
        <v>G</v>
      </c>
      <c r="V841" s="52"/>
      <c r="W841" s="56">
        <f>+Instructions!$C$22</f>
        <v>0</v>
      </c>
      <c r="X841" s="17">
        <f t="shared" ref="X841" si="1272">ROUND($AA841*(1-W841)+0.004999,2)</f>
        <v>8.75</v>
      </c>
      <c r="Y841" s="52"/>
      <c r="Z841" s="6" t="s">
        <v>860</v>
      </c>
      <c r="AA841" s="39">
        <v>8.75</v>
      </c>
      <c r="AB841" s="60">
        <f t="shared" ref="AB841" si="1273">+W841</f>
        <v>0</v>
      </c>
      <c r="AC841" s="17">
        <f t="shared" ref="AC841" si="1274">+X841</f>
        <v>8.75</v>
      </c>
      <c r="AD841" s="12">
        <f t="shared" ref="AD841" si="1275">(AG841-AC841)/AG841</f>
        <v>0</v>
      </c>
      <c r="AE841" s="120"/>
      <c r="AF841" s="127">
        <v>1</v>
      </c>
      <c r="AG841" s="38">
        <f t="shared" ref="AG841" si="1276">SUM(AJ841:AL841)+AE841</f>
        <v>8.75</v>
      </c>
      <c r="AH841" s="52"/>
      <c r="AJ841" s="17">
        <f t="shared" ref="AJ841" si="1277">ROUND(AC841/(1-VLOOKUP(AF841,Group,2,FALSE)),2)</f>
        <v>8.75</v>
      </c>
      <c r="AK841" s="17">
        <f t="shared" ref="AK841" si="1278">IF(VLOOKUP(AF841,Group,5,FALSE)="YES",VLOOKUP(ROUND(ROUND(AJ841,1)-AJ841,2),Round,2,FALSE)+VLOOKUP(AF841,Group,6,FALSE),0)</f>
        <v>0</v>
      </c>
      <c r="AL841" s="17">
        <f t="shared" ref="AL841" si="1279">IF(VLOOKUP(AF841,Group,7,FALSE)="",0,ROUND(AJ841-0.04999,1)-AJ841+AM841)</f>
        <v>0</v>
      </c>
      <c r="AM841" s="17" t="str">
        <f t="shared" ref="AM841" si="1280">IF(VLOOKUP(AF841,Group,7,FALSE)="","",VLOOKUP(AF841,Group,7,FALSE))</f>
        <v/>
      </c>
      <c r="AO841" s="31" t="s">
        <v>61</v>
      </c>
    </row>
    <row r="842" spans="1:41" s="3" customFormat="1" ht="1.5" customHeight="1" x14ac:dyDescent="0.2">
      <c r="A842" s="3" t="s">
        <v>120</v>
      </c>
      <c r="P842" s="74"/>
      <c r="Q842" s="87"/>
      <c r="R842" s="6"/>
      <c r="S842" s="39"/>
      <c r="T842" s="6"/>
      <c r="U842" s="5"/>
      <c r="V842" s="52"/>
      <c r="W842" s="56"/>
      <c r="X842" s="15"/>
      <c r="Y842" s="52"/>
      <c r="Z842" s="39"/>
      <c r="AA842" s="39"/>
      <c r="AB842" s="55"/>
      <c r="AC842" s="17"/>
      <c r="AD842" s="15"/>
      <c r="AE842" s="65"/>
      <c r="AF842" s="65"/>
      <c r="AG842" s="39"/>
      <c r="AH842" s="52"/>
      <c r="AO842" s="140"/>
    </row>
    <row r="843" spans="1:41" s="3" customFormat="1" ht="9.9499999999999993" customHeight="1" x14ac:dyDescent="0.2">
      <c r="B843" s="112" t="s">
        <v>57</v>
      </c>
      <c r="C843" s="173"/>
      <c r="D843" s="40"/>
      <c r="E843" s="74" t="s">
        <v>333</v>
      </c>
      <c r="F843" s="74"/>
      <c r="G843" s="30" t="s">
        <v>50</v>
      </c>
      <c r="H843" s="30"/>
      <c r="I843" s="30" t="s">
        <v>200</v>
      </c>
      <c r="J843" s="30"/>
      <c r="K843" s="30"/>
      <c r="L843" s="30"/>
      <c r="M843" s="30"/>
      <c r="N843" s="30"/>
      <c r="P843" s="74" t="s">
        <v>487</v>
      </c>
      <c r="Q843" s="87"/>
      <c r="R843" s="29"/>
      <c r="S843" s="39">
        <f>IF(Suggested="Yes",AA843,AG843)</f>
        <v>8.75</v>
      </c>
      <c r="T843" s="37" t="s">
        <v>49</v>
      </c>
      <c r="U843" s="5" t="str">
        <f>+Instructions!$B$3</f>
        <v>G</v>
      </c>
      <c r="V843" s="52"/>
      <c r="W843" s="56">
        <f>+Instructions!$C$22</f>
        <v>0</v>
      </c>
      <c r="X843" s="17">
        <f t="shared" ref="X843" si="1281">ROUND($AA843*(1-W843)+0.004999,2)</f>
        <v>8.75</v>
      </c>
      <c r="Y843" s="52"/>
      <c r="Z843" s="6" t="s">
        <v>860</v>
      </c>
      <c r="AA843" s="39">
        <v>8.75</v>
      </c>
      <c r="AB843" s="60">
        <f t="shared" ref="AB843" si="1282">+W843</f>
        <v>0</v>
      </c>
      <c r="AC843" s="17">
        <f t="shared" ref="AC843" si="1283">+X843</f>
        <v>8.75</v>
      </c>
      <c r="AD843" s="12">
        <f t="shared" ref="AD843" si="1284">(AG843-AC843)/AG843</f>
        <v>0</v>
      </c>
      <c r="AE843" s="120"/>
      <c r="AF843" s="127">
        <v>1</v>
      </c>
      <c r="AG843" s="38">
        <f t="shared" ref="AG843" si="1285">SUM(AJ843:AL843)+AE843</f>
        <v>8.75</v>
      </c>
      <c r="AH843" s="52"/>
      <c r="AJ843" s="17">
        <f t="shared" ref="AJ843" si="1286">ROUND(AC843/(1-VLOOKUP(AF843,Group,2,FALSE)),2)</f>
        <v>8.75</v>
      </c>
      <c r="AK843" s="17">
        <f t="shared" ref="AK843" si="1287">IF(VLOOKUP(AF843,Group,5,FALSE)="YES",VLOOKUP(ROUND(ROUND(AJ843,1)-AJ843,2),Round,2,FALSE)+VLOOKUP(AF843,Group,6,FALSE),0)</f>
        <v>0</v>
      </c>
      <c r="AL843" s="17">
        <f t="shared" ref="AL843" si="1288">IF(VLOOKUP(AF843,Group,7,FALSE)="",0,ROUND(AJ843-0.04999,1)-AJ843+AM843)</f>
        <v>0</v>
      </c>
      <c r="AM843" s="17" t="str">
        <f t="shared" ref="AM843" si="1289">IF(VLOOKUP(AF843,Group,7,FALSE)="","",VLOOKUP(AF843,Group,7,FALSE))</f>
        <v/>
      </c>
      <c r="AO843" s="31" t="s">
        <v>61</v>
      </c>
    </row>
    <row r="844" spans="1:41" s="3" customFormat="1" ht="3.95" customHeight="1" x14ac:dyDescent="0.2">
      <c r="A844" s="3" t="s">
        <v>120</v>
      </c>
      <c r="P844" s="74"/>
      <c r="Q844" s="87"/>
      <c r="R844" s="6"/>
      <c r="S844" s="39"/>
      <c r="T844" s="6"/>
      <c r="U844" s="5"/>
      <c r="V844" s="52"/>
      <c r="W844" s="56"/>
      <c r="X844" s="15"/>
      <c r="Y844" s="52"/>
      <c r="Z844" s="39"/>
      <c r="AA844" s="39"/>
      <c r="AB844" s="55"/>
      <c r="AC844" s="17"/>
      <c r="AD844" s="15"/>
      <c r="AE844" s="65"/>
      <c r="AF844" s="65"/>
      <c r="AG844" s="39"/>
      <c r="AH844" s="52"/>
      <c r="AO844" s="140"/>
    </row>
    <row r="845" spans="1:41" s="3" customFormat="1" ht="9.9499999999999993" customHeight="1" x14ac:dyDescent="0.2">
      <c r="A845" s="3" t="s">
        <v>120</v>
      </c>
      <c r="C845" s="73" t="s">
        <v>635</v>
      </c>
      <c r="O845" s="3" t="s">
        <v>122</v>
      </c>
      <c r="P845" s="74"/>
      <c r="Q845" s="87"/>
      <c r="R845" s="161" t="s">
        <v>126</v>
      </c>
      <c r="S845" s="162" t="s">
        <v>229</v>
      </c>
      <c r="T845" s="163"/>
      <c r="U845" s="5"/>
      <c r="V845" s="52"/>
      <c r="W845" s="56"/>
      <c r="X845" s="15"/>
      <c r="Y845" s="52"/>
      <c r="Z845" s="39"/>
      <c r="AA845" s="39"/>
      <c r="AB845" s="55"/>
      <c r="AC845" s="17"/>
      <c r="AD845" s="15"/>
      <c r="AE845" s="65"/>
      <c r="AF845" s="65"/>
      <c r="AG845" s="39"/>
      <c r="AH845" s="52"/>
      <c r="AO845" s="140"/>
    </row>
    <row r="846" spans="1:41" s="3" customFormat="1" ht="2.85" customHeight="1" x14ac:dyDescent="0.2">
      <c r="C846" s="73"/>
      <c r="P846" s="74"/>
      <c r="Q846" s="87"/>
      <c r="R846" s="6"/>
      <c r="S846" s="39"/>
      <c r="T846" s="6"/>
      <c r="U846" s="5"/>
      <c r="V846" s="52"/>
      <c r="W846" s="56"/>
      <c r="X846" s="15"/>
      <c r="Y846" s="52"/>
      <c r="Z846" s="39"/>
      <c r="AA846" s="39"/>
      <c r="AB846" s="55"/>
      <c r="AC846" s="17"/>
      <c r="AD846" s="15"/>
      <c r="AE846" s="65"/>
      <c r="AF846" s="65"/>
      <c r="AG846" s="39"/>
      <c r="AH846" s="52"/>
      <c r="AO846" s="140"/>
    </row>
    <row r="847" spans="1:41" s="3" customFormat="1" ht="9.9499999999999993" customHeight="1" x14ac:dyDescent="0.2">
      <c r="D847" s="40" t="s">
        <v>10</v>
      </c>
      <c r="E847" s="141" t="s">
        <v>230</v>
      </c>
      <c r="G847" s="141" t="s">
        <v>232</v>
      </c>
      <c r="H847" s="141"/>
      <c r="J847" s="141" t="s">
        <v>236</v>
      </c>
      <c r="K847" s="141"/>
      <c r="N847" s="141"/>
      <c r="P847" s="74"/>
      <c r="Q847" s="87"/>
      <c r="R847" s="6"/>
      <c r="S847" s="39"/>
      <c r="T847" s="6"/>
      <c r="U847" s="5"/>
      <c r="V847" s="52"/>
      <c r="W847" s="56"/>
      <c r="X847" s="15"/>
      <c r="Y847" s="52"/>
      <c r="Z847" s="39"/>
      <c r="AA847" s="39"/>
      <c r="AB847" s="55"/>
      <c r="AC847" s="17"/>
      <c r="AD847" s="15"/>
      <c r="AE847" s="65"/>
      <c r="AF847" s="65"/>
      <c r="AG847" s="39"/>
      <c r="AH847" s="52"/>
      <c r="AO847" s="140"/>
    </row>
    <row r="848" spans="1:41" s="3" customFormat="1" ht="9.9499999999999993" customHeight="1" x14ac:dyDescent="0.2">
      <c r="D848" s="40"/>
      <c r="E848" s="141" t="s">
        <v>231</v>
      </c>
      <c r="G848" s="141" t="s">
        <v>233</v>
      </c>
      <c r="H848" s="141"/>
      <c r="J848" s="141" t="s">
        <v>234</v>
      </c>
      <c r="K848" s="141" t="s">
        <v>235</v>
      </c>
      <c r="M848" s="3" t="s">
        <v>122</v>
      </c>
      <c r="N848" s="141"/>
      <c r="P848" s="74"/>
      <c r="Q848" s="87"/>
      <c r="R848" s="6"/>
      <c r="S848" s="39"/>
      <c r="T848" s="6"/>
      <c r="U848" s="5"/>
      <c r="V848" s="52"/>
      <c r="W848" s="56"/>
      <c r="X848" s="15"/>
      <c r="Y848" s="52"/>
      <c r="Z848" s="39"/>
      <c r="AA848" s="39"/>
      <c r="AB848" s="55"/>
      <c r="AC848" s="17"/>
      <c r="AD848" s="15"/>
      <c r="AE848" s="65"/>
      <c r="AF848" s="65"/>
      <c r="AG848" s="39"/>
      <c r="AH848" s="52"/>
      <c r="AO848" s="140"/>
    </row>
    <row r="849" spans="1:41" s="3" customFormat="1" ht="1.5" customHeight="1" x14ac:dyDescent="0.2">
      <c r="A849" s="3" t="s">
        <v>120</v>
      </c>
      <c r="P849" s="74"/>
      <c r="Q849" s="87"/>
      <c r="R849" s="6"/>
      <c r="S849" s="39"/>
      <c r="T849" s="6"/>
      <c r="U849" s="5"/>
      <c r="V849" s="52"/>
      <c r="W849" s="56"/>
      <c r="X849" s="15"/>
      <c r="Y849" s="52"/>
      <c r="Z849" s="39"/>
      <c r="AA849" s="39"/>
      <c r="AB849" s="55"/>
      <c r="AC849" s="17"/>
      <c r="AD849" s="15"/>
      <c r="AE849" s="65"/>
      <c r="AF849" s="65"/>
      <c r="AG849" s="39"/>
      <c r="AH849" s="52"/>
      <c r="AO849" s="140"/>
    </row>
    <row r="850" spans="1:41" s="3" customFormat="1" ht="9.9499999999999993" customHeight="1" x14ac:dyDescent="0.2">
      <c r="B850" s="112" t="s">
        <v>57</v>
      </c>
      <c r="D850" s="40"/>
      <c r="E850" s="74" t="s">
        <v>331</v>
      </c>
      <c r="F850" s="74"/>
      <c r="G850" s="30" t="s">
        <v>50</v>
      </c>
      <c r="H850" s="30"/>
      <c r="I850" s="30" t="s">
        <v>194</v>
      </c>
      <c r="J850" s="30"/>
      <c r="K850" s="30"/>
      <c r="L850" s="30"/>
      <c r="M850" s="30"/>
      <c r="N850" s="30"/>
      <c r="P850" s="74" t="s">
        <v>239</v>
      </c>
      <c r="Q850" s="87"/>
      <c r="R850" s="29"/>
      <c r="S850" s="39">
        <f>IF(Suggested="Yes",AA850,AG850)</f>
        <v>13.25</v>
      </c>
      <c r="T850" s="37" t="s">
        <v>49</v>
      </c>
      <c r="U850" s="5" t="str">
        <f>+Instructions!$B$3</f>
        <v>G</v>
      </c>
      <c r="V850" s="52"/>
      <c r="W850" s="56">
        <f>+Instructions!$C$22</f>
        <v>0</v>
      </c>
      <c r="X850" s="17">
        <f>ROUND($AA850*(1-W850)+0.004999,2)</f>
        <v>13.25</v>
      </c>
      <c r="Y850" s="52"/>
      <c r="Z850" s="6" t="s">
        <v>860</v>
      </c>
      <c r="AA850" s="39">
        <v>13.25</v>
      </c>
      <c r="AB850" s="60">
        <f>+W850</f>
        <v>0</v>
      </c>
      <c r="AC850" s="17">
        <f>+X850</f>
        <v>13.25</v>
      </c>
      <c r="AD850" s="12">
        <f>(AG850-AC850)/AG850</f>
        <v>0</v>
      </c>
      <c r="AE850" s="120"/>
      <c r="AF850" s="127">
        <v>1</v>
      </c>
      <c r="AG850" s="38">
        <f>SUM(AJ850:AL850)+AE850</f>
        <v>13.25</v>
      </c>
      <c r="AH850" s="52"/>
      <c r="AJ850" s="17">
        <f>ROUND(AC850/(1-VLOOKUP(AF850,Group,2,FALSE)),2)</f>
        <v>13.25</v>
      </c>
      <c r="AK850" s="17">
        <f>IF(VLOOKUP(AF850,Group,5,FALSE)="YES",VLOOKUP(ROUND(ROUND(AJ850,1)-AJ850,2),Round,2,FALSE)+VLOOKUP(AF850,Group,6,FALSE),0)</f>
        <v>0</v>
      </c>
      <c r="AL850" s="17">
        <f>IF(VLOOKUP(AF850,Group,7,FALSE)="",0,ROUND(AJ850-0.04999,1)-AJ850+AM850)</f>
        <v>0</v>
      </c>
      <c r="AM850" s="17" t="str">
        <f>IF(VLOOKUP(AF850,Group,7,FALSE)="","",VLOOKUP(AF850,Group,7,FALSE))</f>
        <v/>
      </c>
      <c r="AO850" s="31" t="s">
        <v>61</v>
      </c>
    </row>
    <row r="851" spans="1:41" s="3" customFormat="1" ht="1.5" customHeight="1" x14ac:dyDescent="0.2">
      <c r="A851" s="3" t="s">
        <v>120</v>
      </c>
      <c r="P851" s="74"/>
      <c r="Q851" s="87"/>
      <c r="R851" s="6"/>
      <c r="S851" s="39"/>
      <c r="T851" s="6"/>
      <c r="U851" s="5"/>
      <c r="V851" s="52"/>
      <c r="W851" s="56"/>
      <c r="X851" s="15"/>
      <c r="Y851" s="52"/>
      <c r="Z851" s="39"/>
      <c r="AA851" s="39"/>
      <c r="AB851" s="55"/>
      <c r="AC851" s="17"/>
      <c r="AD851" s="15"/>
      <c r="AE851" s="65"/>
      <c r="AF851" s="65"/>
      <c r="AG851" s="39"/>
      <c r="AH851" s="52"/>
      <c r="AO851" s="140"/>
    </row>
    <row r="852" spans="1:41" s="3" customFormat="1" ht="9.9499999999999993" customHeight="1" x14ac:dyDescent="0.2">
      <c r="B852" s="111" t="s">
        <v>8</v>
      </c>
      <c r="D852" s="40"/>
      <c r="E852" s="74" t="s">
        <v>332</v>
      </c>
      <c r="F852" s="74"/>
      <c r="G852" s="30" t="s">
        <v>237</v>
      </c>
      <c r="H852" s="30"/>
      <c r="I852" s="30" t="s">
        <v>200</v>
      </c>
      <c r="J852" s="30"/>
      <c r="K852" s="30"/>
      <c r="L852" s="30"/>
      <c r="M852" s="30"/>
      <c r="N852" s="30" t="s">
        <v>122</v>
      </c>
      <c r="P852" s="74" t="s">
        <v>238</v>
      </c>
      <c r="Q852" s="87"/>
      <c r="R852" s="29"/>
      <c r="S852" s="39">
        <f>IF(Suggested="Yes",AA852,AG852)</f>
        <v>7.3</v>
      </c>
      <c r="T852" s="37" t="s">
        <v>48</v>
      </c>
      <c r="U852" s="5" t="str">
        <f>+Instructions!$B$3</f>
        <v>G</v>
      </c>
      <c r="V852" s="52"/>
      <c r="W852" s="56">
        <f>+Instructions!$C$22</f>
        <v>0</v>
      </c>
      <c r="X852" s="17">
        <f>ROUND($AA852*(1-W852)+0.004999,2)</f>
        <v>7.3</v>
      </c>
      <c r="Y852" s="52"/>
      <c r="Z852" s="6" t="s">
        <v>719</v>
      </c>
      <c r="AA852" s="39">
        <v>7.3</v>
      </c>
      <c r="AB852" s="60">
        <f>+W852</f>
        <v>0</v>
      </c>
      <c r="AC852" s="17">
        <f>+X852</f>
        <v>7.3</v>
      </c>
      <c r="AD852" s="12">
        <f>(AG852-AC852)/AG852</f>
        <v>0</v>
      </c>
      <c r="AE852" s="120"/>
      <c r="AF852" s="128">
        <v>3</v>
      </c>
      <c r="AG852" s="53">
        <f>SUM(AJ852:AL852)+AE852</f>
        <v>7.3</v>
      </c>
      <c r="AH852" s="52"/>
      <c r="AJ852" s="17">
        <f>ROUND(AC852/(1-VLOOKUP(AF852,Group,2,FALSE)),2)</f>
        <v>7.3</v>
      </c>
      <c r="AK852" s="17">
        <f>IF(VLOOKUP(AF852,Group,5,FALSE)="YES",VLOOKUP(ROUND(ROUND(AJ852,1)-AJ852,2),Round,2,FALSE)+VLOOKUP(AF852,Group,6,FALSE),0)</f>
        <v>0</v>
      </c>
      <c r="AL852" s="17">
        <f>IF(VLOOKUP(AF852,Group,7,FALSE)="",0,ROUND(AJ852-0.04999,1)-AJ852+AM852)</f>
        <v>0</v>
      </c>
      <c r="AM852" s="17" t="str">
        <f>IF(VLOOKUP(AF852,Group,7,FALSE)="","",VLOOKUP(AF852,Group,7,FALSE))</f>
        <v/>
      </c>
      <c r="AO852" s="31" t="s">
        <v>61</v>
      </c>
    </row>
    <row r="853" spans="1:41" s="3" customFormat="1" ht="3.95" customHeight="1" x14ac:dyDescent="0.2">
      <c r="A853" s="3" t="s">
        <v>120</v>
      </c>
      <c r="P853" s="74"/>
      <c r="Q853" s="87"/>
      <c r="R853" s="6"/>
      <c r="S853" s="39"/>
      <c r="T853" s="6"/>
      <c r="U853" s="5"/>
      <c r="V853" s="52"/>
      <c r="W853" s="56"/>
      <c r="X853" s="15"/>
      <c r="Y853" s="52"/>
      <c r="Z853" s="39"/>
      <c r="AA853" s="39"/>
      <c r="AB853" s="55"/>
      <c r="AC853" s="17"/>
      <c r="AD853" s="15"/>
      <c r="AE853" s="65"/>
      <c r="AF853" s="65"/>
      <c r="AG853" s="39"/>
      <c r="AH853" s="52"/>
      <c r="AO853" s="140"/>
    </row>
    <row r="854" spans="1:41" s="3" customFormat="1" ht="9.9499999999999993" customHeight="1" x14ac:dyDescent="0.2">
      <c r="A854" s="3" t="s">
        <v>120</v>
      </c>
      <c r="C854" s="73" t="s">
        <v>636</v>
      </c>
      <c r="O854" s="3" t="s">
        <v>122</v>
      </c>
      <c r="P854" s="74"/>
      <c r="Q854" s="87"/>
      <c r="R854" s="161" t="s">
        <v>126</v>
      </c>
      <c r="S854" s="162" t="s">
        <v>638</v>
      </c>
      <c r="T854" s="163"/>
      <c r="U854" s="5"/>
      <c r="V854" s="52"/>
      <c r="W854" s="56"/>
      <c r="X854" s="15"/>
      <c r="Y854" s="52"/>
      <c r="Z854" s="39"/>
      <c r="AA854" s="39"/>
      <c r="AB854" s="55"/>
      <c r="AC854" s="17"/>
      <c r="AD854" s="15"/>
      <c r="AE854" s="65"/>
      <c r="AF854" s="65"/>
      <c r="AG854" s="39"/>
      <c r="AH854" s="52"/>
      <c r="AO854" s="140"/>
    </row>
    <row r="855" spans="1:41" s="3" customFormat="1" ht="2.85" customHeight="1" x14ac:dyDescent="0.2">
      <c r="C855" s="73"/>
      <c r="P855" s="74"/>
      <c r="Q855" s="87"/>
      <c r="R855" s="6"/>
      <c r="S855" s="39"/>
      <c r="T855" s="6"/>
      <c r="U855" s="5"/>
      <c r="V855" s="52"/>
      <c r="W855" s="56"/>
      <c r="X855" s="15"/>
      <c r="Y855" s="52"/>
      <c r="Z855" s="39"/>
      <c r="AA855" s="39"/>
      <c r="AB855" s="55"/>
      <c r="AC855" s="17"/>
      <c r="AD855" s="15"/>
      <c r="AE855" s="65"/>
      <c r="AF855" s="65"/>
      <c r="AG855" s="39"/>
      <c r="AH855" s="52"/>
      <c r="AO855" s="140"/>
    </row>
    <row r="856" spans="1:41" s="3" customFormat="1" ht="9.9499999999999993" customHeight="1" x14ac:dyDescent="0.2">
      <c r="D856" s="40" t="s">
        <v>205</v>
      </c>
      <c r="E856" s="141" t="s">
        <v>637</v>
      </c>
      <c r="G856" s="141"/>
      <c r="H856" s="141"/>
      <c r="J856" s="141"/>
      <c r="K856" s="141"/>
      <c r="L856" s="141"/>
      <c r="M856" s="3" t="s">
        <v>122</v>
      </c>
      <c r="N856" s="141"/>
      <c r="P856" s="74"/>
      <c r="Q856" s="87"/>
      <c r="R856" s="6"/>
      <c r="S856" s="39"/>
      <c r="T856" s="6"/>
      <c r="U856" s="5"/>
      <c r="V856" s="52"/>
      <c r="W856" s="56"/>
      <c r="X856" s="15"/>
      <c r="Y856" s="52"/>
      <c r="Z856" s="39"/>
      <c r="AA856" s="39"/>
      <c r="AB856" s="55"/>
      <c r="AC856" s="17"/>
      <c r="AD856" s="15"/>
      <c r="AE856" s="65"/>
      <c r="AF856" s="65"/>
      <c r="AG856" s="39"/>
      <c r="AH856" s="52"/>
      <c r="AO856" s="140"/>
    </row>
    <row r="857" spans="1:41" s="3" customFormat="1" ht="1.5" customHeight="1" x14ac:dyDescent="0.2">
      <c r="A857" s="3" t="s">
        <v>120</v>
      </c>
      <c r="P857" s="74"/>
      <c r="Q857" s="87"/>
      <c r="R857" s="6"/>
      <c r="S857" s="39"/>
      <c r="T857" s="6"/>
      <c r="U857" s="5"/>
      <c r="V857" s="52"/>
      <c r="W857" s="56"/>
      <c r="X857" s="15"/>
      <c r="Y857" s="52"/>
      <c r="Z857" s="39"/>
      <c r="AA857" s="39"/>
      <c r="AB857" s="55"/>
      <c r="AC857" s="17"/>
      <c r="AD857" s="15"/>
      <c r="AE857" s="65"/>
      <c r="AF857" s="65"/>
      <c r="AG857" s="39"/>
      <c r="AH857" s="52"/>
      <c r="AO857" s="140"/>
    </row>
    <row r="858" spans="1:41" s="3" customFormat="1" ht="9" customHeight="1" x14ac:dyDescent="0.2">
      <c r="B858" s="112" t="s">
        <v>57</v>
      </c>
      <c r="D858" s="40"/>
      <c r="E858" s="74" t="s">
        <v>279</v>
      </c>
      <c r="F858" s="74"/>
      <c r="G858" s="30" t="s">
        <v>50</v>
      </c>
      <c r="H858" s="30"/>
      <c r="I858" s="30" t="s">
        <v>228</v>
      </c>
      <c r="J858" s="30"/>
      <c r="K858" s="30"/>
      <c r="L858" s="30"/>
      <c r="M858" s="30"/>
      <c r="N858" s="30"/>
      <c r="P858" s="74" t="s">
        <v>375</v>
      </c>
      <c r="Q858" s="87"/>
      <c r="R858" s="29"/>
      <c r="S858" s="39">
        <f>IF(Suggested="Yes",AA858,AG858)</f>
        <v>9</v>
      </c>
      <c r="T858" s="37" t="s">
        <v>49</v>
      </c>
      <c r="U858" s="5" t="str">
        <f>+Instructions!$B$3</f>
        <v>G</v>
      </c>
      <c r="V858" s="52"/>
      <c r="W858" s="56">
        <f>+Instructions!$C$22</f>
        <v>0</v>
      </c>
      <c r="X858" s="17">
        <f t="shared" ref="X858:X859" si="1290">ROUND($AA858*(1-W858)+0.004999,2)</f>
        <v>9</v>
      </c>
      <c r="Y858" s="52"/>
      <c r="Z858" s="6" t="s">
        <v>860</v>
      </c>
      <c r="AA858" s="39">
        <v>9</v>
      </c>
      <c r="AB858" s="60">
        <f t="shared" ref="AB858:AB859" si="1291">+W858</f>
        <v>0</v>
      </c>
      <c r="AC858" s="17">
        <f t="shared" ref="AC858:AC859" si="1292">+X858</f>
        <v>9</v>
      </c>
      <c r="AD858" s="12">
        <f t="shared" ref="AD858:AD859" si="1293">(AG858-AC858)/AG858</f>
        <v>0</v>
      </c>
      <c r="AE858" s="120"/>
      <c r="AF858" s="127">
        <v>1</v>
      </c>
      <c r="AG858" s="38">
        <f t="shared" ref="AG858:AG859" si="1294">SUM(AJ858:AL858)+AE858</f>
        <v>9</v>
      </c>
      <c r="AH858" s="52"/>
      <c r="AJ858" s="17">
        <f t="shared" ref="AJ858:AJ859" si="1295">ROUND(AC858/(1-VLOOKUP(AF858,Group,2,FALSE)),2)</f>
        <v>9</v>
      </c>
      <c r="AK858" s="17">
        <f t="shared" ref="AK858:AK859" si="1296">IF(VLOOKUP(AF858,Group,5,FALSE)="YES",VLOOKUP(ROUND(ROUND(AJ858,1)-AJ858,2),Round,2,FALSE)+VLOOKUP(AF858,Group,6,FALSE),0)</f>
        <v>0</v>
      </c>
      <c r="AL858" s="17">
        <f t="shared" ref="AL858:AL859" si="1297">IF(VLOOKUP(AF858,Group,7,FALSE)="",0,ROUND(AJ858-0.04999,1)-AJ858+AM858)</f>
        <v>0</v>
      </c>
      <c r="AM858" s="17" t="str">
        <f t="shared" ref="AM858:AM859" si="1298">IF(VLOOKUP(AF858,Group,7,FALSE)="","",VLOOKUP(AF858,Group,7,FALSE))</f>
        <v/>
      </c>
      <c r="AO858" s="31" t="s">
        <v>61</v>
      </c>
    </row>
    <row r="859" spans="1:41" s="3" customFormat="1" ht="9" customHeight="1" x14ac:dyDescent="0.2">
      <c r="B859" s="112" t="s">
        <v>57</v>
      </c>
      <c r="D859" s="40"/>
      <c r="E859" s="74" t="s">
        <v>308</v>
      </c>
      <c r="F859" s="74"/>
      <c r="G859" s="30" t="s">
        <v>50</v>
      </c>
      <c r="H859" s="30"/>
      <c r="I859" s="30" t="s">
        <v>228</v>
      </c>
      <c r="J859" s="30"/>
      <c r="K859" s="30"/>
      <c r="L859" s="30"/>
      <c r="M859" s="30"/>
      <c r="N859" s="30"/>
      <c r="P859" s="74" t="s">
        <v>376</v>
      </c>
      <c r="Q859" s="87"/>
      <c r="R859" s="29"/>
      <c r="S859" s="39">
        <f>IF(Suggested="Yes",AA859,AG859)</f>
        <v>13.3</v>
      </c>
      <c r="T859" s="37" t="s">
        <v>49</v>
      </c>
      <c r="U859" s="5" t="str">
        <f>+Instructions!$B$3</f>
        <v>G</v>
      </c>
      <c r="V859" s="52"/>
      <c r="W859" s="56">
        <f>+Instructions!$C$22</f>
        <v>0</v>
      </c>
      <c r="X859" s="17">
        <f t="shared" si="1290"/>
        <v>13.3</v>
      </c>
      <c r="Y859" s="52"/>
      <c r="Z859" s="6" t="s">
        <v>860</v>
      </c>
      <c r="AA859" s="39">
        <v>13.3</v>
      </c>
      <c r="AB859" s="60">
        <f t="shared" si="1291"/>
        <v>0</v>
      </c>
      <c r="AC859" s="17">
        <f t="shared" si="1292"/>
        <v>13.3</v>
      </c>
      <c r="AD859" s="12">
        <f t="shared" si="1293"/>
        <v>0</v>
      </c>
      <c r="AE859" s="120"/>
      <c r="AF859" s="127">
        <v>1</v>
      </c>
      <c r="AG859" s="38">
        <f t="shared" si="1294"/>
        <v>13.3</v>
      </c>
      <c r="AH859" s="52"/>
      <c r="AJ859" s="17">
        <f t="shared" si="1295"/>
        <v>13.3</v>
      </c>
      <c r="AK859" s="17">
        <f t="shared" si="1296"/>
        <v>0</v>
      </c>
      <c r="AL859" s="17">
        <f t="shared" si="1297"/>
        <v>0</v>
      </c>
      <c r="AM859" s="17" t="str">
        <f t="shared" si="1298"/>
        <v/>
      </c>
      <c r="AO859" s="31" t="s">
        <v>61</v>
      </c>
    </row>
    <row r="860" spans="1:41" s="3" customFormat="1" ht="9" customHeight="1" x14ac:dyDescent="0.2">
      <c r="B860" s="112" t="s">
        <v>57</v>
      </c>
      <c r="D860" s="40"/>
      <c r="E860" s="74" t="s">
        <v>309</v>
      </c>
      <c r="F860" s="74"/>
      <c r="G860" s="30" t="s">
        <v>50</v>
      </c>
      <c r="H860" s="30"/>
      <c r="I860" s="30" t="s">
        <v>228</v>
      </c>
      <c r="J860" s="30"/>
      <c r="K860" s="30"/>
      <c r="L860" s="30"/>
      <c r="M860" s="30"/>
      <c r="N860" s="30"/>
      <c r="P860" s="74" t="s">
        <v>240</v>
      </c>
      <c r="Q860" s="87"/>
      <c r="R860" s="29"/>
      <c r="S860" s="39">
        <f>IF(Suggested="Yes",AA860,AG860)</f>
        <v>31.55</v>
      </c>
      <c r="T860" s="37" t="s">
        <v>49</v>
      </c>
      <c r="U860" s="5" t="str">
        <f>+Instructions!$B$3</f>
        <v>G</v>
      </c>
      <c r="V860" s="52"/>
      <c r="W860" s="56">
        <f>+Instructions!$C$22</f>
        <v>0</v>
      </c>
      <c r="X860" s="17">
        <f t="shared" ref="X860:X865" si="1299">ROUND($AA860*(1-W860)+0.004999,2)</f>
        <v>31.55</v>
      </c>
      <c r="Y860" s="52"/>
      <c r="Z860" s="6" t="s">
        <v>860</v>
      </c>
      <c r="AA860" s="39">
        <v>31.55</v>
      </c>
      <c r="AB860" s="60">
        <f t="shared" ref="AB860:AB865" si="1300">+W860</f>
        <v>0</v>
      </c>
      <c r="AC860" s="17">
        <f t="shared" ref="AC860:AC865" si="1301">+X860</f>
        <v>31.55</v>
      </c>
      <c r="AD860" s="12">
        <f t="shared" ref="AD860:AD865" si="1302">(AG860-AC860)/AG860</f>
        <v>0</v>
      </c>
      <c r="AE860" s="120"/>
      <c r="AF860" s="127">
        <v>1</v>
      </c>
      <c r="AG860" s="38">
        <f t="shared" ref="AG860:AG865" si="1303">SUM(AJ860:AL860)+AE860</f>
        <v>31.55</v>
      </c>
      <c r="AH860" s="52"/>
      <c r="AJ860" s="17">
        <f t="shared" ref="AJ860:AJ865" si="1304">ROUND(AC860/(1-VLOOKUP(AF860,Group,2,FALSE)),2)</f>
        <v>31.55</v>
      </c>
      <c r="AK860" s="17">
        <f t="shared" ref="AK860:AK865" si="1305">IF(VLOOKUP(AF860,Group,5,FALSE)="YES",VLOOKUP(ROUND(ROUND(AJ860,1)-AJ860,2),Round,2,FALSE)+VLOOKUP(AF860,Group,6,FALSE),0)</f>
        <v>0</v>
      </c>
      <c r="AL860" s="17">
        <f t="shared" ref="AL860:AL865" si="1306">IF(VLOOKUP(AF860,Group,7,FALSE)="",0,ROUND(AJ860-0.04999,1)-AJ860+AM860)</f>
        <v>0</v>
      </c>
      <c r="AM860" s="17" t="str">
        <f t="shared" ref="AM860:AM865" si="1307">IF(VLOOKUP(AF860,Group,7,FALSE)="","",VLOOKUP(AF860,Group,7,FALSE))</f>
        <v/>
      </c>
      <c r="AO860" s="31" t="s">
        <v>61</v>
      </c>
    </row>
    <row r="861" spans="1:41" s="3" customFormat="1" ht="1.5" customHeight="1" x14ac:dyDescent="0.2">
      <c r="A861" s="3" t="s">
        <v>120</v>
      </c>
      <c r="P861" s="74"/>
      <c r="Q861" s="87"/>
      <c r="R861" s="6"/>
      <c r="S861" s="39"/>
      <c r="T861" s="6"/>
      <c r="U861" s="5"/>
      <c r="V861" s="52"/>
      <c r="W861" s="56"/>
      <c r="X861" s="15"/>
      <c r="Y861" s="52"/>
      <c r="Z861" s="39"/>
      <c r="AA861" s="39"/>
      <c r="AB861" s="55"/>
      <c r="AC861" s="17"/>
      <c r="AD861" s="15"/>
      <c r="AE861" s="65"/>
      <c r="AF861" s="65"/>
      <c r="AG861" s="39"/>
      <c r="AH861" s="52"/>
      <c r="AO861" s="140"/>
    </row>
    <row r="862" spans="1:41" s="3" customFormat="1" ht="9.9499999999999993" customHeight="1" x14ac:dyDescent="0.2">
      <c r="B862" s="111" t="s">
        <v>8</v>
      </c>
      <c r="D862" s="40"/>
      <c r="E862" s="74" t="s">
        <v>280</v>
      </c>
      <c r="F862" s="74"/>
      <c r="G862" s="30" t="s">
        <v>123</v>
      </c>
      <c r="H862" s="30"/>
      <c r="I862" s="30" t="s">
        <v>228</v>
      </c>
      <c r="J862" s="30"/>
      <c r="K862" s="30" t="s">
        <v>618</v>
      </c>
      <c r="L862" s="30"/>
      <c r="M862" s="30"/>
      <c r="N862" s="168" t="s">
        <v>161</v>
      </c>
      <c r="P862" s="74" t="s">
        <v>136</v>
      </c>
      <c r="Q862" s="87"/>
      <c r="R862" s="29" t="s">
        <v>54</v>
      </c>
      <c r="S862" s="39">
        <f t="shared" ref="S862" si="1308">IF(Suggested="Yes",AA862,AG862)</f>
        <v>29.65</v>
      </c>
      <c r="T862" s="37" t="s">
        <v>48</v>
      </c>
      <c r="U862" s="5" t="str">
        <f>+Instructions!$B$3</f>
        <v>G</v>
      </c>
      <c r="V862" s="52"/>
      <c r="W862" s="56">
        <f>+Instructions!$C$22</f>
        <v>0</v>
      </c>
      <c r="X862" s="17">
        <f t="shared" ref="X862" si="1309">ROUND($AA862*(1-W862)+0.004999,2)</f>
        <v>29.65</v>
      </c>
      <c r="Y862" s="52"/>
      <c r="Z862" s="6" t="s">
        <v>860</v>
      </c>
      <c r="AA862" s="39">
        <v>29.65</v>
      </c>
      <c r="AB862" s="60">
        <f t="shared" ref="AB862" si="1310">+W862</f>
        <v>0</v>
      </c>
      <c r="AC862" s="17">
        <f t="shared" ref="AC862" si="1311">+X862</f>
        <v>29.65</v>
      </c>
      <c r="AD862" s="12">
        <f t="shared" ref="AD862" si="1312">(AG862-AC862)/AG862</f>
        <v>0</v>
      </c>
      <c r="AE862" s="120"/>
      <c r="AF862" s="128">
        <v>3</v>
      </c>
      <c r="AG862" s="53">
        <f t="shared" ref="AG862" si="1313">SUM(AJ862:AL862)+AE862</f>
        <v>29.65</v>
      </c>
      <c r="AH862" s="52"/>
      <c r="AJ862" s="17">
        <f t="shared" ref="AJ862" si="1314">ROUND(AC862/(1-VLOOKUP(AF862,Group,2,FALSE)),2)</f>
        <v>29.65</v>
      </c>
      <c r="AK862" s="17">
        <f t="shared" ref="AK862" si="1315">IF(VLOOKUP(AF862,Group,5,FALSE)="YES",VLOOKUP(ROUND(ROUND(AJ862,1)-AJ862,2),Round,2,FALSE)+VLOOKUP(AF862,Group,6,FALSE),0)</f>
        <v>0</v>
      </c>
      <c r="AL862" s="17">
        <f t="shared" ref="AL862" si="1316">IF(VLOOKUP(AF862,Group,7,FALSE)="",0,ROUND(AJ862-0.04999,1)-AJ862+AM862)</f>
        <v>0</v>
      </c>
      <c r="AM862" s="17" t="str">
        <f t="shared" ref="AM862" si="1317">IF(VLOOKUP(AF862,Group,7,FALSE)="","",VLOOKUP(AF862,Group,7,FALSE))</f>
        <v/>
      </c>
      <c r="AO862" s="31" t="s">
        <v>61</v>
      </c>
    </row>
    <row r="863" spans="1:41" s="3" customFormat="1" ht="9.9499999999999993" customHeight="1" x14ac:dyDescent="0.2">
      <c r="B863" s="111" t="s">
        <v>8</v>
      </c>
      <c r="D863" s="40"/>
      <c r="E863" s="74" t="s">
        <v>280</v>
      </c>
      <c r="F863" s="74"/>
      <c r="G863" s="30" t="s">
        <v>123</v>
      </c>
      <c r="H863" s="30"/>
      <c r="I863" s="30" t="s">
        <v>228</v>
      </c>
      <c r="J863" s="30"/>
      <c r="K863" s="30" t="s">
        <v>639</v>
      </c>
      <c r="L863" s="30"/>
      <c r="M863" s="30"/>
      <c r="N863" s="168" t="s">
        <v>153</v>
      </c>
      <c r="P863" s="74" t="s">
        <v>136</v>
      </c>
      <c r="Q863" s="87"/>
      <c r="R863" s="29" t="s">
        <v>54</v>
      </c>
      <c r="S863" s="39">
        <f t="shared" ref="S863:S865" si="1318">IF(Suggested="Yes",AA863,AG863)</f>
        <v>79.25</v>
      </c>
      <c r="T863" s="37" t="s">
        <v>48</v>
      </c>
      <c r="U863" s="5" t="str">
        <f>+Instructions!$B$3</f>
        <v>G</v>
      </c>
      <c r="V863" s="52"/>
      <c r="W863" s="56">
        <f>+Instructions!$C$22</f>
        <v>0</v>
      </c>
      <c r="X863" s="17">
        <f t="shared" si="1299"/>
        <v>79.25</v>
      </c>
      <c r="Y863" s="52"/>
      <c r="Z863" s="6" t="s">
        <v>860</v>
      </c>
      <c r="AA863" s="39">
        <v>79.25</v>
      </c>
      <c r="AB863" s="60">
        <f t="shared" si="1300"/>
        <v>0</v>
      </c>
      <c r="AC863" s="17">
        <f t="shared" si="1301"/>
        <v>79.25</v>
      </c>
      <c r="AD863" s="12">
        <f t="shared" si="1302"/>
        <v>0</v>
      </c>
      <c r="AE863" s="120"/>
      <c r="AF863" s="128">
        <v>3</v>
      </c>
      <c r="AG863" s="53">
        <f t="shared" si="1303"/>
        <v>79.25</v>
      </c>
      <c r="AH863" s="52"/>
      <c r="AJ863" s="17">
        <f t="shared" si="1304"/>
        <v>79.25</v>
      </c>
      <c r="AK863" s="17">
        <f t="shared" si="1305"/>
        <v>0</v>
      </c>
      <c r="AL863" s="17">
        <f t="shared" si="1306"/>
        <v>0</v>
      </c>
      <c r="AM863" s="17" t="str">
        <f t="shared" si="1307"/>
        <v/>
      </c>
      <c r="AO863" s="31" t="s">
        <v>61</v>
      </c>
    </row>
    <row r="864" spans="1:41" s="3" customFormat="1" ht="1.5" customHeight="1" x14ac:dyDescent="0.2">
      <c r="A864" s="3" t="s">
        <v>120</v>
      </c>
      <c r="P864" s="74"/>
      <c r="Q864" s="87"/>
      <c r="R864" s="6"/>
      <c r="S864" s="39"/>
      <c r="T864" s="6"/>
      <c r="U864" s="5"/>
      <c r="V864" s="52"/>
      <c r="W864" s="56"/>
      <c r="X864" s="15"/>
      <c r="Y864" s="52"/>
      <c r="Z864" s="39"/>
      <c r="AA864" s="39"/>
      <c r="AB864" s="55"/>
      <c r="AC864" s="17"/>
      <c r="AD864" s="15"/>
      <c r="AE864" s="65"/>
      <c r="AF864" s="65"/>
      <c r="AG864" s="39"/>
      <c r="AH864" s="52"/>
      <c r="AO864" s="140"/>
    </row>
    <row r="865" spans="1:41" s="3" customFormat="1" ht="9.9499999999999993" customHeight="1" x14ac:dyDescent="0.2">
      <c r="B865" s="113" t="s">
        <v>47</v>
      </c>
      <c r="D865" s="40"/>
      <c r="E865" s="74" t="s">
        <v>281</v>
      </c>
      <c r="F865" s="74"/>
      <c r="G865" s="30" t="s">
        <v>104</v>
      </c>
      <c r="H865" s="30"/>
      <c r="I865" s="30" t="s">
        <v>228</v>
      </c>
      <c r="J865" s="30"/>
      <c r="K865" s="30"/>
      <c r="L865" s="30" t="s">
        <v>122</v>
      </c>
      <c r="M865" s="30"/>
      <c r="N865" s="30"/>
      <c r="P865" s="74" t="s">
        <v>137</v>
      </c>
      <c r="Q865" s="87"/>
      <c r="R865" s="29"/>
      <c r="S865" s="39">
        <f t="shared" si="1318"/>
        <v>8.75</v>
      </c>
      <c r="T865" s="37" t="s">
        <v>48</v>
      </c>
      <c r="U865" s="5" t="str">
        <f>+Instructions!$B$3</f>
        <v>G</v>
      </c>
      <c r="V865" s="52"/>
      <c r="W865" s="56">
        <f>+Instructions!$C$22</f>
        <v>0</v>
      </c>
      <c r="X865" s="39">
        <f t="shared" si="1299"/>
        <v>8.75</v>
      </c>
      <c r="Y865" s="52"/>
      <c r="Z865" s="6" t="s">
        <v>860</v>
      </c>
      <c r="AA865" s="39">
        <v>8.75</v>
      </c>
      <c r="AB865" s="60">
        <f t="shared" si="1300"/>
        <v>0</v>
      </c>
      <c r="AC865" s="39">
        <f t="shared" si="1301"/>
        <v>8.75</v>
      </c>
      <c r="AD865" s="60">
        <f t="shared" si="1302"/>
        <v>0</v>
      </c>
      <c r="AE865" s="120"/>
      <c r="AF865" s="129">
        <v>2</v>
      </c>
      <c r="AG865" s="44">
        <f t="shared" si="1303"/>
        <v>8.75</v>
      </c>
      <c r="AH865" s="52"/>
      <c r="AJ865" s="17">
        <f t="shared" si="1304"/>
        <v>8.75</v>
      </c>
      <c r="AK865" s="17">
        <f t="shared" si="1305"/>
        <v>0</v>
      </c>
      <c r="AL865" s="17">
        <f t="shared" si="1306"/>
        <v>0</v>
      </c>
      <c r="AM865" s="17" t="str">
        <f t="shared" si="1307"/>
        <v/>
      </c>
      <c r="AO865" s="31" t="s">
        <v>61</v>
      </c>
    </row>
    <row r="866" spans="1:41" s="3" customFormat="1" ht="2.85" customHeight="1" x14ac:dyDescent="0.2">
      <c r="C866" s="73"/>
      <c r="P866" s="74"/>
      <c r="Q866" s="87"/>
      <c r="R866" s="6"/>
      <c r="S866" s="39"/>
      <c r="T866" s="6"/>
      <c r="U866" s="5"/>
      <c r="V866" s="52"/>
      <c r="W866" s="56"/>
      <c r="X866" s="15"/>
      <c r="Y866" s="52"/>
      <c r="Z866" s="39"/>
      <c r="AA866" s="39"/>
      <c r="AB866" s="55"/>
      <c r="AC866" s="17"/>
      <c r="AD866" s="15"/>
      <c r="AE866" s="65"/>
      <c r="AF866" s="65"/>
      <c r="AG866" s="39"/>
      <c r="AH866" s="52"/>
      <c r="AO866" s="140"/>
    </row>
    <row r="867" spans="1:41" s="3" customFormat="1" ht="9" customHeight="1" x14ac:dyDescent="0.2">
      <c r="B867" s="112" t="s">
        <v>57</v>
      </c>
      <c r="D867" s="40"/>
      <c r="E867" s="74" t="s">
        <v>279</v>
      </c>
      <c r="F867" s="74"/>
      <c r="G867" s="30" t="s">
        <v>50</v>
      </c>
      <c r="H867" s="30"/>
      <c r="I867" s="30" t="s">
        <v>269</v>
      </c>
      <c r="J867" s="30"/>
      <c r="K867" s="30"/>
      <c r="L867" s="30"/>
      <c r="M867" s="30"/>
      <c r="N867" s="30"/>
      <c r="P867" s="74" t="s">
        <v>375</v>
      </c>
      <c r="Q867" s="87"/>
      <c r="R867" s="29"/>
      <c r="S867" s="39">
        <f>IF(Suggested="Yes",AA867,AG867)</f>
        <v>12</v>
      </c>
      <c r="T867" s="37" t="s">
        <v>49</v>
      </c>
      <c r="U867" s="5" t="str">
        <f>+Instructions!$B$3</f>
        <v>G</v>
      </c>
      <c r="V867" s="52"/>
      <c r="W867" s="56">
        <f>+Instructions!$C$22</f>
        <v>0</v>
      </c>
      <c r="X867" s="17">
        <f t="shared" ref="X867:X868" si="1319">ROUND($AA867*(1-W867)+0.004999,2)</f>
        <v>12</v>
      </c>
      <c r="Y867" s="52"/>
      <c r="Z867" s="6" t="s">
        <v>860</v>
      </c>
      <c r="AA867" s="39">
        <v>12</v>
      </c>
      <c r="AB867" s="60">
        <f t="shared" ref="AB867:AB868" si="1320">+W867</f>
        <v>0</v>
      </c>
      <c r="AC867" s="17">
        <f t="shared" ref="AC867:AC868" si="1321">+X867</f>
        <v>12</v>
      </c>
      <c r="AD867" s="12">
        <f t="shared" ref="AD867:AD868" si="1322">(AG867-AC867)/AG867</f>
        <v>0</v>
      </c>
      <c r="AE867" s="120"/>
      <c r="AF867" s="127">
        <v>1</v>
      </c>
      <c r="AG867" s="38">
        <f t="shared" ref="AG867:AG868" si="1323">SUM(AJ867:AL867)+AE867</f>
        <v>12</v>
      </c>
      <c r="AH867" s="52"/>
      <c r="AJ867" s="17">
        <f t="shared" ref="AJ867:AJ868" si="1324">ROUND(AC867/(1-VLOOKUP(AF867,Group,2,FALSE)),2)</f>
        <v>12</v>
      </c>
      <c r="AK867" s="17">
        <f t="shared" ref="AK867:AK868" si="1325">IF(VLOOKUP(AF867,Group,5,FALSE)="YES",VLOOKUP(ROUND(ROUND(AJ867,1)-AJ867,2),Round,2,FALSE)+VLOOKUP(AF867,Group,6,FALSE),0)</f>
        <v>0</v>
      </c>
      <c r="AL867" s="17">
        <f t="shared" ref="AL867:AL868" si="1326">IF(VLOOKUP(AF867,Group,7,FALSE)="",0,ROUND(AJ867-0.04999,1)-AJ867+AM867)</f>
        <v>0</v>
      </c>
      <c r="AM867" s="17" t="str">
        <f t="shared" ref="AM867:AM868" si="1327">IF(VLOOKUP(AF867,Group,7,FALSE)="","",VLOOKUP(AF867,Group,7,FALSE))</f>
        <v/>
      </c>
      <c r="AO867" s="31" t="s">
        <v>61</v>
      </c>
    </row>
    <row r="868" spans="1:41" s="3" customFormat="1" ht="9" customHeight="1" x14ac:dyDescent="0.2">
      <c r="B868" s="112" t="s">
        <v>57</v>
      </c>
      <c r="D868" s="40"/>
      <c r="E868" s="74" t="s">
        <v>308</v>
      </c>
      <c r="F868" s="74"/>
      <c r="G868" s="30" t="s">
        <v>50</v>
      </c>
      <c r="H868" s="30"/>
      <c r="I868" s="30" t="s">
        <v>269</v>
      </c>
      <c r="J868" s="30"/>
      <c r="K868" s="30"/>
      <c r="L868" s="30"/>
      <c r="M868" s="30"/>
      <c r="N868" s="30"/>
      <c r="P868" s="74" t="s">
        <v>376</v>
      </c>
      <c r="Q868" s="87"/>
      <c r="R868" s="29"/>
      <c r="S868" s="39">
        <f>IF(Suggested="Yes",AA868,AG868)</f>
        <v>17</v>
      </c>
      <c r="T868" s="37" t="s">
        <v>49</v>
      </c>
      <c r="U868" s="5" t="str">
        <f>+Instructions!$B$3</f>
        <v>G</v>
      </c>
      <c r="V868" s="52"/>
      <c r="W868" s="56">
        <f>+Instructions!$C$22</f>
        <v>0</v>
      </c>
      <c r="X868" s="17">
        <f t="shared" si="1319"/>
        <v>17</v>
      </c>
      <c r="Y868" s="52"/>
      <c r="Z868" s="6" t="s">
        <v>860</v>
      </c>
      <c r="AA868" s="39">
        <v>17</v>
      </c>
      <c r="AB868" s="60">
        <f t="shared" si="1320"/>
        <v>0</v>
      </c>
      <c r="AC868" s="17">
        <f t="shared" si="1321"/>
        <v>17</v>
      </c>
      <c r="AD868" s="12">
        <f t="shared" si="1322"/>
        <v>0</v>
      </c>
      <c r="AE868" s="120"/>
      <c r="AF868" s="127">
        <v>1</v>
      </c>
      <c r="AG868" s="38">
        <f t="shared" si="1323"/>
        <v>17</v>
      </c>
      <c r="AH868" s="52"/>
      <c r="AJ868" s="17">
        <f t="shared" si="1324"/>
        <v>17</v>
      </c>
      <c r="AK868" s="17">
        <f t="shared" si="1325"/>
        <v>0</v>
      </c>
      <c r="AL868" s="17">
        <f t="shared" si="1326"/>
        <v>0</v>
      </c>
      <c r="AM868" s="17" t="str">
        <f t="shared" si="1327"/>
        <v/>
      </c>
      <c r="AO868" s="31" t="s">
        <v>61</v>
      </c>
    </row>
    <row r="869" spans="1:41" s="3" customFormat="1" ht="1.5" customHeight="1" x14ac:dyDescent="0.2">
      <c r="A869" s="3" t="s">
        <v>120</v>
      </c>
      <c r="P869" s="74"/>
      <c r="Q869" s="87"/>
      <c r="R869" s="6"/>
      <c r="S869" s="39"/>
      <c r="T869" s="6"/>
      <c r="U869" s="5"/>
      <c r="V869" s="52"/>
      <c r="W869" s="56"/>
      <c r="X869" s="15"/>
      <c r="Y869" s="52"/>
      <c r="Z869" s="39"/>
      <c r="AA869" s="39"/>
      <c r="AB869" s="55"/>
      <c r="AC869" s="17"/>
      <c r="AD869" s="15"/>
      <c r="AE869" s="65"/>
      <c r="AF869" s="65"/>
      <c r="AG869" s="39"/>
      <c r="AH869" s="52"/>
      <c r="AO869" s="140"/>
    </row>
    <row r="870" spans="1:41" s="3" customFormat="1" ht="9.9499999999999993" customHeight="1" x14ac:dyDescent="0.2">
      <c r="B870" s="111" t="s">
        <v>8</v>
      </c>
      <c r="D870" s="40"/>
      <c r="E870" s="74" t="s">
        <v>280</v>
      </c>
      <c r="F870" s="74"/>
      <c r="G870" s="30" t="s">
        <v>123</v>
      </c>
      <c r="H870" s="30"/>
      <c r="I870" s="30" t="s">
        <v>269</v>
      </c>
      <c r="J870" s="30"/>
      <c r="K870" s="30" t="s">
        <v>618</v>
      </c>
      <c r="L870" s="30"/>
      <c r="M870" s="30"/>
      <c r="N870" s="168" t="s">
        <v>161</v>
      </c>
      <c r="P870" s="74" t="s">
        <v>136</v>
      </c>
      <c r="Q870" s="87"/>
      <c r="R870" s="29" t="s">
        <v>54</v>
      </c>
      <c r="S870" s="39">
        <f t="shared" ref="S870:S871" si="1328">IF(Suggested="Yes",AA870,AG870)</f>
        <v>34.35</v>
      </c>
      <c r="T870" s="37" t="s">
        <v>48</v>
      </c>
      <c r="U870" s="5" t="str">
        <f>+Instructions!$B$3</f>
        <v>G</v>
      </c>
      <c r="V870" s="52"/>
      <c r="W870" s="56">
        <f>+Instructions!$C$22</f>
        <v>0</v>
      </c>
      <c r="X870" s="17">
        <f t="shared" ref="X870:X871" si="1329">ROUND($AA870*(1-W870)+0.004999,2)</f>
        <v>34.35</v>
      </c>
      <c r="Y870" s="52"/>
      <c r="Z870" s="6" t="s">
        <v>860</v>
      </c>
      <c r="AA870" s="39">
        <v>34.35</v>
      </c>
      <c r="AB870" s="60">
        <f t="shared" ref="AB870:AB871" si="1330">+W870</f>
        <v>0</v>
      </c>
      <c r="AC870" s="17">
        <f t="shared" ref="AC870:AC871" si="1331">+X870</f>
        <v>34.35</v>
      </c>
      <c r="AD870" s="12">
        <f t="shared" ref="AD870:AD871" si="1332">(AG870-AC870)/AG870</f>
        <v>0</v>
      </c>
      <c r="AE870" s="120"/>
      <c r="AF870" s="128">
        <v>3</v>
      </c>
      <c r="AG870" s="53">
        <f t="shared" ref="AG870:AG871" si="1333">SUM(AJ870:AL870)+AE870</f>
        <v>34.35</v>
      </c>
      <c r="AH870" s="52"/>
      <c r="AJ870" s="17">
        <f t="shared" ref="AJ870:AJ871" si="1334">ROUND(AC870/(1-VLOOKUP(AF870,Group,2,FALSE)),2)</f>
        <v>34.35</v>
      </c>
      <c r="AK870" s="17">
        <f t="shared" ref="AK870:AK871" si="1335">IF(VLOOKUP(AF870,Group,5,FALSE)="YES",VLOOKUP(ROUND(ROUND(AJ870,1)-AJ870,2),Round,2,FALSE)+VLOOKUP(AF870,Group,6,FALSE),0)</f>
        <v>0</v>
      </c>
      <c r="AL870" s="17">
        <f t="shared" ref="AL870:AL871" si="1336">IF(VLOOKUP(AF870,Group,7,FALSE)="",0,ROUND(AJ870-0.04999,1)-AJ870+AM870)</f>
        <v>0</v>
      </c>
      <c r="AM870" s="17" t="str">
        <f t="shared" ref="AM870:AM871" si="1337">IF(VLOOKUP(AF870,Group,7,FALSE)="","",VLOOKUP(AF870,Group,7,FALSE))</f>
        <v/>
      </c>
      <c r="AO870" s="31" t="s">
        <v>61</v>
      </c>
    </row>
    <row r="871" spans="1:41" s="3" customFormat="1" ht="9.9499999999999993" customHeight="1" x14ac:dyDescent="0.2">
      <c r="B871" s="111" t="s">
        <v>8</v>
      </c>
      <c r="D871" s="40"/>
      <c r="E871" s="74" t="s">
        <v>280</v>
      </c>
      <c r="F871" s="74"/>
      <c r="G871" s="30" t="s">
        <v>123</v>
      </c>
      <c r="H871" s="30"/>
      <c r="I871" s="30" t="s">
        <v>269</v>
      </c>
      <c r="J871" s="30"/>
      <c r="K871" s="30" t="s">
        <v>639</v>
      </c>
      <c r="L871" s="30"/>
      <c r="M871" s="30"/>
      <c r="N871" s="168" t="s">
        <v>153</v>
      </c>
      <c r="P871" s="74" t="s">
        <v>136</v>
      </c>
      <c r="Q871" s="87"/>
      <c r="R871" s="29" t="s">
        <v>54</v>
      </c>
      <c r="S871" s="39">
        <f t="shared" si="1328"/>
        <v>79.25</v>
      </c>
      <c r="T871" s="37" t="s">
        <v>48</v>
      </c>
      <c r="U871" s="5" t="str">
        <f>+Instructions!$B$3</f>
        <v>G</v>
      </c>
      <c r="V871" s="52"/>
      <c r="W871" s="56">
        <f>+Instructions!$C$22</f>
        <v>0</v>
      </c>
      <c r="X871" s="17">
        <f t="shared" si="1329"/>
        <v>79.25</v>
      </c>
      <c r="Y871" s="52"/>
      <c r="Z871" s="6" t="s">
        <v>860</v>
      </c>
      <c r="AA871" s="39">
        <v>79.25</v>
      </c>
      <c r="AB871" s="60">
        <f t="shared" si="1330"/>
        <v>0</v>
      </c>
      <c r="AC871" s="17">
        <f t="shared" si="1331"/>
        <v>79.25</v>
      </c>
      <c r="AD871" s="12">
        <f t="shared" si="1332"/>
        <v>0</v>
      </c>
      <c r="AE871" s="120"/>
      <c r="AF871" s="128">
        <v>3</v>
      </c>
      <c r="AG871" s="53">
        <f t="shared" si="1333"/>
        <v>79.25</v>
      </c>
      <c r="AH871" s="52"/>
      <c r="AJ871" s="17">
        <f t="shared" si="1334"/>
        <v>79.25</v>
      </c>
      <c r="AK871" s="17">
        <f t="shared" si="1335"/>
        <v>0</v>
      </c>
      <c r="AL871" s="17">
        <f t="shared" si="1336"/>
        <v>0</v>
      </c>
      <c r="AM871" s="17" t="str">
        <f t="shared" si="1337"/>
        <v/>
      </c>
      <c r="AO871" s="31" t="s">
        <v>61</v>
      </c>
    </row>
    <row r="872" spans="1:41" s="3" customFormat="1" ht="1.5" customHeight="1" x14ac:dyDescent="0.2">
      <c r="A872" s="3" t="s">
        <v>120</v>
      </c>
      <c r="P872" s="74"/>
      <c r="Q872" s="87"/>
      <c r="R872" s="6"/>
      <c r="S872" s="39"/>
      <c r="T872" s="6"/>
      <c r="U872" s="5"/>
      <c r="V872" s="52"/>
      <c r="W872" s="56"/>
      <c r="X872" s="15"/>
      <c r="Y872" s="52"/>
      <c r="Z872" s="39"/>
      <c r="AA872" s="39"/>
      <c r="AB872" s="55"/>
      <c r="AC872" s="17"/>
      <c r="AD872" s="15"/>
      <c r="AE872" s="65"/>
      <c r="AF872" s="65"/>
      <c r="AG872" s="39"/>
      <c r="AH872" s="52"/>
      <c r="AO872" s="140"/>
    </row>
    <row r="873" spans="1:41" s="3" customFormat="1" ht="9.9499999999999993" customHeight="1" x14ac:dyDescent="0.2">
      <c r="B873" s="113" t="s">
        <v>47</v>
      </c>
      <c r="D873" s="40"/>
      <c r="E873" s="74" t="s">
        <v>281</v>
      </c>
      <c r="F873" s="74"/>
      <c r="G873" s="30" t="s">
        <v>104</v>
      </c>
      <c r="H873" s="30"/>
      <c r="I873" s="30" t="s">
        <v>269</v>
      </c>
      <c r="J873" s="30"/>
      <c r="K873" s="30"/>
      <c r="L873" s="30" t="s">
        <v>122</v>
      </c>
      <c r="M873" s="30"/>
      <c r="N873" s="30"/>
      <c r="P873" s="74" t="s">
        <v>137</v>
      </c>
      <c r="Q873" s="87"/>
      <c r="R873" s="29"/>
      <c r="S873" s="39">
        <f t="shared" ref="S873" si="1338">IF(Suggested="Yes",AA873,AG873)</f>
        <v>8.75</v>
      </c>
      <c r="T873" s="37" t="s">
        <v>48</v>
      </c>
      <c r="U873" s="5" t="str">
        <f>+Instructions!$B$3</f>
        <v>G</v>
      </c>
      <c r="V873" s="52"/>
      <c r="W873" s="56">
        <f>+Instructions!$C$22</f>
        <v>0</v>
      </c>
      <c r="X873" s="39">
        <f t="shared" ref="X873" si="1339">ROUND($AA873*(1-W873)+0.004999,2)</f>
        <v>8.75</v>
      </c>
      <c r="Y873" s="52"/>
      <c r="Z873" s="6" t="s">
        <v>860</v>
      </c>
      <c r="AA873" s="39">
        <v>8.75</v>
      </c>
      <c r="AB873" s="60">
        <f t="shared" ref="AB873" si="1340">+W873</f>
        <v>0</v>
      </c>
      <c r="AC873" s="39">
        <f t="shared" ref="AC873" si="1341">+X873</f>
        <v>8.75</v>
      </c>
      <c r="AD873" s="60">
        <f t="shared" ref="AD873" si="1342">(AG873-AC873)/AG873</f>
        <v>0</v>
      </c>
      <c r="AE873" s="120"/>
      <c r="AF873" s="129">
        <v>2</v>
      </c>
      <c r="AG873" s="44">
        <f t="shared" ref="AG873" si="1343">SUM(AJ873:AL873)+AE873</f>
        <v>8.75</v>
      </c>
      <c r="AH873" s="52"/>
      <c r="AJ873" s="17">
        <f t="shared" ref="AJ873" si="1344">ROUND(AC873/(1-VLOOKUP(AF873,Group,2,FALSE)),2)</f>
        <v>8.75</v>
      </c>
      <c r="AK873" s="17">
        <f t="shared" ref="AK873" si="1345">IF(VLOOKUP(AF873,Group,5,FALSE)="YES",VLOOKUP(ROUND(ROUND(AJ873,1)-AJ873,2),Round,2,FALSE)+VLOOKUP(AF873,Group,6,FALSE),0)</f>
        <v>0</v>
      </c>
      <c r="AL873" s="17">
        <f t="shared" ref="AL873" si="1346">IF(VLOOKUP(AF873,Group,7,FALSE)="",0,ROUND(AJ873-0.04999,1)-AJ873+AM873)</f>
        <v>0</v>
      </c>
      <c r="AM873" s="17" t="str">
        <f t="shared" ref="AM873" si="1347">IF(VLOOKUP(AF873,Group,7,FALSE)="","",VLOOKUP(AF873,Group,7,FALSE))</f>
        <v/>
      </c>
      <c r="AO873" s="31" t="s">
        <v>61</v>
      </c>
    </row>
    <row r="874" spans="1:41" s="3" customFormat="1" ht="1.5" customHeight="1" x14ac:dyDescent="0.2">
      <c r="A874" s="3" t="s">
        <v>120</v>
      </c>
      <c r="P874" s="74"/>
      <c r="Q874" s="87"/>
      <c r="R874" s="6"/>
      <c r="S874" s="39"/>
      <c r="T874" s="6"/>
      <c r="U874" s="5"/>
      <c r="V874" s="52"/>
      <c r="W874" s="56"/>
      <c r="X874" s="15"/>
      <c r="Y874" s="52"/>
      <c r="Z874" s="39"/>
      <c r="AA874" s="39"/>
      <c r="AB874" s="55"/>
      <c r="AC874" s="17"/>
      <c r="AD874" s="15"/>
      <c r="AE874" s="65"/>
      <c r="AF874" s="65"/>
      <c r="AG874" s="39"/>
      <c r="AH874" s="52"/>
      <c r="AO874" s="140"/>
    </row>
    <row r="875" spans="1:41" s="3" customFormat="1" ht="9.75" customHeight="1" x14ac:dyDescent="0.2">
      <c r="B875" s="118"/>
      <c r="D875" s="40" t="s">
        <v>107</v>
      </c>
      <c r="E875" s="158" t="s">
        <v>149</v>
      </c>
      <c r="F875" s="74"/>
      <c r="G875" s="30"/>
      <c r="H875" s="30"/>
      <c r="I875" s="30"/>
      <c r="J875" s="158"/>
      <c r="K875" s="158"/>
      <c r="L875" s="30"/>
      <c r="M875" s="30"/>
      <c r="N875" s="158"/>
      <c r="P875" s="74"/>
      <c r="Q875" s="87"/>
      <c r="R875" s="29"/>
      <c r="S875" s="39"/>
      <c r="T875" s="37"/>
      <c r="U875" s="5"/>
      <c r="V875" s="52"/>
      <c r="W875" s="56"/>
      <c r="X875" s="39"/>
      <c r="Y875" s="52"/>
      <c r="Z875" s="6"/>
      <c r="AA875" s="39"/>
      <c r="AB875" s="60"/>
      <c r="AC875" s="39"/>
      <c r="AD875" s="60"/>
      <c r="AE875" s="75"/>
      <c r="AF875" s="148"/>
      <c r="AG875" s="39"/>
      <c r="AH875" s="52"/>
      <c r="AJ875" s="17"/>
      <c r="AK875" s="17"/>
      <c r="AL875" s="17"/>
      <c r="AM875" s="17"/>
      <c r="AO875" s="31"/>
    </row>
    <row r="876" spans="1:41" s="3" customFormat="1" ht="3.95" customHeight="1" x14ac:dyDescent="0.2">
      <c r="A876" s="3" t="s">
        <v>120</v>
      </c>
      <c r="P876" s="74"/>
      <c r="Q876" s="87"/>
      <c r="R876" s="6"/>
      <c r="S876" s="39"/>
      <c r="T876" s="6"/>
      <c r="U876" s="5"/>
      <c r="V876" s="52"/>
      <c r="W876" s="56"/>
      <c r="X876" s="15"/>
      <c r="Y876" s="52"/>
      <c r="Z876" s="39"/>
      <c r="AA876" s="39"/>
      <c r="AB876" s="55"/>
      <c r="AC876" s="17"/>
      <c r="AD876" s="15"/>
      <c r="AE876" s="65"/>
      <c r="AF876" s="65"/>
      <c r="AG876" s="39"/>
      <c r="AH876" s="52"/>
      <c r="AO876" s="140"/>
    </row>
    <row r="877" spans="1:41" s="3" customFormat="1" ht="9.9499999999999993" customHeight="1" x14ac:dyDescent="0.2">
      <c r="A877" s="3" t="s">
        <v>120</v>
      </c>
      <c r="C877" s="73" t="s">
        <v>641</v>
      </c>
      <c r="O877" s="3" t="s">
        <v>122</v>
      </c>
      <c r="P877" s="74"/>
      <c r="Q877" s="87"/>
      <c r="R877" s="161" t="s">
        <v>126</v>
      </c>
      <c r="S877" s="162" t="s">
        <v>642</v>
      </c>
      <c r="T877" s="163"/>
      <c r="U877" s="5"/>
      <c r="V877" s="52"/>
      <c r="W877" s="56"/>
      <c r="X877" s="15"/>
      <c r="Y877" s="52"/>
      <c r="Z877" s="39"/>
      <c r="AA877" s="39"/>
      <c r="AB877" s="55"/>
      <c r="AC877" s="17"/>
      <c r="AD877" s="15"/>
      <c r="AE877" s="65"/>
      <c r="AF877" s="65"/>
      <c r="AG877" s="39"/>
      <c r="AH877" s="52"/>
      <c r="AO877" s="140"/>
    </row>
    <row r="878" spans="1:41" s="3" customFormat="1" ht="2.85" customHeight="1" x14ac:dyDescent="0.2">
      <c r="C878" s="73"/>
      <c r="P878" s="74"/>
      <c r="Q878" s="87"/>
      <c r="R878" s="6"/>
      <c r="S878" s="39"/>
      <c r="T878" s="6"/>
      <c r="U878" s="5"/>
      <c r="V878" s="52"/>
      <c r="W878" s="56"/>
      <c r="X878" s="15"/>
      <c r="Y878" s="52"/>
      <c r="Z878" s="39"/>
      <c r="AA878" s="39"/>
      <c r="AB878" s="55"/>
      <c r="AC878" s="17"/>
      <c r="AD878" s="15"/>
      <c r="AE878" s="65"/>
      <c r="AF878" s="65"/>
      <c r="AG878" s="39"/>
      <c r="AH878" s="52"/>
      <c r="AO878" s="140"/>
    </row>
    <row r="879" spans="1:41" s="3" customFormat="1" ht="9.9499999999999993" customHeight="1" x14ac:dyDescent="0.2">
      <c r="D879" s="40" t="s">
        <v>10</v>
      </c>
      <c r="E879" s="141" t="s">
        <v>643</v>
      </c>
      <c r="G879" s="141"/>
      <c r="H879" s="141"/>
      <c r="J879" s="141"/>
      <c r="K879" s="141"/>
      <c r="L879" s="141"/>
      <c r="M879" s="3" t="s">
        <v>122</v>
      </c>
      <c r="N879" s="141"/>
      <c r="P879" s="74"/>
      <c r="Q879" s="87"/>
      <c r="R879" s="6"/>
      <c r="S879" s="39"/>
      <c r="T879" s="6"/>
      <c r="U879" s="5"/>
      <c r="V879" s="52"/>
      <c r="W879" s="56"/>
      <c r="X879" s="15"/>
      <c r="Y879" s="52"/>
      <c r="Z879" s="39"/>
      <c r="AA879" s="39"/>
      <c r="AB879" s="55"/>
      <c r="AC879" s="17"/>
      <c r="AD879" s="15"/>
      <c r="AE879" s="65"/>
      <c r="AF879" s="65"/>
      <c r="AG879" s="39"/>
      <c r="AH879" s="52"/>
      <c r="AO879" s="140"/>
    </row>
    <row r="880" spans="1:41" s="3" customFormat="1" ht="1.5" customHeight="1" x14ac:dyDescent="0.2">
      <c r="A880" s="3" t="s">
        <v>120</v>
      </c>
      <c r="P880" s="74"/>
      <c r="Q880" s="87"/>
      <c r="R880" s="6"/>
      <c r="S880" s="39"/>
      <c r="T880" s="6"/>
      <c r="U880" s="5"/>
      <c r="V880" s="52"/>
      <c r="W880" s="56"/>
      <c r="X880" s="15"/>
      <c r="Y880" s="52"/>
      <c r="Z880" s="39"/>
      <c r="AA880" s="39"/>
      <c r="AB880" s="55"/>
      <c r="AC880" s="17"/>
      <c r="AD880" s="15"/>
      <c r="AE880" s="65"/>
      <c r="AF880" s="65"/>
      <c r="AG880" s="39"/>
      <c r="AH880" s="52"/>
      <c r="AO880" s="140"/>
    </row>
    <row r="881" spans="1:41" s="3" customFormat="1" ht="9" customHeight="1" x14ac:dyDescent="0.2">
      <c r="B881" s="112" t="s">
        <v>57</v>
      </c>
      <c r="D881" s="40"/>
      <c r="E881" s="74" t="s">
        <v>279</v>
      </c>
      <c r="F881" s="74"/>
      <c r="G881" s="30" t="s">
        <v>50</v>
      </c>
      <c r="H881" s="30"/>
      <c r="I881" s="30" t="s">
        <v>228</v>
      </c>
      <c r="J881" s="30"/>
      <c r="K881" s="30"/>
      <c r="L881" s="30"/>
      <c r="M881" s="30"/>
      <c r="N881" s="30"/>
      <c r="P881" s="74" t="s">
        <v>375</v>
      </c>
      <c r="Q881" s="87"/>
      <c r="R881" s="29"/>
      <c r="S881" s="39">
        <f>IF(Suggested="Yes",AA881,AG881)</f>
        <v>7.15</v>
      </c>
      <c r="T881" s="37" t="s">
        <v>49</v>
      </c>
      <c r="U881" s="5" t="str">
        <f>+Instructions!$B$3</f>
        <v>G</v>
      </c>
      <c r="V881" s="52"/>
      <c r="W881" s="56">
        <f>+Instructions!$C$22</f>
        <v>0</v>
      </c>
      <c r="X881" s="17">
        <f t="shared" ref="X881:X882" si="1348">ROUND($AA881*(1-W881)+0.004999,2)</f>
        <v>7.15</v>
      </c>
      <c r="Y881" s="52"/>
      <c r="Z881" s="6" t="s">
        <v>860</v>
      </c>
      <c r="AA881" s="39">
        <v>7.15</v>
      </c>
      <c r="AB881" s="60">
        <f t="shared" ref="AB881:AB882" si="1349">+W881</f>
        <v>0</v>
      </c>
      <c r="AC881" s="17">
        <f t="shared" ref="AC881:AC882" si="1350">+X881</f>
        <v>7.15</v>
      </c>
      <c r="AD881" s="12">
        <f t="shared" ref="AD881:AD882" si="1351">(AG881-AC881)/AG881</f>
        <v>0</v>
      </c>
      <c r="AE881" s="120"/>
      <c r="AF881" s="127">
        <v>1</v>
      </c>
      <c r="AG881" s="38">
        <f t="shared" ref="AG881:AG882" si="1352">SUM(AJ881:AL881)+AE881</f>
        <v>7.15</v>
      </c>
      <c r="AH881" s="52"/>
      <c r="AJ881" s="17">
        <f t="shared" ref="AJ881:AJ882" si="1353">ROUND(AC881/(1-VLOOKUP(AF881,Group,2,FALSE)),2)</f>
        <v>7.15</v>
      </c>
      <c r="AK881" s="17">
        <f t="shared" ref="AK881:AK882" si="1354">IF(VLOOKUP(AF881,Group,5,FALSE)="YES",VLOOKUP(ROUND(ROUND(AJ881,1)-AJ881,2),Round,2,FALSE)+VLOOKUP(AF881,Group,6,FALSE),0)</f>
        <v>0</v>
      </c>
      <c r="AL881" s="17">
        <f t="shared" ref="AL881:AL882" si="1355">IF(VLOOKUP(AF881,Group,7,FALSE)="",0,ROUND(AJ881-0.04999,1)-AJ881+AM881)</f>
        <v>0</v>
      </c>
      <c r="AM881" s="17" t="str">
        <f t="shared" ref="AM881:AM882" si="1356">IF(VLOOKUP(AF881,Group,7,FALSE)="","",VLOOKUP(AF881,Group,7,FALSE))</f>
        <v/>
      </c>
      <c r="AO881" s="31" t="s">
        <v>61</v>
      </c>
    </row>
    <row r="882" spans="1:41" s="3" customFormat="1" ht="9" customHeight="1" x14ac:dyDescent="0.2">
      <c r="B882" s="112" t="s">
        <v>57</v>
      </c>
      <c r="D882" s="40"/>
      <c r="E882" s="74" t="s">
        <v>308</v>
      </c>
      <c r="F882" s="74"/>
      <c r="G882" s="30" t="s">
        <v>50</v>
      </c>
      <c r="H882" s="30"/>
      <c r="I882" s="30" t="s">
        <v>228</v>
      </c>
      <c r="J882" s="30"/>
      <c r="K882" s="30"/>
      <c r="L882" s="30"/>
      <c r="M882" s="30"/>
      <c r="N882" s="30"/>
      <c r="P882" s="74" t="s">
        <v>376</v>
      </c>
      <c r="Q882" s="87"/>
      <c r="R882" s="29"/>
      <c r="S882" s="39">
        <f>IF(Suggested="Yes",AA882,AG882)</f>
        <v>10.35</v>
      </c>
      <c r="T882" s="37" t="s">
        <v>49</v>
      </c>
      <c r="U882" s="5" t="str">
        <f>+Instructions!$B$3</f>
        <v>G</v>
      </c>
      <c r="V882" s="52"/>
      <c r="W882" s="56">
        <f>+Instructions!$C$22</f>
        <v>0</v>
      </c>
      <c r="X882" s="17">
        <f t="shared" si="1348"/>
        <v>10.35</v>
      </c>
      <c r="Y882" s="52"/>
      <c r="Z882" s="6" t="s">
        <v>860</v>
      </c>
      <c r="AA882" s="39">
        <v>10.35</v>
      </c>
      <c r="AB882" s="60">
        <f t="shared" si="1349"/>
        <v>0</v>
      </c>
      <c r="AC882" s="17">
        <f t="shared" si="1350"/>
        <v>10.35</v>
      </c>
      <c r="AD882" s="12">
        <f t="shared" si="1351"/>
        <v>0</v>
      </c>
      <c r="AE882" s="120"/>
      <c r="AF882" s="127">
        <v>1</v>
      </c>
      <c r="AG882" s="38">
        <f t="shared" si="1352"/>
        <v>10.35</v>
      </c>
      <c r="AH882" s="52"/>
      <c r="AJ882" s="17">
        <f t="shared" si="1353"/>
        <v>10.35</v>
      </c>
      <c r="AK882" s="17">
        <f t="shared" si="1354"/>
        <v>0</v>
      </c>
      <c r="AL882" s="17">
        <f t="shared" si="1355"/>
        <v>0</v>
      </c>
      <c r="AM882" s="17" t="str">
        <f t="shared" si="1356"/>
        <v/>
      </c>
      <c r="AO882" s="31" t="s">
        <v>61</v>
      </c>
    </row>
    <row r="883" spans="1:41" s="3" customFormat="1" ht="1.5" customHeight="1" x14ac:dyDescent="0.2">
      <c r="A883" s="3" t="s">
        <v>120</v>
      </c>
      <c r="P883" s="74"/>
      <c r="Q883" s="87"/>
      <c r="R883" s="6"/>
      <c r="S883" s="39"/>
      <c r="T883" s="6"/>
      <c r="U883" s="5"/>
      <c r="V883" s="52"/>
      <c r="W883" s="56"/>
      <c r="X883" s="15"/>
      <c r="Y883" s="52"/>
      <c r="Z883" s="39"/>
      <c r="AA883" s="39"/>
      <c r="AB883" s="55"/>
      <c r="AC883" s="17"/>
      <c r="AD883" s="15"/>
      <c r="AE883" s="65"/>
      <c r="AF883" s="65"/>
      <c r="AG883" s="39"/>
      <c r="AH883" s="52"/>
      <c r="AO883" s="140"/>
    </row>
    <row r="884" spans="1:41" s="3" customFormat="1" ht="9.9499999999999993" customHeight="1" x14ac:dyDescent="0.2">
      <c r="B884" s="111" t="s">
        <v>8</v>
      </c>
      <c r="D884" s="40"/>
      <c r="E884" s="74" t="s">
        <v>280</v>
      </c>
      <c r="F884" s="74"/>
      <c r="G884" s="30" t="s">
        <v>123</v>
      </c>
      <c r="H884" s="30"/>
      <c r="I884" s="30" t="s">
        <v>228</v>
      </c>
      <c r="J884" s="30"/>
      <c r="K884" s="30" t="s">
        <v>618</v>
      </c>
      <c r="L884" s="30"/>
      <c r="M884" s="30"/>
      <c r="N884" s="168" t="s">
        <v>161</v>
      </c>
      <c r="P884" s="74" t="s">
        <v>136</v>
      </c>
      <c r="Q884" s="87"/>
      <c r="R884" s="29" t="s">
        <v>54</v>
      </c>
      <c r="S884" s="39">
        <f t="shared" ref="S884" si="1357">IF(Suggested="Yes",AA884,AG884)</f>
        <v>26.05</v>
      </c>
      <c r="T884" s="37" t="s">
        <v>48</v>
      </c>
      <c r="U884" s="5" t="str">
        <f>+Instructions!$B$3</f>
        <v>G</v>
      </c>
      <c r="V884" s="52"/>
      <c r="W884" s="56">
        <f>+Instructions!$C$22</f>
        <v>0</v>
      </c>
      <c r="X884" s="17">
        <f t="shared" ref="X884" si="1358">ROUND($AA884*(1-W884)+0.004999,2)</f>
        <v>26.05</v>
      </c>
      <c r="Y884" s="52"/>
      <c r="Z884" s="6" t="s">
        <v>860</v>
      </c>
      <c r="AA884" s="39">
        <v>26.05</v>
      </c>
      <c r="AB884" s="60">
        <f t="shared" ref="AB884" si="1359">+W884</f>
        <v>0</v>
      </c>
      <c r="AC884" s="17">
        <f t="shared" ref="AC884" si="1360">+X884</f>
        <v>26.05</v>
      </c>
      <c r="AD884" s="12">
        <f t="shared" ref="AD884" si="1361">(AG884-AC884)/AG884</f>
        <v>0</v>
      </c>
      <c r="AE884" s="120"/>
      <c r="AF884" s="128">
        <v>3</v>
      </c>
      <c r="AG884" s="53">
        <f t="shared" ref="AG884" si="1362">SUM(AJ884:AL884)+AE884</f>
        <v>26.05</v>
      </c>
      <c r="AH884" s="52"/>
      <c r="AJ884" s="17">
        <f t="shared" ref="AJ884" si="1363">ROUND(AC884/(1-VLOOKUP(AF884,Group,2,FALSE)),2)</f>
        <v>26.05</v>
      </c>
      <c r="AK884" s="17">
        <f t="shared" ref="AK884" si="1364">IF(VLOOKUP(AF884,Group,5,FALSE)="YES",VLOOKUP(ROUND(ROUND(AJ884,1)-AJ884,2),Round,2,FALSE)+VLOOKUP(AF884,Group,6,FALSE),0)</f>
        <v>0</v>
      </c>
      <c r="AL884" s="17">
        <f t="shared" ref="AL884" si="1365">IF(VLOOKUP(AF884,Group,7,FALSE)="",0,ROUND(AJ884-0.04999,1)-AJ884+AM884)</f>
        <v>0</v>
      </c>
      <c r="AM884" s="17" t="str">
        <f t="shared" ref="AM884" si="1366">IF(VLOOKUP(AF884,Group,7,FALSE)="","",VLOOKUP(AF884,Group,7,FALSE))</f>
        <v/>
      </c>
      <c r="AO884" s="31" t="s">
        <v>61</v>
      </c>
    </row>
    <row r="885" spans="1:41" s="3" customFormat="1" ht="1.5" customHeight="1" x14ac:dyDescent="0.2">
      <c r="A885" s="3" t="s">
        <v>120</v>
      </c>
      <c r="P885" s="74"/>
      <c r="Q885" s="87"/>
      <c r="R885" s="6"/>
      <c r="S885" s="39"/>
      <c r="T885" s="6"/>
      <c r="U885" s="5"/>
      <c r="V885" s="52"/>
      <c r="W885" s="56"/>
      <c r="X885" s="15"/>
      <c r="Y885" s="52"/>
      <c r="Z885" s="39"/>
      <c r="AA885" s="39"/>
      <c r="AB885" s="55"/>
      <c r="AC885" s="17"/>
      <c r="AD885" s="15"/>
      <c r="AE885" s="65"/>
      <c r="AF885" s="65"/>
      <c r="AG885" s="39"/>
      <c r="AH885" s="52"/>
      <c r="AO885" s="140"/>
    </row>
    <row r="886" spans="1:41" s="3" customFormat="1" ht="9.9499999999999993" customHeight="1" x14ac:dyDescent="0.2">
      <c r="B886" s="113" t="s">
        <v>47</v>
      </c>
      <c r="D886" s="40"/>
      <c r="E886" s="74" t="s">
        <v>281</v>
      </c>
      <c r="F886" s="74"/>
      <c r="G886" s="30" t="s">
        <v>104</v>
      </c>
      <c r="H886" s="30"/>
      <c r="I886" s="30" t="s">
        <v>228</v>
      </c>
      <c r="J886" s="30"/>
      <c r="K886" s="30"/>
      <c r="L886" s="30" t="s">
        <v>122</v>
      </c>
      <c r="M886" s="30"/>
      <c r="N886" s="30"/>
      <c r="P886" s="74" t="s">
        <v>137</v>
      </c>
      <c r="Q886" s="87"/>
      <c r="R886" s="29"/>
      <c r="S886" s="39">
        <f t="shared" ref="S886" si="1367">IF(Suggested="Yes",AA886,AG886)</f>
        <v>8.75</v>
      </c>
      <c r="T886" s="37" t="s">
        <v>48</v>
      </c>
      <c r="U886" s="5" t="str">
        <f>+Instructions!$B$3</f>
        <v>G</v>
      </c>
      <c r="V886" s="52"/>
      <c r="W886" s="56">
        <f>+Instructions!$C$22</f>
        <v>0</v>
      </c>
      <c r="X886" s="39">
        <f t="shared" ref="X886" si="1368">ROUND($AA886*(1-W886)+0.004999,2)</f>
        <v>8.75</v>
      </c>
      <c r="Y886" s="52"/>
      <c r="Z886" s="6" t="s">
        <v>860</v>
      </c>
      <c r="AA886" s="39">
        <v>8.75</v>
      </c>
      <c r="AB886" s="60">
        <f t="shared" ref="AB886" si="1369">+W886</f>
        <v>0</v>
      </c>
      <c r="AC886" s="39">
        <f t="shared" ref="AC886" si="1370">+X886</f>
        <v>8.75</v>
      </c>
      <c r="AD886" s="60">
        <f t="shared" ref="AD886" si="1371">(AG886-AC886)/AG886</f>
        <v>0</v>
      </c>
      <c r="AE886" s="120"/>
      <c r="AF886" s="129">
        <v>2</v>
      </c>
      <c r="AG886" s="44">
        <f t="shared" ref="AG886" si="1372">SUM(AJ886:AL886)+AE886</f>
        <v>8.75</v>
      </c>
      <c r="AH886" s="52"/>
      <c r="AJ886" s="17">
        <f t="shared" ref="AJ886" si="1373">ROUND(AC886/(1-VLOOKUP(AF886,Group,2,FALSE)),2)</f>
        <v>8.75</v>
      </c>
      <c r="AK886" s="17">
        <f t="shared" ref="AK886" si="1374">IF(VLOOKUP(AF886,Group,5,FALSE)="YES",VLOOKUP(ROUND(ROUND(AJ886,1)-AJ886,2),Round,2,FALSE)+VLOOKUP(AF886,Group,6,FALSE),0)</f>
        <v>0</v>
      </c>
      <c r="AL886" s="17">
        <f t="shared" ref="AL886" si="1375">IF(VLOOKUP(AF886,Group,7,FALSE)="",0,ROUND(AJ886-0.04999,1)-AJ886+AM886)</f>
        <v>0</v>
      </c>
      <c r="AM886" s="17" t="str">
        <f t="shared" ref="AM886" si="1376">IF(VLOOKUP(AF886,Group,7,FALSE)="","",VLOOKUP(AF886,Group,7,FALSE))</f>
        <v/>
      </c>
      <c r="AO886" s="31" t="s">
        <v>61</v>
      </c>
    </row>
    <row r="887" spans="1:41" s="3" customFormat="1" ht="2.85" customHeight="1" x14ac:dyDescent="0.2">
      <c r="C887" s="73"/>
      <c r="P887" s="74"/>
      <c r="Q887" s="87"/>
      <c r="R887" s="6"/>
      <c r="S887" s="39"/>
      <c r="T887" s="6"/>
      <c r="U887" s="5"/>
      <c r="V887" s="52"/>
      <c r="W887" s="56"/>
      <c r="X887" s="15"/>
      <c r="Y887" s="52"/>
      <c r="Z887" s="39"/>
      <c r="AA887" s="39"/>
      <c r="AB887" s="55"/>
      <c r="AC887" s="17"/>
      <c r="AD887" s="15"/>
      <c r="AE887" s="65"/>
      <c r="AF887" s="65"/>
      <c r="AG887" s="39"/>
      <c r="AH887" s="52"/>
      <c r="AO887" s="140"/>
    </row>
    <row r="888" spans="1:41" s="3" customFormat="1" ht="9" customHeight="1" x14ac:dyDescent="0.2">
      <c r="B888" s="112" t="s">
        <v>57</v>
      </c>
      <c r="D888" s="40"/>
      <c r="E888" s="74" t="s">
        <v>279</v>
      </c>
      <c r="F888" s="74"/>
      <c r="G888" s="30" t="s">
        <v>50</v>
      </c>
      <c r="H888" s="30"/>
      <c r="I888" s="30" t="s">
        <v>645</v>
      </c>
      <c r="J888" s="30"/>
      <c r="K888" s="30"/>
      <c r="L888" s="30"/>
      <c r="M888" s="30"/>
      <c r="N888" s="30"/>
      <c r="P888" s="74" t="s">
        <v>375</v>
      </c>
      <c r="Q888" s="87"/>
      <c r="R888" s="29"/>
      <c r="S888" s="39">
        <f>IF(Suggested="Yes",AA888,AG888)</f>
        <v>7.15</v>
      </c>
      <c r="T888" s="37" t="s">
        <v>49</v>
      </c>
      <c r="U888" s="5" t="str">
        <f>+Instructions!$B$3</f>
        <v>G</v>
      </c>
      <c r="V888" s="52"/>
      <c r="W888" s="56">
        <f>+Instructions!$C$22</f>
        <v>0</v>
      </c>
      <c r="X888" s="17">
        <f t="shared" ref="X888:X889" si="1377">ROUND($AA888*(1-W888)+0.004999,2)</f>
        <v>7.15</v>
      </c>
      <c r="Y888" s="52"/>
      <c r="Z888" s="6" t="s">
        <v>860</v>
      </c>
      <c r="AA888" s="39">
        <v>7.15</v>
      </c>
      <c r="AB888" s="60">
        <f t="shared" ref="AB888:AB889" si="1378">+W888</f>
        <v>0</v>
      </c>
      <c r="AC888" s="17">
        <f t="shared" ref="AC888:AC889" si="1379">+X888</f>
        <v>7.15</v>
      </c>
      <c r="AD888" s="12">
        <f t="shared" ref="AD888:AD889" si="1380">(AG888-AC888)/AG888</f>
        <v>0</v>
      </c>
      <c r="AE888" s="120"/>
      <c r="AF888" s="127">
        <v>1</v>
      </c>
      <c r="AG888" s="38">
        <f t="shared" ref="AG888:AG889" si="1381">SUM(AJ888:AL888)+AE888</f>
        <v>7.15</v>
      </c>
      <c r="AH888" s="52"/>
      <c r="AJ888" s="17">
        <f t="shared" ref="AJ888:AJ889" si="1382">ROUND(AC888/(1-VLOOKUP(AF888,Group,2,FALSE)),2)</f>
        <v>7.15</v>
      </c>
      <c r="AK888" s="17">
        <f t="shared" ref="AK888:AK889" si="1383">IF(VLOOKUP(AF888,Group,5,FALSE)="YES",VLOOKUP(ROUND(ROUND(AJ888,1)-AJ888,2),Round,2,FALSE)+VLOOKUP(AF888,Group,6,FALSE),0)</f>
        <v>0</v>
      </c>
      <c r="AL888" s="17">
        <f t="shared" ref="AL888:AL889" si="1384">IF(VLOOKUP(AF888,Group,7,FALSE)="",0,ROUND(AJ888-0.04999,1)-AJ888+AM888)</f>
        <v>0</v>
      </c>
      <c r="AM888" s="17" t="str">
        <f t="shared" ref="AM888:AM889" si="1385">IF(VLOOKUP(AF888,Group,7,FALSE)="","",VLOOKUP(AF888,Group,7,FALSE))</f>
        <v/>
      </c>
      <c r="AO888" s="31" t="s">
        <v>61</v>
      </c>
    </row>
    <row r="889" spans="1:41" s="3" customFormat="1" ht="9" customHeight="1" x14ac:dyDescent="0.2">
      <c r="B889" s="112" t="s">
        <v>57</v>
      </c>
      <c r="D889" s="40"/>
      <c r="E889" s="74" t="s">
        <v>308</v>
      </c>
      <c r="F889" s="74"/>
      <c r="G889" s="30" t="s">
        <v>50</v>
      </c>
      <c r="H889" s="30"/>
      <c r="I889" s="30" t="s">
        <v>645</v>
      </c>
      <c r="J889" s="30"/>
      <c r="K889" s="30"/>
      <c r="L889" s="30"/>
      <c r="M889" s="30"/>
      <c r="N889" s="30"/>
      <c r="P889" s="74" t="s">
        <v>376</v>
      </c>
      <c r="Q889" s="87"/>
      <c r="R889" s="29"/>
      <c r="S889" s="39">
        <f>IF(Suggested="Yes",AA889,AG889)</f>
        <v>10.35</v>
      </c>
      <c r="T889" s="37" t="s">
        <v>49</v>
      </c>
      <c r="U889" s="5" t="str">
        <f>+Instructions!$B$3</f>
        <v>G</v>
      </c>
      <c r="V889" s="52"/>
      <c r="W889" s="56">
        <f>+Instructions!$C$22</f>
        <v>0</v>
      </c>
      <c r="X889" s="17">
        <f t="shared" si="1377"/>
        <v>10.35</v>
      </c>
      <c r="Y889" s="52"/>
      <c r="Z889" s="6" t="s">
        <v>860</v>
      </c>
      <c r="AA889" s="39">
        <v>10.35</v>
      </c>
      <c r="AB889" s="60">
        <f t="shared" si="1378"/>
        <v>0</v>
      </c>
      <c r="AC889" s="17">
        <f t="shared" si="1379"/>
        <v>10.35</v>
      </c>
      <c r="AD889" s="12">
        <f t="shared" si="1380"/>
        <v>0</v>
      </c>
      <c r="AE889" s="120"/>
      <c r="AF889" s="127">
        <v>1</v>
      </c>
      <c r="AG889" s="38">
        <f t="shared" si="1381"/>
        <v>10.35</v>
      </c>
      <c r="AH889" s="52"/>
      <c r="AJ889" s="17">
        <f t="shared" si="1382"/>
        <v>10.35</v>
      </c>
      <c r="AK889" s="17">
        <f t="shared" si="1383"/>
        <v>0</v>
      </c>
      <c r="AL889" s="17">
        <f t="shared" si="1384"/>
        <v>0</v>
      </c>
      <c r="AM889" s="17" t="str">
        <f t="shared" si="1385"/>
        <v/>
      </c>
      <c r="AO889" s="31" t="s">
        <v>61</v>
      </c>
    </row>
    <row r="890" spans="1:41" s="3" customFormat="1" ht="1.5" customHeight="1" x14ac:dyDescent="0.2">
      <c r="A890" s="3" t="s">
        <v>120</v>
      </c>
      <c r="P890" s="74"/>
      <c r="Q890" s="87"/>
      <c r="R890" s="6"/>
      <c r="S890" s="39"/>
      <c r="T890" s="6"/>
      <c r="U890" s="5"/>
      <c r="V890" s="52"/>
      <c r="W890" s="56"/>
      <c r="X890" s="15"/>
      <c r="Y890" s="52"/>
      <c r="Z890" s="39"/>
      <c r="AA890" s="39"/>
      <c r="AB890" s="55"/>
      <c r="AC890" s="17"/>
      <c r="AD890" s="15"/>
      <c r="AE890" s="65"/>
      <c r="AF890" s="65"/>
      <c r="AG890" s="39"/>
      <c r="AH890" s="52"/>
      <c r="AO890" s="140"/>
    </row>
    <row r="891" spans="1:41" s="3" customFormat="1" ht="9.75" customHeight="1" x14ac:dyDescent="0.2">
      <c r="B891" s="118"/>
      <c r="D891" s="40" t="s">
        <v>107</v>
      </c>
      <c r="E891" s="158" t="s">
        <v>149</v>
      </c>
      <c r="F891" s="74"/>
      <c r="G891" s="30"/>
      <c r="H891" s="30"/>
      <c r="I891" s="30"/>
      <c r="J891" s="158"/>
      <c r="K891" s="158"/>
      <c r="L891" s="30"/>
      <c r="M891" s="30"/>
      <c r="N891" s="158"/>
      <c r="P891" s="74"/>
      <c r="Q891" s="87"/>
      <c r="R891" s="29"/>
      <c r="S891" s="39"/>
      <c r="T891" s="37"/>
      <c r="U891" s="5"/>
      <c r="V891" s="52"/>
      <c r="W891" s="56"/>
      <c r="X891" s="39"/>
      <c r="Y891" s="52"/>
      <c r="Z891" s="6"/>
      <c r="AA891" s="39"/>
      <c r="AB891" s="60"/>
      <c r="AC891" s="39"/>
      <c r="AD891" s="60"/>
      <c r="AE891" s="75"/>
      <c r="AF891" s="148"/>
      <c r="AG891" s="39"/>
      <c r="AH891" s="52"/>
      <c r="AJ891" s="17"/>
      <c r="AK891" s="17"/>
      <c r="AL891" s="17"/>
      <c r="AM891" s="17"/>
      <c r="AO891" s="31"/>
    </row>
    <row r="892" spans="1:41" s="3" customFormat="1" ht="3.95" customHeight="1" x14ac:dyDescent="0.2">
      <c r="A892" s="3" t="s">
        <v>120</v>
      </c>
      <c r="P892" s="74"/>
      <c r="Q892" s="87"/>
      <c r="R892" s="6"/>
      <c r="S892" s="39"/>
      <c r="T892" s="6"/>
      <c r="U892" s="5"/>
      <c r="V892" s="52"/>
      <c r="W892" s="56"/>
      <c r="X892" s="15"/>
      <c r="Y892" s="52"/>
      <c r="Z892" s="39"/>
      <c r="AA892" s="39"/>
      <c r="AB892" s="55"/>
      <c r="AC892" s="17"/>
      <c r="AD892" s="15"/>
      <c r="AE892" s="65"/>
      <c r="AF892" s="65"/>
      <c r="AG892" s="39"/>
      <c r="AH892" s="52"/>
      <c r="AO892" s="140"/>
    </row>
    <row r="893" spans="1:41" s="3" customFormat="1" ht="9.9499999999999993" customHeight="1" x14ac:dyDescent="0.2">
      <c r="A893" s="3" t="s">
        <v>120</v>
      </c>
      <c r="C893" s="73" t="s">
        <v>154</v>
      </c>
      <c r="O893" s="3" t="s">
        <v>122</v>
      </c>
      <c r="P893" s="74"/>
      <c r="Q893" s="87"/>
      <c r="R893" s="161" t="s">
        <v>126</v>
      </c>
      <c r="S893" s="162" t="s">
        <v>156</v>
      </c>
      <c r="T893" s="163"/>
      <c r="U893" s="5"/>
      <c r="V893" s="52"/>
      <c r="W893" s="56"/>
      <c r="X893" s="15"/>
      <c r="Y893" s="52"/>
      <c r="Z893" s="39"/>
      <c r="AA893" s="39"/>
      <c r="AB893" s="55"/>
      <c r="AC893" s="17"/>
      <c r="AD893" s="15"/>
      <c r="AE893" s="65"/>
      <c r="AF893" s="65"/>
      <c r="AG893" s="39"/>
      <c r="AH893" s="52"/>
      <c r="AO893" s="140"/>
    </row>
    <row r="894" spans="1:41" s="3" customFormat="1" ht="2.85" customHeight="1" x14ac:dyDescent="0.2">
      <c r="C894" s="73"/>
      <c r="P894" s="74"/>
      <c r="Q894" s="87"/>
      <c r="R894" s="6"/>
      <c r="S894" s="39"/>
      <c r="T894" s="6"/>
      <c r="U894" s="5"/>
      <c r="V894" s="52"/>
      <c r="W894" s="56"/>
      <c r="X894" s="15"/>
      <c r="Y894" s="52"/>
      <c r="Z894" s="39"/>
      <c r="AA894" s="39"/>
      <c r="AB894" s="55"/>
      <c r="AC894" s="17"/>
      <c r="AD894" s="15"/>
      <c r="AE894" s="65"/>
      <c r="AF894" s="65"/>
      <c r="AG894" s="39"/>
      <c r="AH894" s="52"/>
      <c r="AO894" s="140"/>
    </row>
    <row r="895" spans="1:41" s="3" customFormat="1" ht="9.9499999999999993" customHeight="1" x14ac:dyDescent="0.2">
      <c r="D895" s="40" t="s">
        <v>10</v>
      </c>
      <c r="E895" s="141" t="s">
        <v>157</v>
      </c>
      <c r="G895" s="141"/>
      <c r="H895" s="141"/>
      <c r="J895" s="141"/>
      <c r="K895" s="141"/>
      <c r="L895" s="141"/>
      <c r="M895" s="3" t="s">
        <v>122</v>
      </c>
      <c r="N895" s="141"/>
      <c r="O895" s="3" t="s">
        <v>507</v>
      </c>
      <c r="P895" s="74"/>
      <c r="Q895" s="87"/>
      <c r="R895" s="6"/>
      <c r="S895" s="39"/>
      <c r="T895" s="6"/>
      <c r="U895" s="5"/>
      <c r="V895" s="52"/>
      <c r="W895" s="56"/>
      <c r="X895" s="15"/>
      <c r="Y895" s="52"/>
      <c r="Z895" s="39"/>
      <c r="AA895" s="39"/>
      <c r="AB895" s="55"/>
      <c r="AC895" s="17"/>
      <c r="AD895" s="15"/>
      <c r="AE895" s="65"/>
      <c r="AF895" s="65"/>
      <c r="AG895" s="39"/>
      <c r="AH895" s="52"/>
      <c r="AO895" s="140"/>
    </row>
    <row r="896" spans="1:41" s="3" customFormat="1" ht="1.5" customHeight="1" x14ac:dyDescent="0.2">
      <c r="A896" s="3" t="s">
        <v>120</v>
      </c>
      <c r="P896" s="74"/>
      <c r="Q896" s="87"/>
      <c r="R896" s="6"/>
      <c r="S896" s="39"/>
      <c r="T896" s="6"/>
      <c r="U896" s="5"/>
      <c r="V896" s="52"/>
      <c r="W896" s="56"/>
      <c r="X896" s="15"/>
      <c r="Y896" s="52"/>
      <c r="Z896" s="39"/>
      <c r="AA896" s="39"/>
      <c r="AB896" s="55"/>
      <c r="AC896" s="17"/>
      <c r="AD896" s="15"/>
      <c r="AE896" s="65"/>
      <c r="AF896" s="65"/>
      <c r="AG896" s="39"/>
      <c r="AH896" s="52"/>
      <c r="AO896" s="140"/>
    </row>
    <row r="897" spans="1:41" s="3" customFormat="1" ht="9.9499999999999993" customHeight="1" x14ac:dyDescent="0.2">
      <c r="B897" s="112" t="s">
        <v>57</v>
      </c>
      <c r="D897" s="40"/>
      <c r="E897" s="74" t="s">
        <v>279</v>
      </c>
      <c r="F897" s="74"/>
      <c r="G897" s="30" t="s">
        <v>50</v>
      </c>
      <c r="H897" s="30"/>
      <c r="I897" s="30" t="s">
        <v>133</v>
      </c>
      <c r="J897" s="30"/>
      <c r="K897" s="30"/>
      <c r="L897" s="30"/>
      <c r="M897" s="30"/>
      <c r="N897" s="30"/>
      <c r="P897" s="74" t="s">
        <v>388</v>
      </c>
      <c r="Q897" s="87"/>
      <c r="R897" s="29" t="s">
        <v>54</v>
      </c>
      <c r="S897" s="39">
        <f>IF(Suggested="Yes",AA897,AG897)</f>
        <v>6.7</v>
      </c>
      <c r="T897" s="37" t="s">
        <v>49</v>
      </c>
      <c r="U897" s="5" t="str">
        <f>+Instructions!$B$3</f>
        <v>G</v>
      </c>
      <c r="V897" s="52"/>
      <c r="W897" s="56">
        <f>+Instructions!$C$22</f>
        <v>0</v>
      </c>
      <c r="X897" s="17">
        <f>ROUND($AA897*(1-W897)+0.004999,2)</f>
        <v>6.7</v>
      </c>
      <c r="Y897" s="52"/>
      <c r="Z897" s="6" t="s">
        <v>860</v>
      </c>
      <c r="AA897" s="39">
        <v>6.7</v>
      </c>
      <c r="AB897" s="60">
        <f>+W897</f>
        <v>0</v>
      </c>
      <c r="AC897" s="17">
        <f>+X897</f>
        <v>6.7</v>
      </c>
      <c r="AD897" s="12">
        <f>(AG897-AC897)/AG897</f>
        <v>0</v>
      </c>
      <c r="AE897" s="120"/>
      <c r="AF897" s="127">
        <v>1</v>
      </c>
      <c r="AG897" s="38">
        <f>SUM(AJ897:AL897)+AE897</f>
        <v>6.7</v>
      </c>
      <c r="AH897" s="52"/>
      <c r="AJ897" s="17">
        <f>ROUND(AC897/(1-VLOOKUP(AF897,Group,2,FALSE)),2)</f>
        <v>6.7</v>
      </c>
      <c r="AK897" s="17">
        <f>IF(VLOOKUP(AF897,Group,5,FALSE)="YES",VLOOKUP(ROUND(ROUND(AJ897,1)-AJ897,2),Round,2,FALSE)+VLOOKUP(AF897,Group,6,FALSE),0)</f>
        <v>0</v>
      </c>
      <c r="AL897" s="17">
        <f>IF(VLOOKUP(AF897,Group,7,FALSE)="",0,ROUND(AJ897-0.04999,1)-AJ897+AM897)</f>
        <v>0</v>
      </c>
      <c r="AM897" s="17" t="str">
        <f>IF(VLOOKUP(AF897,Group,7,FALSE)="","",VLOOKUP(AF897,Group,7,FALSE))</f>
        <v/>
      </c>
      <c r="AO897" s="31" t="s">
        <v>61</v>
      </c>
    </row>
    <row r="898" spans="1:41" s="3" customFormat="1" ht="9.9499999999999993" customHeight="1" x14ac:dyDescent="0.2">
      <c r="B898" s="112" t="s">
        <v>57</v>
      </c>
      <c r="D898" s="40"/>
      <c r="E898" s="74" t="s">
        <v>308</v>
      </c>
      <c r="F898" s="74"/>
      <c r="G898" s="30" t="s">
        <v>50</v>
      </c>
      <c r="H898" s="30"/>
      <c r="I898" s="30" t="s">
        <v>228</v>
      </c>
      <c r="J898" s="30"/>
      <c r="K898" s="30"/>
      <c r="L898" s="30"/>
      <c r="M898" s="30"/>
      <c r="N898" s="30"/>
      <c r="P898" s="74" t="s">
        <v>376</v>
      </c>
      <c r="Q898" s="87"/>
      <c r="R898" s="29" t="s">
        <v>152</v>
      </c>
      <c r="S898" s="39">
        <f>IF(Suggested="Yes",AA898,AG898)</f>
        <v>8.9</v>
      </c>
      <c r="T898" s="37" t="s">
        <v>49</v>
      </c>
      <c r="U898" s="5" t="str">
        <f>+Instructions!$B$3</f>
        <v>G</v>
      </c>
      <c r="V898" s="52"/>
      <c r="W898" s="56">
        <f>+Instructions!$C$22</f>
        <v>0</v>
      </c>
      <c r="X898" s="17">
        <f t="shared" ref="X898" si="1386">ROUND($AA898*(1-W898)+0.004999,2)</f>
        <v>8.9</v>
      </c>
      <c r="Y898" s="52"/>
      <c r="Z898" s="6" t="s">
        <v>860</v>
      </c>
      <c r="AA898" s="39">
        <v>8.9</v>
      </c>
      <c r="AB898" s="60">
        <f t="shared" ref="AB898" si="1387">+W898</f>
        <v>0</v>
      </c>
      <c r="AC898" s="17">
        <f t="shared" ref="AC898" si="1388">+X898</f>
        <v>8.9</v>
      </c>
      <c r="AD898" s="12">
        <f t="shared" ref="AD898" si="1389">(AG898-AC898)/AG898</f>
        <v>0</v>
      </c>
      <c r="AE898" s="120"/>
      <c r="AF898" s="127">
        <v>1</v>
      </c>
      <c r="AG898" s="38">
        <f t="shared" ref="AG898" si="1390">SUM(AJ898:AL898)+AE898</f>
        <v>8.9</v>
      </c>
      <c r="AH898" s="52"/>
      <c r="AJ898" s="17">
        <f t="shared" ref="AJ898" si="1391">ROUND(AC898/(1-VLOOKUP(AF898,Group,2,FALSE)),2)</f>
        <v>8.9</v>
      </c>
      <c r="AK898" s="17">
        <f t="shared" ref="AK898" si="1392">IF(VLOOKUP(AF898,Group,5,FALSE)="YES",VLOOKUP(ROUND(ROUND(AJ898,1)-AJ898,2),Round,2,FALSE)+VLOOKUP(AF898,Group,6,FALSE),0)</f>
        <v>0</v>
      </c>
      <c r="AL898" s="17">
        <f t="shared" ref="AL898" si="1393">IF(VLOOKUP(AF898,Group,7,FALSE)="",0,ROUND(AJ898-0.04999,1)-AJ898+AM898)</f>
        <v>0</v>
      </c>
      <c r="AM898" s="17" t="str">
        <f t="shared" ref="AM898" si="1394">IF(VLOOKUP(AF898,Group,7,FALSE)="","",VLOOKUP(AF898,Group,7,FALSE))</f>
        <v/>
      </c>
      <c r="AO898" s="31" t="s">
        <v>61</v>
      </c>
    </row>
    <row r="899" spans="1:41" s="3" customFormat="1" ht="1.5" customHeight="1" x14ac:dyDescent="0.2">
      <c r="A899" s="3" t="s">
        <v>120</v>
      </c>
      <c r="P899" s="74"/>
      <c r="Q899" s="87"/>
      <c r="R899" s="6"/>
      <c r="S899" s="39"/>
      <c r="T899" s="6"/>
      <c r="U899" s="5"/>
      <c r="V899" s="52"/>
      <c r="W899" s="56"/>
      <c r="X899" s="15"/>
      <c r="Y899" s="52"/>
      <c r="Z899" s="39"/>
      <c r="AA899" s="39"/>
      <c r="AB899" s="55"/>
      <c r="AC899" s="17"/>
      <c r="AD899" s="15"/>
      <c r="AE899" s="65"/>
      <c r="AF899" s="65"/>
      <c r="AG899" s="39"/>
      <c r="AH899" s="52"/>
      <c r="AO899" s="140"/>
    </row>
    <row r="900" spans="1:41" s="3" customFormat="1" ht="9.9499999999999993" customHeight="1" x14ac:dyDescent="0.2">
      <c r="B900" s="111" t="s">
        <v>8</v>
      </c>
      <c r="D900" s="40"/>
      <c r="E900" s="74" t="s">
        <v>280</v>
      </c>
      <c r="F900" s="74"/>
      <c r="G900" s="30" t="s">
        <v>123</v>
      </c>
      <c r="H900" s="30"/>
      <c r="I900" s="30" t="s">
        <v>133</v>
      </c>
      <c r="K900" s="30" t="s">
        <v>127</v>
      </c>
      <c r="M900" s="168"/>
      <c r="N900" s="168" t="s">
        <v>161</v>
      </c>
      <c r="P900" s="74" t="s">
        <v>136</v>
      </c>
      <c r="Q900" s="87"/>
      <c r="R900" s="29" t="s">
        <v>179</v>
      </c>
      <c r="S900" s="39">
        <f>IF(Suggested="Yes",AA900,AG900)</f>
        <v>18.95</v>
      </c>
      <c r="T900" s="37" t="s">
        <v>48</v>
      </c>
      <c r="U900" s="5" t="str">
        <f>+Instructions!$B$3</f>
        <v>G</v>
      </c>
      <c r="V900" s="52"/>
      <c r="W900" s="56">
        <f>+Instructions!$C$22</f>
        <v>0</v>
      </c>
      <c r="X900" s="17">
        <f>ROUND($AA900*(1-W900)+0.004999,2)</f>
        <v>18.95</v>
      </c>
      <c r="Y900" s="52"/>
      <c r="Z900" s="6" t="s">
        <v>860</v>
      </c>
      <c r="AA900" s="39">
        <v>18.95</v>
      </c>
      <c r="AB900" s="60">
        <f t="shared" ref="AB900:AC902" si="1395">+W900</f>
        <v>0</v>
      </c>
      <c r="AC900" s="17">
        <f t="shared" si="1395"/>
        <v>18.95</v>
      </c>
      <c r="AD900" s="12">
        <f>(AG900-AC900)/AG900</f>
        <v>0</v>
      </c>
      <c r="AE900" s="120"/>
      <c r="AF900" s="128">
        <v>3</v>
      </c>
      <c r="AG900" s="53">
        <f>SUM(AJ900:AL900)+AE900</f>
        <v>18.95</v>
      </c>
      <c r="AH900" s="52"/>
      <c r="AJ900" s="17">
        <f>ROUND(AC900/(1-VLOOKUP(AF900,Group,2,FALSE)),2)</f>
        <v>18.95</v>
      </c>
      <c r="AK900" s="17">
        <f>IF(VLOOKUP(AF900,Group,5,FALSE)="YES",VLOOKUP(ROUND(ROUND(AJ900,1)-AJ900,2),Round,2,FALSE)+VLOOKUP(AF900,Group,6,FALSE),0)</f>
        <v>0</v>
      </c>
      <c r="AL900" s="17">
        <f>IF(VLOOKUP(AF900,Group,7,FALSE)="",0,ROUND(AJ900-0.04999,1)-AJ900+AM900)</f>
        <v>0</v>
      </c>
      <c r="AM900" s="17" t="str">
        <f>IF(VLOOKUP(AF900,Group,7,FALSE)="","",VLOOKUP(AF900,Group,7,FALSE))</f>
        <v/>
      </c>
      <c r="AO900" s="31" t="s">
        <v>61</v>
      </c>
    </row>
    <row r="901" spans="1:41" s="3" customFormat="1" ht="9.9499999999999993" customHeight="1" x14ac:dyDescent="0.2">
      <c r="B901" s="111" t="s">
        <v>8</v>
      </c>
      <c r="D901" s="40"/>
      <c r="E901" s="74" t="s">
        <v>280</v>
      </c>
      <c r="F901" s="74"/>
      <c r="G901" s="30" t="s">
        <v>92</v>
      </c>
      <c r="H901" s="30"/>
      <c r="I901" s="30" t="s">
        <v>133</v>
      </c>
      <c r="J901" s="30"/>
      <c r="K901" s="30" t="s">
        <v>144</v>
      </c>
      <c r="M901" s="168"/>
      <c r="N901" s="168" t="s">
        <v>153</v>
      </c>
      <c r="P901" s="74" t="s">
        <v>145</v>
      </c>
      <c r="Q901" s="87"/>
      <c r="R901" s="29" t="s">
        <v>732</v>
      </c>
      <c r="S901" s="39">
        <f>IF(Suggested="Yes",AA901,AG901)</f>
        <v>37.200000000000003</v>
      </c>
      <c r="T901" s="37" t="s">
        <v>48</v>
      </c>
      <c r="U901" s="5" t="str">
        <f>+Instructions!$B$3</f>
        <v>G</v>
      </c>
      <c r="V901" s="52"/>
      <c r="W901" s="56">
        <f>+Instructions!$C$22</f>
        <v>0</v>
      </c>
      <c r="X901" s="17">
        <f>ROUND($AA901*(1-W901)+0.004999,2)</f>
        <v>37.200000000000003</v>
      </c>
      <c r="Y901" s="52"/>
      <c r="Z901" s="6" t="s">
        <v>860</v>
      </c>
      <c r="AA901" s="39">
        <v>37.200000000000003</v>
      </c>
      <c r="AB901" s="60">
        <f t="shared" si="1395"/>
        <v>0</v>
      </c>
      <c r="AC901" s="17">
        <f t="shared" si="1395"/>
        <v>37.200000000000003</v>
      </c>
      <c r="AD901" s="12">
        <f>(AG901-AC901)/AG901</f>
        <v>0</v>
      </c>
      <c r="AE901" s="120"/>
      <c r="AF901" s="128">
        <v>3</v>
      </c>
      <c r="AG901" s="53">
        <f>SUM(AJ901:AL901)+AE901</f>
        <v>37.200000000000003</v>
      </c>
      <c r="AH901" s="52"/>
      <c r="AJ901" s="17">
        <f>ROUND(AC901/(1-VLOOKUP(AF901,Group,2,FALSE)),2)</f>
        <v>37.200000000000003</v>
      </c>
      <c r="AK901" s="17">
        <f>IF(VLOOKUP(AF901,Group,5,FALSE)="YES",VLOOKUP(ROUND(ROUND(AJ901,1)-AJ901,2),Round,2,FALSE)+VLOOKUP(AF901,Group,6,FALSE),0)</f>
        <v>0</v>
      </c>
      <c r="AL901" s="17">
        <f>IF(VLOOKUP(AF901,Group,7,FALSE)="",0,ROUND(AJ901-0.04999,1)-AJ901+AM901)</f>
        <v>0</v>
      </c>
      <c r="AM901" s="17" t="str">
        <f>IF(VLOOKUP(AF901,Group,7,FALSE)="","",VLOOKUP(AF901,Group,7,FALSE))</f>
        <v/>
      </c>
      <c r="AO901" s="31" t="s">
        <v>61</v>
      </c>
    </row>
    <row r="902" spans="1:41" s="3" customFormat="1" ht="9.9499999999999993" customHeight="1" x14ac:dyDescent="0.2">
      <c r="B902" s="111" t="s">
        <v>8</v>
      </c>
      <c r="D902" s="40"/>
      <c r="E902" s="74" t="s">
        <v>280</v>
      </c>
      <c r="F902" s="74"/>
      <c r="G902" s="30" t="s">
        <v>92</v>
      </c>
      <c r="H902" s="30"/>
      <c r="I902" s="30" t="s">
        <v>133</v>
      </c>
      <c r="J902" s="30"/>
      <c r="K902" s="30" t="s">
        <v>134</v>
      </c>
      <c r="M902" s="30"/>
      <c r="N902" s="168" t="s">
        <v>150</v>
      </c>
      <c r="P902" s="74" t="s">
        <v>136</v>
      </c>
      <c r="Q902" s="87"/>
      <c r="R902" s="29" t="s">
        <v>732</v>
      </c>
      <c r="S902" s="39">
        <f>IF(Suggested="Yes",AA902,AG902)</f>
        <v>18.25</v>
      </c>
      <c r="T902" s="37" t="s">
        <v>48</v>
      </c>
      <c r="U902" s="5" t="str">
        <f>+Instructions!$B$3</f>
        <v>G</v>
      </c>
      <c r="V902" s="52"/>
      <c r="W902" s="56">
        <f>+Instructions!$C$22</f>
        <v>0</v>
      </c>
      <c r="X902" s="17">
        <f>ROUND($AA902*(1-W902)+0.004999,2)</f>
        <v>18.25</v>
      </c>
      <c r="Y902" s="52"/>
      <c r="Z902" s="6" t="s">
        <v>860</v>
      </c>
      <c r="AA902" s="39">
        <v>18.25</v>
      </c>
      <c r="AB902" s="60">
        <f t="shared" si="1395"/>
        <v>0</v>
      </c>
      <c r="AC902" s="17">
        <f t="shared" si="1395"/>
        <v>18.25</v>
      </c>
      <c r="AD902" s="12">
        <f>(AG902-AC902)/AG902</f>
        <v>0</v>
      </c>
      <c r="AE902" s="120"/>
      <c r="AF902" s="128">
        <v>3</v>
      </c>
      <c r="AG902" s="53">
        <f>SUM(AJ902:AL902)+AE902</f>
        <v>18.25</v>
      </c>
      <c r="AH902" s="52"/>
      <c r="AJ902" s="17">
        <f>ROUND(AC902/(1-VLOOKUP(AF902,Group,2,FALSE)),2)</f>
        <v>18.25</v>
      </c>
      <c r="AK902" s="17">
        <f>IF(VLOOKUP(AF902,Group,5,FALSE)="YES",VLOOKUP(ROUND(ROUND(AJ902,1)-AJ902,2),Round,2,FALSE)+VLOOKUP(AF902,Group,6,FALSE),0)</f>
        <v>0</v>
      </c>
      <c r="AL902" s="17">
        <f>IF(VLOOKUP(AF902,Group,7,FALSE)="",0,ROUND(AJ902-0.04999,1)-AJ902+AM902)</f>
        <v>0</v>
      </c>
      <c r="AM902" s="17" t="str">
        <f>IF(VLOOKUP(AF902,Group,7,FALSE)="","",VLOOKUP(AF902,Group,7,FALSE))</f>
        <v/>
      </c>
      <c r="AO902" s="31" t="s">
        <v>61</v>
      </c>
    </row>
    <row r="903" spans="1:41" s="3" customFormat="1" ht="1.5" customHeight="1" x14ac:dyDescent="0.2">
      <c r="A903" s="3" t="s">
        <v>120</v>
      </c>
      <c r="P903" s="74"/>
      <c r="Q903" s="87"/>
      <c r="R903" s="6"/>
      <c r="S903" s="39"/>
      <c r="T903" s="6"/>
      <c r="U903" s="5"/>
      <c r="V903" s="52"/>
      <c r="W903" s="56"/>
      <c r="X903" s="15"/>
      <c r="Y903" s="52"/>
      <c r="Z903" s="39"/>
      <c r="AA903" s="39"/>
      <c r="AB903" s="55"/>
      <c r="AC903" s="17"/>
      <c r="AD903" s="15"/>
      <c r="AE903" s="65"/>
      <c r="AF903" s="65"/>
      <c r="AG903" s="39"/>
      <c r="AH903" s="52"/>
      <c r="AO903" s="140"/>
    </row>
    <row r="904" spans="1:41" s="3" customFormat="1" ht="9.9499999999999993" customHeight="1" x14ac:dyDescent="0.2">
      <c r="B904" s="113" t="s">
        <v>47</v>
      </c>
      <c r="D904" s="40"/>
      <c r="E904" s="74" t="s">
        <v>281</v>
      </c>
      <c r="F904" s="74"/>
      <c r="G904" s="30" t="s">
        <v>104</v>
      </c>
      <c r="H904" s="30"/>
      <c r="I904" s="30" t="s">
        <v>133</v>
      </c>
      <c r="J904" s="30"/>
      <c r="K904" s="30" t="s">
        <v>122</v>
      </c>
      <c r="M904" s="30"/>
      <c r="N904" s="30"/>
      <c r="P904" s="74" t="s">
        <v>137</v>
      </c>
      <c r="Q904" s="87"/>
      <c r="R904" s="29"/>
      <c r="S904" s="39">
        <f>IF(Suggested="Yes",AA904,AG904)</f>
        <v>8.8000000000000007</v>
      </c>
      <c r="T904" s="37" t="s">
        <v>48</v>
      </c>
      <c r="U904" s="5" t="str">
        <f>+Instructions!$B$3</f>
        <v>G</v>
      </c>
      <c r="V904" s="52"/>
      <c r="W904" s="56">
        <f>+Instructions!$C$22</f>
        <v>0</v>
      </c>
      <c r="X904" s="39">
        <f>ROUND($AA904*(1-W904)+0.004999,2)</f>
        <v>8.8000000000000007</v>
      </c>
      <c r="Y904" s="52"/>
      <c r="Z904" s="6" t="s">
        <v>860</v>
      </c>
      <c r="AA904" s="39">
        <v>8.8000000000000007</v>
      </c>
      <c r="AB904" s="60">
        <f>+W904</f>
        <v>0</v>
      </c>
      <c r="AC904" s="39">
        <f>+X904</f>
        <v>8.8000000000000007</v>
      </c>
      <c r="AD904" s="60">
        <f>(AG904-AC904)/AG904</f>
        <v>0</v>
      </c>
      <c r="AE904" s="120"/>
      <c r="AF904" s="129">
        <v>2</v>
      </c>
      <c r="AG904" s="44">
        <f>SUM(AJ904:AL904)+AE904</f>
        <v>8.8000000000000007</v>
      </c>
      <c r="AH904" s="52"/>
      <c r="AJ904" s="17">
        <f>ROUND(AC904/(1-VLOOKUP(AF904,Group,2,FALSE)),2)</f>
        <v>8.8000000000000007</v>
      </c>
      <c r="AK904" s="17">
        <f>IF(VLOOKUP(AF904,Group,5,FALSE)="YES",VLOOKUP(ROUND(ROUND(AJ904,1)-AJ904,2),Round,2,FALSE)+VLOOKUP(AF904,Group,6,FALSE),0)</f>
        <v>0</v>
      </c>
      <c r="AL904" s="17">
        <f>IF(VLOOKUP(AF904,Group,7,FALSE)="",0,ROUND(AJ904-0.04999,1)-AJ904+AM904)</f>
        <v>0</v>
      </c>
      <c r="AM904" s="17" t="str">
        <f>IF(VLOOKUP(AF904,Group,7,FALSE)="","",VLOOKUP(AF904,Group,7,FALSE))</f>
        <v/>
      </c>
      <c r="AO904" s="31" t="s">
        <v>61</v>
      </c>
    </row>
    <row r="905" spans="1:41" s="3" customFormat="1" ht="1.5" customHeight="1" x14ac:dyDescent="0.2">
      <c r="A905" s="3" t="s">
        <v>120</v>
      </c>
      <c r="P905" s="74"/>
      <c r="Q905" s="87"/>
      <c r="R905" s="6"/>
      <c r="S905" s="39"/>
      <c r="T905" s="6"/>
      <c r="U905" s="5"/>
      <c r="V905" s="52"/>
      <c r="W905" s="56"/>
      <c r="X905" s="15"/>
      <c r="Y905" s="52"/>
      <c r="Z905" s="39"/>
      <c r="AA905" s="39"/>
      <c r="AB905" s="55"/>
      <c r="AC905" s="17"/>
      <c r="AD905" s="15"/>
      <c r="AE905" s="65"/>
      <c r="AF905" s="65"/>
      <c r="AG905" s="39"/>
      <c r="AH905" s="52"/>
      <c r="AO905" s="140"/>
    </row>
    <row r="906" spans="1:41" s="3" customFormat="1" ht="9.75" customHeight="1" x14ac:dyDescent="0.2">
      <c r="B906" s="118"/>
      <c r="D906" s="40" t="s">
        <v>125</v>
      </c>
      <c r="E906" s="158" t="s">
        <v>155</v>
      </c>
      <c r="F906" s="74"/>
      <c r="G906" s="30"/>
      <c r="H906" s="30"/>
      <c r="I906" s="30"/>
      <c r="J906" s="30"/>
      <c r="K906" s="30"/>
      <c r="L906" s="30"/>
      <c r="M906" s="30"/>
      <c r="N906" s="30"/>
      <c r="P906" s="74"/>
      <c r="Q906" s="87"/>
      <c r="R906" s="29"/>
      <c r="S906" s="39"/>
      <c r="T906" s="37"/>
      <c r="U906" s="5"/>
      <c r="V906" s="52"/>
      <c r="W906" s="56"/>
      <c r="X906" s="39"/>
      <c r="Y906" s="52"/>
      <c r="Z906" s="6"/>
      <c r="AA906" s="39"/>
      <c r="AB906" s="60"/>
      <c r="AC906" s="39"/>
      <c r="AD906" s="60"/>
      <c r="AE906" s="75"/>
      <c r="AF906" s="148"/>
      <c r="AG906" s="39"/>
      <c r="AH906" s="52"/>
      <c r="AJ906" s="17"/>
      <c r="AK906" s="17"/>
      <c r="AL906" s="17"/>
      <c r="AM906" s="17"/>
      <c r="AO906" s="31"/>
    </row>
    <row r="907" spans="1:41" s="3" customFormat="1" ht="9.75" customHeight="1" x14ac:dyDescent="0.2">
      <c r="B907" s="118"/>
      <c r="E907" s="158" t="s">
        <v>557</v>
      </c>
      <c r="F907" s="74"/>
      <c r="G907" s="30"/>
      <c r="H907" s="30"/>
      <c r="I907" s="30"/>
      <c r="K907" s="30"/>
      <c r="L907" s="30"/>
      <c r="M907" s="30"/>
      <c r="N907" s="30"/>
      <c r="P907" s="74"/>
      <c r="Q907" s="87"/>
      <c r="R907" s="29"/>
      <c r="S907" s="39"/>
      <c r="T907" s="37"/>
      <c r="U907" s="5"/>
      <c r="V907" s="52"/>
      <c r="W907" s="56"/>
      <c r="X907" s="39"/>
      <c r="Y907" s="52"/>
      <c r="Z907" s="6"/>
      <c r="AA907" s="39"/>
      <c r="AB907" s="60"/>
      <c r="AC907" s="39"/>
      <c r="AD907" s="60"/>
      <c r="AE907" s="75"/>
      <c r="AF907" s="148"/>
      <c r="AG907" s="39"/>
      <c r="AH907" s="52"/>
      <c r="AJ907" s="17"/>
      <c r="AK907" s="17"/>
      <c r="AL907" s="17"/>
      <c r="AM907" s="17"/>
      <c r="AO907" s="31"/>
    </row>
    <row r="908" spans="1:41" s="3" customFormat="1" ht="9.75" customHeight="1" x14ac:dyDescent="0.2">
      <c r="B908" s="118"/>
      <c r="D908" s="40"/>
      <c r="E908" s="158" t="s">
        <v>848</v>
      </c>
      <c r="F908" s="74"/>
      <c r="G908" s="30"/>
      <c r="H908" s="30"/>
      <c r="I908" s="30"/>
      <c r="K908" s="30"/>
      <c r="L908" s="30"/>
      <c r="M908" s="30"/>
      <c r="N908" s="30"/>
      <c r="P908" s="74"/>
      <c r="Q908" s="87"/>
      <c r="R908" s="29"/>
      <c r="S908" s="39"/>
      <c r="T908" s="37"/>
      <c r="U908" s="5"/>
      <c r="V908" s="52"/>
      <c r="W908" s="56"/>
      <c r="X908" s="39"/>
      <c r="Y908" s="52"/>
      <c r="Z908" s="6"/>
      <c r="AA908" s="39"/>
      <c r="AB908" s="60"/>
      <c r="AC908" s="39"/>
      <c r="AD908" s="60"/>
      <c r="AE908" s="75"/>
      <c r="AF908" s="148"/>
      <c r="AG908" s="39"/>
      <c r="AH908" s="52"/>
      <c r="AJ908" s="17"/>
      <c r="AK908" s="17"/>
      <c r="AL908" s="17"/>
      <c r="AM908" s="17"/>
      <c r="AO908" s="31"/>
    </row>
    <row r="909" spans="1:41" s="3" customFormat="1" ht="9.6" customHeight="1" x14ac:dyDescent="0.2">
      <c r="B909" s="118"/>
      <c r="D909" s="40"/>
      <c r="E909" s="158" t="s">
        <v>510</v>
      </c>
      <c r="F909" s="74"/>
      <c r="G909" s="30"/>
      <c r="H909" s="30"/>
      <c r="I909" s="30"/>
      <c r="J909" s="30"/>
      <c r="K909" s="30"/>
      <c r="L909" s="30"/>
      <c r="M909" s="30"/>
      <c r="N909" s="30"/>
      <c r="P909" s="74"/>
      <c r="Q909" s="87"/>
      <c r="R909" s="29"/>
      <c r="S909" s="39"/>
      <c r="T909" s="37"/>
      <c r="U909" s="5"/>
      <c r="V909" s="52"/>
      <c r="W909" s="56"/>
      <c r="X909" s="39"/>
      <c r="Y909" s="52"/>
      <c r="Z909" s="6"/>
      <c r="AA909" s="39"/>
      <c r="AB909" s="60"/>
      <c r="AC909" s="39"/>
      <c r="AD909" s="60"/>
      <c r="AE909" s="75"/>
      <c r="AF909" s="148"/>
      <c r="AG909" s="39"/>
      <c r="AH909" s="52"/>
      <c r="AJ909" s="17"/>
      <c r="AK909" s="17"/>
      <c r="AL909" s="17"/>
      <c r="AM909" s="17"/>
      <c r="AO909" s="31"/>
    </row>
    <row r="910" spans="1:41" s="3" customFormat="1" ht="9.6" customHeight="1" x14ac:dyDescent="0.2">
      <c r="B910" s="118"/>
      <c r="D910" s="40"/>
      <c r="E910" s="158" t="s">
        <v>389</v>
      </c>
      <c r="F910" s="74"/>
      <c r="G910" s="30"/>
      <c r="H910" s="30"/>
      <c r="I910" s="30"/>
      <c r="J910" s="30"/>
      <c r="K910" s="30"/>
      <c r="L910" s="30"/>
      <c r="M910" s="30"/>
      <c r="N910" s="30"/>
      <c r="P910" s="74"/>
      <c r="Q910" s="87"/>
      <c r="R910" s="29"/>
      <c r="S910" s="39"/>
      <c r="T910" s="37"/>
      <c r="U910" s="5"/>
      <c r="V910" s="52"/>
      <c r="W910" s="56"/>
      <c r="X910" s="39"/>
      <c r="Y910" s="52"/>
      <c r="Z910" s="6"/>
      <c r="AA910" s="39"/>
      <c r="AB910" s="60"/>
      <c r="AC910" s="39"/>
      <c r="AD910" s="60"/>
      <c r="AE910" s="75"/>
      <c r="AF910" s="148"/>
      <c r="AG910" s="39"/>
      <c r="AH910" s="52"/>
      <c r="AJ910" s="17"/>
      <c r="AK910" s="17"/>
      <c r="AL910" s="17"/>
      <c r="AM910" s="17"/>
      <c r="AO910" s="31"/>
    </row>
    <row r="911" spans="1:41" s="3" customFormat="1" ht="9.75" customHeight="1" x14ac:dyDescent="0.2">
      <c r="B911" s="118"/>
      <c r="D911" s="40"/>
      <c r="E911" s="158" t="s">
        <v>731</v>
      </c>
      <c r="F911" s="74"/>
      <c r="G911" s="30"/>
      <c r="H911" s="30"/>
      <c r="I911" s="30"/>
      <c r="J911" s="168"/>
      <c r="K911" s="30"/>
      <c r="L911" s="30"/>
      <c r="M911" s="30"/>
      <c r="N911" s="30"/>
      <c r="P911" s="74"/>
      <c r="Q911" s="87"/>
      <c r="R911" s="29"/>
      <c r="S911" s="39"/>
      <c r="T911" s="37"/>
      <c r="U911" s="5"/>
      <c r="V911" s="52"/>
      <c r="W911" s="56"/>
      <c r="X911" s="39"/>
      <c r="Y911" s="52"/>
      <c r="Z911" s="6"/>
      <c r="AA911" s="39"/>
      <c r="AB911" s="60"/>
      <c r="AC911" s="39"/>
      <c r="AD911" s="60"/>
      <c r="AE911" s="75"/>
      <c r="AF911" s="148"/>
      <c r="AG911" s="39"/>
      <c r="AH911" s="52"/>
      <c r="AJ911" s="17"/>
      <c r="AK911" s="17"/>
      <c r="AL911" s="17"/>
      <c r="AM911" s="17"/>
      <c r="AO911" s="31"/>
    </row>
    <row r="912" spans="1:41" s="3" customFormat="1" ht="3.95" customHeight="1" x14ac:dyDescent="0.2">
      <c r="A912" s="3" t="s">
        <v>120</v>
      </c>
      <c r="P912" s="74"/>
      <c r="Q912" s="87"/>
      <c r="R912" s="6"/>
      <c r="S912" s="39"/>
      <c r="T912" s="6"/>
      <c r="U912" s="5"/>
      <c r="V912" s="52"/>
      <c r="W912" s="56"/>
      <c r="X912" s="15"/>
      <c r="Y912" s="52"/>
      <c r="Z912" s="39"/>
      <c r="AA912" s="39"/>
      <c r="AB912" s="55"/>
      <c r="AC912" s="17"/>
      <c r="AD912" s="15"/>
      <c r="AE912" s="65"/>
      <c r="AF912" s="65"/>
      <c r="AG912" s="39"/>
      <c r="AH912" s="52"/>
      <c r="AO912" s="140"/>
    </row>
    <row r="913" spans="1:41" s="3" customFormat="1" ht="9.9499999999999993" customHeight="1" x14ac:dyDescent="0.2">
      <c r="A913" s="3" t="s">
        <v>120</v>
      </c>
      <c r="C913" s="73" t="s">
        <v>158</v>
      </c>
      <c r="O913" s="3" t="s">
        <v>122</v>
      </c>
      <c r="P913" s="74"/>
      <c r="Q913" s="87"/>
      <c r="R913" s="161" t="s">
        <v>126</v>
      </c>
      <c r="S913" s="162" t="s">
        <v>159</v>
      </c>
      <c r="T913" s="163"/>
      <c r="U913" s="5"/>
      <c r="V913" s="52"/>
      <c r="W913" s="56"/>
      <c r="X913" s="15"/>
      <c r="Y913" s="52"/>
      <c r="Z913" s="39"/>
      <c r="AA913" s="39"/>
      <c r="AB913" s="55"/>
      <c r="AC913" s="17"/>
      <c r="AD913" s="15"/>
      <c r="AE913" s="65"/>
      <c r="AF913" s="65"/>
      <c r="AG913" s="39"/>
      <c r="AH913" s="52"/>
      <c r="AO913" s="140"/>
    </row>
    <row r="914" spans="1:41" s="3" customFormat="1" ht="2.85" customHeight="1" x14ac:dyDescent="0.2">
      <c r="C914" s="73"/>
      <c r="P914" s="74"/>
      <c r="Q914" s="87"/>
      <c r="R914" s="6"/>
      <c r="S914" s="39"/>
      <c r="T914" s="6"/>
      <c r="U914" s="5"/>
      <c r="V914" s="52"/>
      <c r="W914" s="56"/>
      <c r="X914" s="15"/>
      <c r="Y914" s="52"/>
      <c r="Z914" s="39"/>
      <c r="AA914" s="39"/>
      <c r="AB914" s="55"/>
      <c r="AC914" s="17"/>
      <c r="AD914" s="15"/>
      <c r="AE914" s="65"/>
      <c r="AF914" s="65"/>
      <c r="AG914" s="39"/>
      <c r="AH914" s="52"/>
      <c r="AO914" s="140"/>
    </row>
    <row r="915" spans="1:41" s="3" customFormat="1" ht="9.9499999999999993" customHeight="1" x14ac:dyDescent="0.2">
      <c r="D915" s="40" t="s">
        <v>10</v>
      </c>
      <c r="E915" s="141" t="s">
        <v>160</v>
      </c>
      <c r="G915" s="141"/>
      <c r="H915" s="141"/>
      <c r="J915" s="141"/>
      <c r="K915" s="141"/>
      <c r="L915" s="141"/>
      <c r="M915" s="3" t="s">
        <v>122</v>
      </c>
      <c r="N915" s="141"/>
      <c r="P915" s="74"/>
      <c r="Q915" s="87"/>
      <c r="R915" s="6"/>
      <c r="S915" s="39"/>
      <c r="T915" s="6"/>
      <c r="U915" s="5"/>
      <c r="V915" s="52"/>
      <c r="W915" s="56"/>
      <c r="X915" s="15"/>
      <c r="Y915" s="52"/>
      <c r="Z915" s="39"/>
      <c r="AA915" s="39"/>
      <c r="AB915" s="55"/>
      <c r="AC915" s="17"/>
      <c r="AD915" s="15"/>
      <c r="AE915" s="65"/>
      <c r="AF915" s="65"/>
      <c r="AG915" s="39"/>
      <c r="AH915" s="52"/>
      <c r="AO915" s="140"/>
    </row>
    <row r="916" spans="1:41" s="3" customFormat="1" ht="1.5" customHeight="1" x14ac:dyDescent="0.2">
      <c r="A916" s="3" t="s">
        <v>120</v>
      </c>
      <c r="P916" s="74"/>
      <c r="Q916" s="87"/>
      <c r="R916" s="6"/>
      <c r="S916" s="39"/>
      <c r="T916" s="6"/>
      <c r="U916" s="5"/>
      <c r="V916" s="52"/>
      <c r="W916" s="56"/>
      <c r="X916" s="15"/>
      <c r="Y916" s="52"/>
      <c r="Z916" s="39"/>
      <c r="AA916" s="39"/>
      <c r="AB916" s="55"/>
      <c r="AC916" s="17"/>
      <c r="AD916" s="15"/>
      <c r="AE916" s="65"/>
      <c r="AF916" s="65"/>
      <c r="AG916" s="39"/>
      <c r="AH916" s="52"/>
      <c r="AO916" s="140"/>
    </row>
    <row r="917" spans="1:41" s="3" customFormat="1" ht="9.9499999999999993" customHeight="1" x14ac:dyDescent="0.2">
      <c r="B917" s="112" t="s">
        <v>57</v>
      </c>
      <c r="D917" s="40"/>
      <c r="E917" s="74" t="s">
        <v>279</v>
      </c>
      <c r="F917" s="74"/>
      <c r="G917" s="30" t="s">
        <v>50</v>
      </c>
      <c r="H917" s="30"/>
      <c r="I917" s="30" t="s">
        <v>133</v>
      </c>
      <c r="J917" s="30"/>
      <c r="K917" s="30"/>
      <c r="L917" s="30"/>
      <c r="M917" s="30"/>
      <c r="N917" s="30"/>
      <c r="P917" s="74" t="s">
        <v>388</v>
      </c>
      <c r="Q917" s="87"/>
      <c r="R917" s="29" t="s">
        <v>54</v>
      </c>
      <c r="S917" s="39">
        <f>IF(Suggested="Yes",AA917,AG917)</f>
        <v>6.7</v>
      </c>
      <c r="T917" s="37" t="s">
        <v>49</v>
      </c>
      <c r="U917" s="5" t="str">
        <f>+Instructions!$B$3</f>
        <v>G</v>
      </c>
      <c r="V917" s="52"/>
      <c r="W917" s="56">
        <f>+Instructions!$C$22</f>
        <v>0</v>
      </c>
      <c r="X917" s="17">
        <f>ROUND($AA917*(1-W917)+0.004999,2)</f>
        <v>6.7</v>
      </c>
      <c r="Y917" s="52"/>
      <c r="Z917" s="6" t="s">
        <v>860</v>
      </c>
      <c r="AA917" s="39">
        <v>6.7</v>
      </c>
      <c r="AB917" s="60">
        <f>+W917</f>
        <v>0</v>
      </c>
      <c r="AC917" s="17">
        <f>+X917</f>
        <v>6.7</v>
      </c>
      <c r="AD917" s="12">
        <f>(AG917-AC917)/AG917</f>
        <v>0</v>
      </c>
      <c r="AE917" s="120"/>
      <c r="AF917" s="127">
        <v>1</v>
      </c>
      <c r="AG917" s="38">
        <f>SUM(AJ917:AL917)+AE917</f>
        <v>6.7</v>
      </c>
      <c r="AH917" s="52"/>
      <c r="AJ917" s="17">
        <f>ROUND(AC917/(1-VLOOKUP(AF917,Group,2,FALSE)),2)</f>
        <v>6.7</v>
      </c>
      <c r="AK917" s="17">
        <f>IF(VLOOKUP(AF917,Group,5,FALSE)="YES",VLOOKUP(ROUND(ROUND(AJ917,1)-AJ917,2),Round,2,FALSE)+VLOOKUP(AF917,Group,6,FALSE),0)</f>
        <v>0</v>
      </c>
      <c r="AL917" s="17">
        <f>IF(VLOOKUP(AF917,Group,7,FALSE)="",0,ROUND(AJ917-0.04999,1)-AJ917+AM917)</f>
        <v>0</v>
      </c>
      <c r="AM917" s="17" t="str">
        <f>IF(VLOOKUP(AF917,Group,7,FALSE)="","",VLOOKUP(AF917,Group,7,FALSE))</f>
        <v/>
      </c>
      <c r="AO917" s="31" t="s">
        <v>61</v>
      </c>
    </row>
    <row r="918" spans="1:41" s="3" customFormat="1" ht="1.5" customHeight="1" x14ac:dyDescent="0.2">
      <c r="A918" s="3" t="s">
        <v>120</v>
      </c>
      <c r="P918" s="74"/>
      <c r="Q918" s="87"/>
      <c r="R918" s="6"/>
      <c r="S918" s="39"/>
      <c r="T918" s="6"/>
      <c r="U918" s="5"/>
      <c r="V918" s="52"/>
      <c r="W918" s="56"/>
      <c r="X918" s="15"/>
      <c r="Y918" s="52"/>
      <c r="Z918" s="39"/>
      <c r="AA918" s="39"/>
      <c r="AB918" s="55"/>
      <c r="AC918" s="17"/>
      <c r="AD918" s="15"/>
      <c r="AE918" s="65"/>
      <c r="AF918" s="65"/>
      <c r="AG918" s="39"/>
      <c r="AH918" s="52"/>
      <c r="AO918" s="140"/>
    </row>
    <row r="919" spans="1:41" s="3" customFormat="1" ht="9.9499999999999993" customHeight="1" x14ac:dyDescent="0.2">
      <c r="B919" s="111" t="s">
        <v>8</v>
      </c>
      <c r="D919" s="40"/>
      <c r="E919" s="74" t="s">
        <v>280</v>
      </c>
      <c r="F919" s="74"/>
      <c r="G919" s="30" t="s">
        <v>123</v>
      </c>
      <c r="H919" s="30"/>
      <c r="I919" s="30" t="s">
        <v>133</v>
      </c>
      <c r="K919" s="30" t="s">
        <v>127</v>
      </c>
      <c r="L919" s="30"/>
      <c r="M919" s="168"/>
      <c r="N919" s="168" t="s">
        <v>161</v>
      </c>
      <c r="P919" s="74" t="s">
        <v>136</v>
      </c>
      <c r="Q919" s="87"/>
      <c r="R919" s="29" t="s">
        <v>152</v>
      </c>
      <c r="S919" s="39">
        <f>IF(Suggested="Yes",AA919,AG919)</f>
        <v>18.95</v>
      </c>
      <c r="T919" s="37" t="s">
        <v>48</v>
      </c>
      <c r="U919" s="5" t="str">
        <f>+Instructions!$B$3</f>
        <v>G</v>
      </c>
      <c r="V919" s="52"/>
      <c r="W919" s="56">
        <f>+Instructions!$C$22</f>
        <v>0</v>
      </c>
      <c r="X919" s="17">
        <f>ROUND($AA919*(1-W919)+0.004999,2)</f>
        <v>18.95</v>
      </c>
      <c r="Y919" s="52"/>
      <c r="Z919" s="6" t="s">
        <v>860</v>
      </c>
      <c r="AA919" s="39">
        <v>18.95</v>
      </c>
      <c r="AB919" s="60">
        <f t="shared" ref="AB919:AC921" si="1396">+W919</f>
        <v>0</v>
      </c>
      <c r="AC919" s="17">
        <f t="shared" si="1396"/>
        <v>18.95</v>
      </c>
      <c r="AD919" s="12">
        <f>(AG919-AC919)/AG919</f>
        <v>0</v>
      </c>
      <c r="AE919" s="120"/>
      <c r="AF919" s="128">
        <v>3</v>
      </c>
      <c r="AG919" s="53">
        <f>SUM(AJ919:AL919)+AE919</f>
        <v>18.95</v>
      </c>
      <c r="AH919" s="52"/>
      <c r="AJ919" s="17">
        <f>ROUND(AC919/(1-VLOOKUP(AF919,Group,2,FALSE)),2)</f>
        <v>18.95</v>
      </c>
      <c r="AK919" s="17">
        <f>IF(VLOOKUP(AF919,Group,5,FALSE)="YES",VLOOKUP(ROUND(ROUND(AJ919,1)-AJ919,2),Round,2,FALSE)+VLOOKUP(AF919,Group,6,FALSE),0)</f>
        <v>0</v>
      </c>
      <c r="AL919" s="17">
        <f>IF(VLOOKUP(AF919,Group,7,FALSE)="",0,ROUND(AJ919-0.04999,1)-AJ919+AM919)</f>
        <v>0</v>
      </c>
      <c r="AM919" s="17" t="str">
        <f>IF(VLOOKUP(AF919,Group,7,FALSE)="","",VLOOKUP(AF919,Group,7,FALSE))</f>
        <v/>
      </c>
      <c r="AO919" s="31" t="s">
        <v>61</v>
      </c>
    </row>
    <row r="920" spans="1:41" s="3" customFormat="1" ht="9.9499999999999993" customHeight="1" x14ac:dyDescent="0.2">
      <c r="B920" s="111" t="s">
        <v>8</v>
      </c>
      <c r="D920" s="40"/>
      <c r="E920" s="74" t="s">
        <v>280</v>
      </c>
      <c r="F920" s="74"/>
      <c r="G920" s="30" t="s">
        <v>92</v>
      </c>
      <c r="H920" s="30"/>
      <c r="I920" s="30" t="s">
        <v>133</v>
      </c>
      <c r="J920" s="30"/>
      <c r="K920" s="30" t="s">
        <v>135</v>
      </c>
      <c r="L920" s="30"/>
      <c r="N920" s="168" t="s">
        <v>150</v>
      </c>
      <c r="P920" s="74" t="s">
        <v>145</v>
      </c>
      <c r="Q920" s="87"/>
      <c r="R920" s="29" t="s">
        <v>725</v>
      </c>
      <c r="S920" s="39">
        <f>IF(Suggested="Yes",AA920,AG920)</f>
        <v>26.65</v>
      </c>
      <c r="T920" s="37" t="s">
        <v>48</v>
      </c>
      <c r="U920" s="5" t="str">
        <f>+Instructions!$B$3</f>
        <v>G</v>
      </c>
      <c r="V920" s="52"/>
      <c r="W920" s="56">
        <f>+Instructions!$C$22</f>
        <v>0</v>
      </c>
      <c r="X920" s="17">
        <f>ROUND($AA920*(1-W920)+0.004999,2)</f>
        <v>26.65</v>
      </c>
      <c r="Y920" s="52"/>
      <c r="Z920" s="6" t="s">
        <v>860</v>
      </c>
      <c r="AA920" s="39">
        <v>26.65</v>
      </c>
      <c r="AB920" s="60">
        <f t="shared" si="1396"/>
        <v>0</v>
      </c>
      <c r="AC920" s="17">
        <f t="shared" si="1396"/>
        <v>26.65</v>
      </c>
      <c r="AD920" s="12">
        <f>(AG920-AC920)/AG920</f>
        <v>0</v>
      </c>
      <c r="AE920" s="120"/>
      <c r="AF920" s="128">
        <v>3</v>
      </c>
      <c r="AG920" s="53">
        <f>SUM(AJ920:AL920)+AE920</f>
        <v>26.65</v>
      </c>
      <c r="AH920" s="52"/>
      <c r="AJ920" s="17">
        <f>ROUND(AC920/(1-VLOOKUP(AF920,Group,2,FALSE)),2)</f>
        <v>26.65</v>
      </c>
      <c r="AK920" s="17">
        <f>IF(VLOOKUP(AF920,Group,5,FALSE)="YES",VLOOKUP(ROUND(ROUND(AJ920,1)-AJ920,2),Round,2,FALSE)+VLOOKUP(AF920,Group,6,FALSE),0)</f>
        <v>0</v>
      </c>
      <c r="AL920" s="17">
        <f>IF(VLOOKUP(AF920,Group,7,FALSE)="",0,ROUND(AJ920-0.04999,1)-AJ920+AM920)</f>
        <v>0</v>
      </c>
      <c r="AM920" s="17" t="str">
        <f>IF(VLOOKUP(AF920,Group,7,FALSE)="","",VLOOKUP(AF920,Group,7,FALSE))</f>
        <v/>
      </c>
      <c r="AO920" s="31" t="s">
        <v>61</v>
      </c>
    </row>
    <row r="921" spans="1:41" s="3" customFormat="1" ht="9.9499999999999993" customHeight="1" x14ac:dyDescent="0.2">
      <c r="B921" s="111" t="s">
        <v>8</v>
      </c>
      <c r="D921" s="40"/>
      <c r="E921" s="74" t="s">
        <v>280</v>
      </c>
      <c r="F921" s="74"/>
      <c r="G921" s="30" t="s">
        <v>92</v>
      </c>
      <c r="H921" s="30"/>
      <c r="I921" s="30" t="s">
        <v>133</v>
      </c>
      <c r="J921" s="30"/>
      <c r="K921" s="30" t="s">
        <v>134</v>
      </c>
      <c r="L921" s="30"/>
      <c r="M921" s="168"/>
      <c r="N921" s="168" t="s">
        <v>150</v>
      </c>
      <c r="P921" s="74" t="s">
        <v>136</v>
      </c>
      <c r="Q921" s="87"/>
      <c r="R921" s="29" t="s">
        <v>725</v>
      </c>
      <c r="S921" s="39">
        <f>IF(Suggested="Yes",AA921,AG921)</f>
        <v>18.25</v>
      </c>
      <c r="T921" s="37" t="s">
        <v>48</v>
      </c>
      <c r="U921" s="5" t="str">
        <f>+Instructions!$B$3</f>
        <v>G</v>
      </c>
      <c r="V921" s="52"/>
      <c r="W921" s="56">
        <f>+Instructions!$C$22</f>
        <v>0</v>
      </c>
      <c r="X921" s="17">
        <f>ROUND($AA921*(1-W921)+0.004999,2)</f>
        <v>18.25</v>
      </c>
      <c r="Y921" s="52"/>
      <c r="Z921" s="6" t="s">
        <v>860</v>
      </c>
      <c r="AA921" s="39">
        <v>18.25</v>
      </c>
      <c r="AB921" s="60">
        <f t="shared" si="1396"/>
        <v>0</v>
      </c>
      <c r="AC921" s="17">
        <f t="shared" si="1396"/>
        <v>18.25</v>
      </c>
      <c r="AD921" s="12">
        <f>(AG921-AC921)/AG921</f>
        <v>0</v>
      </c>
      <c r="AE921" s="120"/>
      <c r="AF921" s="128">
        <v>3</v>
      </c>
      <c r="AG921" s="53">
        <f>SUM(AJ921:AL921)+AE921</f>
        <v>18.25</v>
      </c>
      <c r="AH921" s="52"/>
      <c r="AJ921" s="17">
        <f>ROUND(AC921/(1-VLOOKUP(AF921,Group,2,FALSE)),2)</f>
        <v>18.25</v>
      </c>
      <c r="AK921" s="17">
        <f>IF(VLOOKUP(AF921,Group,5,FALSE)="YES",VLOOKUP(ROUND(ROUND(AJ921,1)-AJ921,2),Round,2,FALSE)+VLOOKUP(AF921,Group,6,FALSE),0)</f>
        <v>0</v>
      </c>
      <c r="AL921" s="17">
        <f>IF(VLOOKUP(AF921,Group,7,FALSE)="",0,ROUND(AJ921-0.04999,1)-AJ921+AM921)</f>
        <v>0</v>
      </c>
      <c r="AM921" s="17" t="str">
        <f>IF(VLOOKUP(AF921,Group,7,FALSE)="","",VLOOKUP(AF921,Group,7,FALSE))</f>
        <v/>
      </c>
      <c r="AO921" s="31" t="s">
        <v>61</v>
      </c>
    </row>
    <row r="922" spans="1:41" s="3" customFormat="1" ht="1.5" customHeight="1" x14ac:dyDescent="0.2">
      <c r="A922" s="3" t="s">
        <v>120</v>
      </c>
      <c r="P922" s="74"/>
      <c r="Q922" s="87"/>
      <c r="R922" s="6"/>
      <c r="S922" s="39"/>
      <c r="T922" s="6"/>
      <c r="U922" s="5"/>
      <c r="V922" s="52"/>
      <c r="W922" s="56"/>
      <c r="X922" s="15"/>
      <c r="Y922" s="52"/>
      <c r="Z922" s="39"/>
      <c r="AA922" s="39"/>
      <c r="AB922" s="55"/>
      <c r="AC922" s="17"/>
      <c r="AD922" s="15"/>
      <c r="AE922" s="65"/>
      <c r="AF922" s="65"/>
      <c r="AG922" s="39"/>
      <c r="AH922" s="52"/>
      <c r="AO922" s="140"/>
    </row>
    <row r="923" spans="1:41" s="3" customFormat="1" ht="9.9499999999999993" customHeight="1" x14ac:dyDescent="0.2">
      <c r="B923" s="113" t="s">
        <v>47</v>
      </c>
      <c r="D923" s="40"/>
      <c r="E923" s="74" t="s">
        <v>281</v>
      </c>
      <c r="F923" s="74"/>
      <c r="G923" s="30" t="s">
        <v>104</v>
      </c>
      <c r="H923" s="30"/>
      <c r="I923" s="30" t="s">
        <v>133</v>
      </c>
      <c r="J923" s="30"/>
      <c r="K923" s="30"/>
      <c r="L923" s="30" t="s">
        <v>122</v>
      </c>
      <c r="M923" s="30"/>
      <c r="N923" s="30"/>
      <c r="P923" s="74" t="s">
        <v>137</v>
      </c>
      <c r="Q923" s="87"/>
      <c r="R923" s="29"/>
      <c r="S923" s="39">
        <f>IF(Suggested="Yes",AA923,AG923)</f>
        <v>8.8000000000000007</v>
      </c>
      <c r="T923" s="37" t="s">
        <v>48</v>
      </c>
      <c r="U923" s="5" t="str">
        <f>+Instructions!$B$3</f>
        <v>G</v>
      </c>
      <c r="V923" s="52"/>
      <c r="W923" s="56">
        <f>+Instructions!$C$22</f>
        <v>0</v>
      </c>
      <c r="X923" s="39">
        <f>ROUND($AA923*(1-W923)+0.004999,2)</f>
        <v>8.8000000000000007</v>
      </c>
      <c r="Y923" s="52"/>
      <c r="Z923" s="6" t="s">
        <v>860</v>
      </c>
      <c r="AA923" s="39">
        <v>8.8000000000000007</v>
      </c>
      <c r="AB923" s="60">
        <f>+W923</f>
        <v>0</v>
      </c>
      <c r="AC923" s="39">
        <f>+X923</f>
        <v>8.8000000000000007</v>
      </c>
      <c r="AD923" s="60">
        <f>(AG923-AC923)/AG923</f>
        <v>0</v>
      </c>
      <c r="AE923" s="120"/>
      <c r="AF923" s="129">
        <v>2</v>
      </c>
      <c r="AG923" s="44">
        <f>SUM(AJ923:AL923)+AE923</f>
        <v>8.8000000000000007</v>
      </c>
      <c r="AH923" s="52"/>
      <c r="AJ923" s="17">
        <f>ROUND(AC923/(1-VLOOKUP(AF923,Group,2,FALSE)),2)</f>
        <v>8.8000000000000007</v>
      </c>
      <c r="AK923" s="17">
        <f>IF(VLOOKUP(AF923,Group,5,FALSE)="YES",VLOOKUP(ROUND(ROUND(AJ923,1)-AJ923,2),Round,2,FALSE)+VLOOKUP(AF923,Group,6,FALSE),0)</f>
        <v>0</v>
      </c>
      <c r="AL923" s="17">
        <f>IF(VLOOKUP(AF923,Group,7,FALSE)="",0,ROUND(AJ923-0.04999,1)-AJ923+AM923)</f>
        <v>0</v>
      </c>
      <c r="AM923" s="17" t="str">
        <f>IF(VLOOKUP(AF923,Group,7,FALSE)="","",VLOOKUP(AF923,Group,7,FALSE))</f>
        <v/>
      </c>
      <c r="AO923" s="31" t="s">
        <v>61</v>
      </c>
    </row>
    <row r="924" spans="1:41" s="3" customFormat="1" ht="1.5" customHeight="1" x14ac:dyDescent="0.2">
      <c r="B924" s="118"/>
      <c r="D924" s="40"/>
      <c r="E924" s="74"/>
      <c r="F924" s="74"/>
      <c r="G924" s="30"/>
      <c r="H924" s="30"/>
      <c r="I924" s="30"/>
      <c r="J924" s="30"/>
      <c r="K924" s="30"/>
      <c r="L924" s="30"/>
      <c r="M924" s="30"/>
      <c r="N924" s="30"/>
      <c r="P924" s="74"/>
      <c r="Q924" s="87"/>
      <c r="R924" s="29"/>
      <c r="S924" s="39"/>
      <c r="T924" s="37"/>
      <c r="U924" s="5"/>
      <c r="V924" s="52"/>
      <c r="W924" s="56"/>
      <c r="X924" s="39"/>
      <c r="Y924" s="52"/>
      <c r="Z924" s="6"/>
      <c r="AA924" s="39"/>
      <c r="AB924" s="60"/>
      <c r="AC924" s="39"/>
      <c r="AD924" s="60"/>
      <c r="AE924" s="75"/>
      <c r="AF924" s="148"/>
      <c r="AG924" s="39"/>
      <c r="AH924" s="52"/>
      <c r="AJ924" s="17"/>
      <c r="AK924" s="17"/>
      <c r="AL924" s="17"/>
      <c r="AM924" s="17"/>
      <c r="AO924" s="31"/>
    </row>
    <row r="925" spans="1:41" s="3" customFormat="1" ht="9.75" customHeight="1" x14ac:dyDescent="0.2">
      <c r="B925" s="118"/>
      <c r="D925" s="40" t="s">
        <v>125</v>
      </c>
      <c r="E925" s="158" t="s">
        <v>155</v>
      </c>
      <c r="F925" s="74"/>
      <c r="G925" s="30"/>
      <c r="H925" s="30"/>
      <c r="I925" s="30"/>
      <c r="J925" s="30"/>
      <c r="K925" s="30"/>
      <c r="L925" s="30"/>
      <c r="M925" s="30"/>
      <c r="N925" s="30"/>
      <c r="P925" s="74"/>
      <c r="Q925" s="87"/>
      <c r="R925" s="29"/>
      <c r="S925" s="39"/>
      <c r="T925" s="37"/>
      <c r="U925" s="5"/>
      <c r="V925" s="52"/>
      <c r="W925" s="56"/>
      <c r="X925" s="39"/>
      <c r="Y925" s="52"/>
      <c r="Z925" s="6"/>
      <c r="AA925" s="39"/>
      <c r="AB925" s="60"/>
      <c r="AC925" s="39"/>
      <c r="AD925" s="60"/>
      <c r="AE925" s="75"/>
      <c r="AF925" s="148"/>
      <c r="AG925" s="39"/>
      <c r="AH925" s="52"/>
      <c r="AJ925" s="17"/>
      <c r="AK925" s="17"/>
      <c r="AL925" s="17"/>
      <c r="AM925" s="17"/>
      <c r="AO925" s="31"/>
    </row>
    <row r="926" spans="1:41" s="3" customFormat="1" ht="9.75" customHeight="1" x14ac:dyDescent="0.2">
      <c r="B926" s="118"/>
      <c r="D926" s="40"/>
      <c r="E926" s="158" t="s">
        <v>598</v>
      </c>
      <c r="F926" s="74"/>
      <c r="G926" s="30"/>
      <c r="H926" s="30"/>
      <c r="I926" s="30"/>
      <c r="J926" s="168"/>
      <c r="K926" s="30"/>
      <c r="L926" s="30"/>
      <c r="M926" s="30"/>
      <c r="O926" s="158"/>
      <c r="P926" s="74"/>
      <c r="Q926" s="87"/>
      <c r="R926" s="29"/>
      <c r="S926" s="39"/>
      <c r="T926" s="37"/>
      <c r="U926" s="5"/>
      <c r="V926" s="52"/>
      <c r="W926" s="56"/>
      <c r="X926" s="39"/>
      <c r="Y926" s="52"/>
      <c r="Z926" s="6"/>
      <c r="AA926" s="39"/>
      <c r="AB926" s="60"/>
      <c r="AC926" s="39"/>
      <c r="AD926" s="60"/>
      <c r="AE926" s="75"/>
      <c r="AF926" s="148"/>
      <c r="AG926" s="39"/>
      <c r="AH926" s="52"/>
      <c r="AJ926" s="17"/>
      <c r="AK926" s="17"/>
      <c r="AL926" s="17"/>
      <c r="AM926" s="17"/>
      <c r="AO926" s="31"/>
    </row>
    <row r="927" spans="1:41" s="3" customFormat="1" ht="9.75" customHeight="1" x14ac:dyDescent="0.2">
      <c r="B927" s="118"/>
      <c r="D927" s="40"/>
      <c r="E927" s="168" t="s">
        <v>151</v>
      </c>
      <c r="F927" s="74"/>
      <c r="G927" s="30"/>
      <c r="H927" s="30"/>
      <c r="I927" s="30"/>
      <c r="J927" s="158"/>
      <c r="K927" s="30"/>
      <c r="L927" s="30"/>
      <c r="M927" s="30"/>
      <c r="N927" s="30"/>
      <c r="P927" s="74"/>
      <c r="Q927" s="87"/>
      <c r="R927" s="29"/>
      <c r="S927" s="39"/>
      <c r="T927" s="37"/>
      <c r="U927" s="5"/>
      <c r="V927" s="52"/>
      <c r="W927" s="56"/>
      <c r="X927" s="39"/>
      <c r="Y927" s="52"/>
      <c r="Z927" s="6"/>
      <c r="AA927" s="39"/>
      <c r="AB927" s="60"/>
      <c r="AC927" s="39"/>
      <c r="AD927" s="60"/>
      <c r="AE927" s="75"/>
      <c r="AF927" s="148"/>
      <c r="AG927" s="39"/>
      <c r="AH927" s="52"/>
      <c r="AJ927" s="17"/>
      <c r="AK927" s="17"/>
      <c r="AL927" s="17"/>
      <c r="AM927" s="17"/>
      <c r="AO927" s="31"/>
    </row>
    <row r="928" spans="1:41" s="3" customFormat="1" ht="9.75" customHeight="1" x14ac:dyDescent="0.2">
      <c r="B928" s="118"/>
      <c r="D928" s="40"/>
      <c r="E928" s="158" t="s">
        <v>726</v>
      </c>
      <c r="F928" s="74"/>
      <c r="G928" s="30"/>
      <c r="H928" s="30"/>
      <c r="I928" s="30"/>
      <c r="J928" s="168"/>
      <c r="K928" s="30"/>
      <c r="L928" s="30"/>
      <c r="M928" s="30"/>
      <c r="N928" s="30"/>
      <c r="P928" s="74"/>
      <c r="Q928" s="87"/>
      <c r="R928" s="29"/>
      <c r="S928" s="39"/>
      <c r="T928" s="37"/>
      <c r="U928" s="5"/>
      <c r="V928" s="52"/>
      <c r="W928" s="56"/>
      <c r="X928" s="39"/>
      <c r="Y928" s="52"/>
      <c r="Z928" s="6"/>
      <c r="AA928" s="39"/>
      <c r="AB928" s="60"/>
      <c r="AC928" s="39"/>
      <c r="AD928" s="60"/>
      <c r="AE928" s="75"/>
      <c r="AF928" s="148"/>
      <c r="AG928" s="39"/>
      <c r="AH928" s="52"/>
      <c r="AJ928" s="17"/>
      <c r="AK928" s="17"/>
      <c r="AL928" s="17"/>
      <c r="AM928" s="17"/>
      <c r="AO928" s="31"/>
    </row>
    <row r="929" spans="1:41" s="3" customFormat="1" ht="3.95" customHeight="1" x14ac:dyDescent="0.2">
      <c r="A929" s="3" t="s">
        <v>120</v>
      </c>
      <c r="P929" s="74"/>
      <c r="Q929" s="87"/>
      <c r="R929" s="6"/>
      <c r="S929" s="39"/>
      <c r="T929" s="6"/>
      <c r="U929" s="5"/>
      <c r="V929" s="52"/>
      <c r="W929" s="56"/>
      <c r="X929" s="15"/>
      <c r="Y929" s="52"/>
      <c r="Z929" s="39"/>
      <c r="AA929" s="39"/>
      <c r="AB929" s="55"/>
      <c r="AC929" s="17"/>
      <c r="AD929" s="15"/>
      <c r="AE929" s="65"/>
      <c r="AF929" s="65"/>
      <c r="AG929" s="39"/>
      <c r="AH929" s="52"/>
      <c r="AO929" s="140"/>
    </row>
    <row r="930" spans="1:41" s="3" customFormat="1" ht="9.9499999999999993" customHeight="1" x14ac:dyDescent="0.2">
      <c r="A930" s="3" t="s">
        <v>120</v>
      </c>
      <c r="C930" s="73" t="s">
        <v>242</v>
      </c>
      <c r="O930" s="3" t="s">
        <v>122</v>
      </c>
      <c r="P930" s="74"/>
      <c r="Q930" s="87"/>
      <c r="R930" s="161" t="s">
        <v>126</v>
      </c>
      <c r="S930" s="162" t="s">
        <v>241</v>
      </c>
      <c r="T930" s="163"/>
      <c r="U930" s="5"/>
      <c r="V930" s="52"/>
      <c r="W930" s="56"/>
      <c r="X930" s="15"/>
      <c r="Y930" s="52"/>
      <c r="Z930" s="39"/>
      <c r="AA930" s="39"/>
      <c r="AB930" s="55"/>
      <c r="AC930" s="17"/>
      <c r="AD930" s="15"/>
      <c r="AE930" s="65"/>
      <c r="AF930" s="65"/>
      <c r="AG930" s="39"/>
      <c r="AH930" s="52"/>
      <c r="AO930" s="140"/>
    </row>
    <row r="931" spans="1:41" s="3" customFormat="1" ht="2.85" customHeight="1" x14ac:dyDescent="0.2">
      <c r="C931" s="73"/>
      <c r="P931" s="74"/>
      <c r="Q931" s="87"/>
      <c r="R931" s="6"/>
      <c r="S931" s="39"/>
      <c r="T931" s="6"/>
      <c r="U931" s="5"/>
      <c r="V931" s="52"/>
      <c r="W931" s="56"/>
      <c r="X931" s="15"/>
      <c r="Y931" s="52"/>
      <c r="Z931" s="39"/>
      <c r="AA931" s="39"/>
      <c r="AB931" s="55"/>
      <c r="AC931" s="17"/>
      <c r="AD931" s="15"/>
      <c r="AE931" s="65"/>
      <c r="AF931" s="65"/>
      <c r="AG931" s="39"/>
      <c r="AH931" s="52"/>
      <c r="AO931" s="140"/>
    </row>
    <row r="932" spans="1:41" s="3" customFormat="1" ht="9.9499999999999993" customHeight="1" x14ac:dyDescent="0.2">
      <c r="D932" s="40" t="s">
        <v>10</v>
      </c>
      <c r="E932" s="141" t="s">
        <v>243</v>
      </c>
      <c r="G932" s="141"/>
      <c r="H932" s="141"/>
      <c r="J932" s="141"/>
      <c r="K932" s="141"/>
      <c r="L932" s="141"/>
      <c r="M932" s="3" t="s">
        <v>122</v>
      </c>
      <c r="N932" s="141"/>
      <c r="P932" s="74"/>
      <c r="Q932" s="87"/>
      <c r="R932" s="6"/>
      <c r="S932" s="39"/>
      <c r="T932" s="6"/>
      <c r="U932" s="5"/>
      <c r="V932" s="52"/>
      <c r="W932" s="56"/>
      <c r="X932" s="15"/>
      <c r="Y932" s="52"/>
      <c r="Z932" s="39"/>
      <c r="AA932" s="39"/>
      <c r="AB932" s="55"/>
      <c r="AC932" s="17"/>
      <c r="AD932" s="15"/>
      <c r="AE932" s="65"/>
      <c r="AF932" s="65"/>
      <c r="AG932" s="39"/>
      <c r="AH932" s="52"/>
      <c r="AO932" s="140"/>
    </row>
    <row r="933" spans="1:41" s="3" customFormat="1" ht="1.5" customHeight="1" x14ac:dyDescent="0.2">
      <c r="A933" s="3" t="s">
        <v>120</v>
      </c>
      <c r="P933" s="74"/>
      <c r="Q933" s="87"/>
      <c r="R933" s="6"/>
      <c r="S933" s="39"/>
      <c r="T933" s="6"/>
      <c r="U933" s="5"/>
      <c r="V933" s="52"/>
      <c r="W933" s="56"/>
      <c r="X933" s="15"/>
      <c r="Y933" s="52"/>
      <c r="Z933" s="39"/>
      <c r="AA933" s="39"/>
      <c r="AB933" s="55"/>
      <c r="AC933" s="17"/>
      <c r="AD933" s="15"/>
      <c r="AE933" s="65"/>
      <c r="AF933" s="65"/>
      <c r="AG933" s="39"/>
      <c r="AH933" s="52"/>
      <c r="AO933" s="140"/>
    </row>
    <row r="934" spans="1:41" s="3" customFormat="1" ht="9.9499999999999993" customHeight="1" x14ac:dyDescent="0.2">
      <c r="B934" s="112" t="s">
        <v>57</v>
      </c>
      <c r="D934" s="40"/>
      <c r="E934" s="74" t="s">
        <v>279</v>
      </c>
      <c r="F934" s="74"/>
      <c r="G934" s="30" t="s">
        <v>50</v>
      </c>
      <c r="H934" s="30"/>
      <c r="I934" s="30" t="s">
        <v>407</v>
      </c>
      <c r="J934" s="30"/>
      <c r="K934" s="30"/>
      <c r="L934" s="30"/>
      <c r="M934" s="30"/>
      <c r="N934" s="30"/>
      <c r="P934" s="74" t="s">
        <v>500</v>
      </c>
      <c r="Q934" s="87"/>
      <c r="R934" s="29"/>
      <c r="S934" s="39">
        <f>IF(Suggested="Yes",AA934,AG934)</f>
        <v>10.55</v>
      </c>
      <c r="T934" s="37" t="s">
        <v>49</v>
      </c>
      <c r="U934" s="5" t="str">
        <f>+Instructions!$B$3</f>
        <v>G</v>
      </c>
      <c r="V934" s="52"/>
      <c r="W934" s="56">
        <f>+Instructions!$C$22</f>
        <v>0</v>
      </c>
      <c r="X934" s="17">
        <f>ROUND($AA934*(1-W934)+0.004999,2)</f>
        <v>10.55</v>
      </c>
      <c r="Y934" s="52"/>
      <c r="Z934" s="6" t="s">
        <v>860</v>
      </c>
      <c r="AA934" s="39">
        <v>10.55</v>
      </c>
      <c r="AB934" s="60">
        <f>+W934</f>
        <v>0</v>
      </c>
      <c r="AC934" s="17">
        <f>+X934</f>
        <v>10.55</v>
      </c>
      <c r="AD934" s="12">
        <f>(AG934-AC934)/AG934</f>
        <v>0</v>
      </c>
      <c r="AE934" s="120"/>
      <c r="AF934" s="127">
        <v>1</v>
      </c>
      <c r="AG934" s="38">
        <f>SUM(AJ934:AL934)+AE934</f>
        <v>10.55</v>
      </c>
      <c r="AH934" s="52"/>
      <c r="AJ934" s="17">
        <f>ROUND(AC934/(1-VLOOKUP(AF934,Group,2,FALSE)),2)</f>
        <v>10.55</v>
      </c>
      <c r="AK934" s="17">
        <f>IF(VLOOKUP(AF934,Group,5,FALSE)="YES",VLOOKUP(ROUND(ROUND(AJ934,1)-AJ934,2),Round,2,FALSE)+VLOOKUP(AF934,Group,6,FALSE),0)</f>
        <v>0</v>
      </c>
      <c r="AL934" s="17">
        <f>IF(VLOOKUP(AF934,Group,7,FALSE)="",0,ROUND(AJ934-0.04999,1)-AJ934+AM934)</f>
        <v>0</v>
      </c>
      <c r="AM934" s="17" t="str">
        <f>IF(VLOOKUP(AF934,Group,7,FALSE)="","",VLOOKUP(AF934,Group,7,FALSE))</f>
        <v/>
      </c>
      <c r="AO934" s="31" t="s">
        <v>61</v>
      </c>
    </row>
    <row r="935" spans="1:41" s="3" customFormat="1" ht="1.5" customHeight="1" x14ac:dyDescent="0.2">
      <c r="A935" s="3" t="s">
        <v>120</v>
      </c>
      <c r="P935" s="74"/>
      <c r="Q935" s="87"/>
      <c r="R935" s="6"/>
      <c r="S935" s="39"/>
      <c r="T935" s="6"/>
      <c r="U935" s="5"/>
      <c r="V935" s="52"/>
      <c r="W935" s="56"/>
      <c r="X935" s="15"/>
      <c r="Y935" s="52"/>
      <c r="Z935" s="39"/>
      <c r="AA935" s="39"/>
      <c r="AB935" s="55"/>
      <c r="AC935" s="17"/>
      <c r="AD935" s="15"/>
      <c r="AE935" s="65"/>
      <c r="AF935" s="65"/>
      <c r="AG935" s="39"/>
      <c r="AH935" s="52"/>
      <c r="AO935" s="140"/>
    </row>
    <row r="936" spans="1:41" s="3" customFormat="1" ht="9.9499999999999993" customHeight="1" x14ac:dyDescent="0.2">
      <c r="B936" s="112" t="s">
        <v>57</v>
      </c>
      <c r="D936" s="40"/>
      <c r="E936" s="74" t="s">
        <v>279</v>
      </c>
      <c r="F936" s="74"/>
      <c r="G936" s="30" t="s">
        <v>50</v>
      </c>
      <c r="H936" s="30"/>
      <c r="I936" s="30" t="s">
        <v>407</v>
      </c>
      <c r="J936" s="30"/>
      <c r="K936" s="30" t="s">
        <v>244</v>
      </c>
      <c r="M936" s="30"/>
      <c r="N936" s="30"/>
      <c r="P936" s="74" t="s">
        <v>500</v>
      </c>
      <c r="Q936" s="87"/>
      <c r="R936" s="29"/>
      <c r="S936" s="39">
        <f>IF(Suggested="Yes",AA936,AG936)</f>
        <v>10.7</v>
      </c>
      <c r="T936" s="37" t="s">
        <v>49</v>
      </c>
      <c r="U936" s="5" t="str">
        <f>+Instructions!$B$3</f>
        <v>G</v>
      </c>
      <c r="V936" s="52"/>
      <c r="W936" s="56">
        <f>+Instructions!$C$22</f>
        <v>0</v>
      </c>
      <c r="X936" s="17">
        <f>ROUND($AA936*(1-W936)+0.004999,2)</f>
        <v>10.7</v>
      </c>
      <c r="Y936" s="52"/>
      <c r="Z936" s="6" t="s">
        <v>860</v>
      </c>
      <c r="AA936" s="39">
        <v>10.7</v>
      </c>
      <c r="AB936" s="60">
        <f>+W936</f>
        <v>0</v>
      </c>
      <c r="AC936" s="17">
        <f>+X936</f>
        <v>10.7</v>
      </c>
      <c r="AD936" s="12">
        <f>(AG936-AC936)/AG936</f>
        <v>0</v>
      </c>
      <c r="AE936" s="120"/>
      <c r="AF936" s="127">
        <v>1</v>
      </c>
      <c r="AG936" s="38">
        <f>SUM(AJ936:AL936)+AE936</f>
        <v>10.7</v>
      </c>
      <c r="AH936" s="52"/>
      <c r="AJ936" s="17">
        <f>ROUND(AC936/(1-VLOOKUP(AF936,Group,2,FALSE)),2)</f>
        <v>10.7</v>
      </c>
      <c r="AK936" s="17">
        <f>IF(VLOOKUP(AF936,Group,5,FALSE)="YES",VLOOKUP(ROUND(ROUND(AJ936,1)-AJ936,2),Round,2,FALSE)+VLOOKUP(AF936,Group,6,FALSE),0)</f>
        <v>0</v>
      </c>
      <c r="AL936" s="17">
        <f>IF(VLOOKUP(AF936,Group,7,FALSE)="",0,ROUND(AJ936-0.04999,1)-AJ936+AM936)</f>
        <v>0</v>
      </c>
      <c r="AM936" s="17" t="str">
        <f>IF(VLOOKUP(AF936,Group,7,FALSE)="","",VLOOKUP(AF936,Group,7,FALSE))</f>
        <v/>
      </c>
      <c r="AO936" s="31" t="s">
        <v>61</v>
      </c>
    </row>
    <row r="937" spans="1:41" s="3" customFormat="1" ht="3.95" customHeight="1" x14ac:dyDescent="0.2">
      <c r="A937" s="3" t="s">
        <v>120</v>
      </c>
      <c r="P937" s="74"/>
      <c r="Q937" s="87"/>
      <c r="R937" s="6"/>
      <c r="S937" s="39"/>
      <c r="T937" s="6"/>
      <c r="U937" s="5"/>
      <c r="V937" s="52"/>
      <c r="W937" s="56"/>
      <c r="X937" s="15"/>
      <c r="Y937" s="52"/>
      <c r="Z937" s="39"/>
      <c r="AA937" s="39"/>
      <c r="AB937" s="55"/>
      <c r="AC937" s="17"/>
      <c r="AD937" s="15"/>
      <c r="AE937" s="65"/>
      <c r="AF937" s="65"/>
      <c r="AG937" s="39"/>
      <c r="AH937" s="52"/>
      <c r="AO937" s="140"/>
    </row>
    <row r="938" spans="1:41" s="3" customFormat="1" ht="9.9499999999999993" customHeight="1" x14ac:dyDescent="0.2">
      <c r="A938" s="3" t="s">
        <v>120</v>
      </c>
      <c r="C938" s="73" t="s">
        <v>311</v>
      </c>
      <c r="O938" s="3" t="s">
        <v>122</v>
      </c>
      <c r="P938" s="74"/>
      <c r="Q938" s="87"/>
      <c r="R938" s="161" t="s">
        <v>126</v>
      </c>
      <c r="S938" s="162" t="s">
        <v>312</v>
      </c>
      <c r="T938" s="163"/>
      <c r="U938" s="5"/>
      <c r="V938" s="52"/>
      <c r="W938" s="56"/>
      <c r="X938" s="15"/>
      <c r="Y938" s="52"/>
      <c r="Z938" s="39"/>
      <c r="AA938" s="39"/>
      <c r="AB938" s="55"/>
      <c r="AC938" s="17"/>
      <c r="AD938" s="15"/>
      <c r="AE938" s="65"/>
      <c r="AF938" s="65"/>
      <c r="AG938" s="39"/>
      <c r="AH938" s="52"/>
      <c r="AO938" s="140"/>
    </row>
    <row r="939" spans="1:41" s="3" customFormat="1" ht="2.85" customHeight="1" x14ac:dyDescent="0.2">
      <c r="C939" s="73"/>
      <c r="P939" s="74"/>
      <c r="Q939" s="87"/>
      <c r="R939" s="6"/>
      <c r="S939" s="39"/>
      <c r="T939" s="6"/>
      <c r="U939" s="5"/>
      <c r="V939" s="52"/>
      <c r="W939" s="56"/>
      <c r="X939" s="15"/>
      <c r="Y939" s="52"/>
      <c r="Z939" s="39"/>
      <c r="AA939" s="39"/>
      <c r="AB939" s="55"/>
      <c r="AC939" s="17"/>
      <c r="AD939" s="15"/>
      <c r="AE939" s="65"/>
      <c r="AF939" s="65"/>
      <c r="AG939" s="39"/>
      <c r="AH939" s="52"/>
      <c r="AO939" s="140"/>
    </row>
    <row r="940" spans="1:41" s="3" customFormat="1" ht="9.9499999999999993" customHeight="1" x14ac:dyDescent="0.2">
      <c r="D940" s="40" t="s">
        <v>10</v>
      </c>
      <c r="E940" s="141" t="s">
        <v>698</v>
      </c>
      <c r="F940" s="141" t="s">
        <v>699</v>
      </c>
      <c r="G940" s="141"/>
      <c r="H940" s="141"/>
      <c r="I940" s="141" t="s">
        <v>700</v>
      </c>
      <c r="J940" s="141"/>
      <c r="K940" s="141" t="s">
        <v>701</v>
      </c>
      <c r="L940" s="141"/>
      <c r="N940" s="141"/>
      <c r="P940" s="74"/>
      <c r="Q940" s="87"/>
      <c r="R940" s="6"/>
      <c r="S940" s="39"/>
      <c r="T940" s="6"/>
      <c r="U940" s="5"/>
      <c r="V940" s="52"/>
      <c r="W940" s="56"/>
      <c r="X940" s="15"/>
      <c r="Y940" s="52"/>
      <c r="Z940" s="39"/>
      <c r="AA940" s="39"/>
      <c r="AB940" s="55"/>
      <c r="AC940" s="17"/>
      <c r="AD940" s="15"/>
      <c r="AE940" s="65"/>
      <c r="AF940" s="65"/>
      <c r="AG940" s="39"/>
      <c r="AH940" s="52"/>
      <c r="AO940" s="140"/>
    </row>
    <row r="941" spans="1:41" s="3" customFormat="1" ht="9.9499999999999993" customHeight="1" x14ac:dyDescent="0.2">
      <c r="D941" s="40"/>
      <c r="E941" s="141" t="s">
        <v>702</v>
      </c>
      <c r="F941" s="141" t="s">
        <v>703</v>
      </c>
      <c r="G941" s="141"/>
      <c r="H941" s="141"/>
      <c r="I941" s="141" t="s">
        <v>704</v>
      </c>
      <c r="J941" s="141"/>
      <c r="K941" s="141"/>
      <c r="L941" s="141"/>
      <c r="N941" s="141"/>
      <c r="P941" s="74"/>
      <c r="Q941" s="87"/>
      <c r="R941" s="6"/>
      <c r="S941" s="39"/>
      <c r="T941" s="6"/>
      <c r="U941" s="5"/>
      <c r="V941" s="52"/>
      <c r="W941" s="56"/>
      <c r="X941" s="15"/>
      <c r="Y941" s="52"/>
      <c r="Z941" s="39"/>
      <c r="AA941" s="39"/>
      <c r="AB941" s="55"/>
      <c r="AC941" s="17"/>
      <c r="AD941" s="15"/>
      <c r="AE941" s="65"/>
      <c r="AF941" s="65"/>
      <c r="AG941" s="39"/>
      <c r="AH941" s="52"/>
      <c r="AO941" s="140"/>
    </row>
    <row r="942" spans="1:41" s="3" customFormat="1" ht="9.9499999999999993" customHeight="1" x14ac:dyDescent="0.2">
      <c r="D942" s="40"/>
      <c r="E942" s="141" t="s">
        <v>316</v>
      </c>
      <c r="F942" s="141" t="s">
        <v>705</v>
      </c>
      <c r="G942" s="141"/>
      <c r="H942" s="141"/>
      <c r="I942" s="141" t="s">
        <v>706</v>
      </c>
      <c r="J942" s="141"/>
      <c r="K942" s="141"/>
      <c r="L942" s="141"/>
      <c r="N942" s="141"/>
      <c r="P942" s="74"/>
      <c r="Q942" s="87"/>
      <c r="R942" s="6"/>
      <c r="S942" s="39"/>
      <c r="T942" s="6"/>
      <c r="U942" s="5"/>
      <c r="V942" s="52"/>
      <c r="W942" s="56"/>
      <c r="X942" s="15"/>
      <c r="Y942" s="52"/>
      <c r="Z942" s="39"/>
      <c r="AA942" s="39"/>
      <c r="AB942" s="55"/>
      <c r="AC942" s="17"/>
      <c r="AD942" s="15"/>
      <c r="AE942" s="65"/>
      <c r="AF942" s="65"/>
      <c r="AG942" s="39"/>
      <c r="AH942" s="52"/>
      <c r="AO942" s="140"/>
    </row>
    <row r="943" spans="1:41" s="3" customFormat="1" ht="1.5" customHeight="1" x14ac:dyDescent="0.2">
      <c r="A943" s="3" t="s">
        <v>120</v>
      </c>
      <c r="P943" s="74"/>
      <c r="Q943" s="87"/>
      <c r="R943" s="6"/>
      <c r="S943" s="39"/>
      <c r="T943" s="6"/>
      <c r="U943" s="5"/>
      <c r="V943" s="52"/>
      <c r="W943" s="56"/>
      <c r="X943" s="15"/>
      <c r="Y943" s="52"/>
      <c r="Z943" s="39"/>
      <c r="AA943" s="39"/>
      <c r="AB943" s="55"/>
      <c r="AC943" s="17"/>
      <c r="AD943" s="15"/>
      <c r="AE943" s="65"/>
      <c r="AF943" s="65"/>
      <c r="AG943" s="39"/>
      <c r="AH943" s="52"/>
      <c r="AO943" s="140"/>
    </row>
    <row r="944" spans="1:41" s="3" customFormat="1" ht="9.9499999999999993" customHeight="1" x14ac:dyDescent="0.2">
      <c r="B944" s="112" t="s">
        <v>57</v>
      </c>
      <c r="D944" s="40"/>
      <c r="E944" s="74" t="s">
        <v>313</v>
      </c>
      <c r="F944" s="74"/>
      <c r="G944" s="30" t="s">
        <v>50</v>
      </c>
      <c r="H944" s="30"/>
      <c r="I944" s="30" t="s">
        <v>200</v>
      </c>
      <c r="J944" s="30"/>
      <c r="K944" s="30"/>
      <c r="L944" s="30"/>
      <c r="M944" s="30"/>
      <c r="N944" s="30"/>
      <c r="P944" s="74" t="s">
        <v>315</v>
      </c>
      <c r="Q944" s="87"/>
      <c r="R944" s="29"/>
      <c r="S944" s="39">
        <f>IF(Suggested="Yes",AA944,AG944)</f>
        <v>9.0500000000000007</v>
      </c>
      <c r="T944" s="37" t="s">
        <v>49</v>
      </c>
      <c r="U944" s="5" t="str">
        <f>+Instructions!$B$3</f>
        <v>G</v>
      </c>
      <c r="V944" s="52"/>
      <c r="W944" s="56">
        <f>+Instructions!$C$22</f>
        <v>0</v>
      </c>
      <c r="X944" s="17">
        <f t="shared" ref="X944" si="1397">ROUND($AA944*(1-W944)+0.004999,2)</f>
        <v>9.0500000000000007</v>
      </c>
      <c r="Y944" s="52"/>
      <c r="Z944" s="6" t="s">
        <v>860</v>
      </c>
      <c r="AA944" s="39">
        <v>9.0500000000000007</v>
      </c>
      <c r="AB944" s="60">
        <f t="shared" ref="AB944" si="1398">+W944</f>
        <v>0</v>
      </c>
      <c r="AC944" s="17">
        <f t="shared" ref="AC944" si="1399">+X944</f>
        <v>9.0500000000000007</v>
      </c>
      <c r="AD944" s="12">
        <f t="shared" ref="AD944" si="1400">(AG944-AC944)/AG944</f>
        <v>0</v>
      </c>
      <c r="AE944" s="120"/>
      <c r="AF944" s="127">
        <v>1</v>
      </c>
      <c r="AG944" s="38">
        <f t="shared" ref="AG944" si="1401">SUM(AJ944:AL944)+AE944</f>
        <v>9.0500000000000007</v>
      </c>
      <c r="AH944" s="52"/>
      <c r="AJ944" s="17">
        <f t="shared" ref="AJ944" si="1402">ROUND(AC944/(1-VLOOKUP(AF944,Group,2,FALSE)),2)</f>
        <v>9.0500000000000007</v>
      </c>
      <c r="AK944" s="17">
        <f t="shared" ref="AK944" si="1403">IF(VLOOKUP(AF944,Group,5,FALSE)="YES",VLOOKUP(ROUND(ROUND(AJ944,1)-AJ944,2),Round,2,FALSE)+VLOOKUP(AF944,Group,6,FALSE),0)</f>
        <v>0</v>
      </c>
      <c r="AL944" s="17">
        <f t="shared" ref="AL944" si="1404">IF(VLOOKUP(AF944,Group,7,FALSE)="",0,ROUND(AJ944-0.04999,1)-AJ944+AM944)</f>
        <v>0</v>
      </c>
      <c r="AM944" s="17" t="str">
        <f t="shared" ref="AM944" si="1405">IF(VLOOKUP(AF944,Group,7,FALSE)="","",VLOOKUP(AF944,Group,7,FALSE))</f>
        <v/>
      </c>
      <c r="AO944" s="31" t="s">
        <v>61</v>
      </c>
    </row>
    <row r="945" spans="1:41" s="3" customFormat="1" ht="1.5" customHeight="1" x14ac:dyDescent="0.2">
      <c r="A945" s="3" t="s">
        <v>120</v>
      </c>
      <c r="P945" s="74"/>
      <c r="Q945" s="87"/>
      <c r="R945" s="6"/>
      <c r="S945" s="39"/>
      <c r="T945" s="6"/>
      <c r="U945" s="5"/>
      <c r="V945" s="52"/>
      <c r="W945" s="56"/>
      <c r="X945" s="15"/>
      <c r="Y945" s="52"/>
      <c r="Z945" s="39"/>
      <c r="AA945" s="39"/>
      <c r="AB945" s="55"/>
      <c r="AC945" s="17"/>
      <c r="AD945" s="15"/>
      <c r="AE945" s="65"/>
      <c r="AF945" s="65"/>
      <c r="AG945" s="39"/>
      <c r="AH945" s="52"/>
      <c r="AO945" s="140"/>
    </row>
    <row r="946" spans="1:41" s="3" customFormat="1" ht="9.9499999999999993" customHeight="1" x14ac:dyDescent="0.2">
      <c r="B946" s="112" t="s">
        <v>57</v>
      </c>
      <c r="D946" s="40"/>
      <c r="E946" s="74" t="s">
        <v>313</v>
      </c>
      <c r="F946" s="74"/>
      <c r="G946" s="30" t="s">
        <v>50</v>
      </c>
      <c r="H946" s="30"/>
      <c r="I946" s="30" t="s">
        <v>194</v>
      </c>
      <c r="J946" s="30"/>
      <c r="K946" s="30"/>
      <c r="L946" s="30"/>
      <c r="M946" s="30"/>
      <c r="N946" s="30"/>
      <c r="P946" s="74" t="s">
        <v>315</v>
      </c>
      <c r="Q946" s="87"/>
      <c r="R946" s="29"/>
      <c r="S946" s="39">
        <f>IF(Suggested="Yes",AA946,AG946)</f>
        <v>9.0500000000000007</v>
      </c>
      <c r="T946" s="37" t="s">
        <v>49</v>
      </c>
      <c r="U946" s="5" t="str">
        <f>+Instructions!$B$3</f>
        <v>G</v>
      </c>
      <c r="V946" s="52"/>
      <c r="W946" s="56">
        <f>+Instructions!$C$22</f>
        <v>0</v>
      </c>
      <c r="X946" s="17">
        <f t="shared" ref="X946" si="1406">ROUND($AA946*(1-W946)+0.004999,2)</f>
        <v>9.0500000000000007</v>
      </c>
      <c r="Y946" s="52"/>
      <c r="Z946" s="6" t="s">
        <v>860</v>
      </c>
      <c r="AA946" s="39">
        <v>9.0500000000000007</v>
      </c>
      <c r="AB946" s="60">
        <f t="shared" ref="AB946" si="1407">+W946</f>
        <v>0</v>
      </c>
      <c r="AC946" s="17">
        <f t="shared" ref="AC946" si="1408">+X946</f>
        <v>9.0500000000000007</v>
      </c>
      <c r="AD946" s="12">
        <f t="shared" ref="AD946" si="1409">(AG946-AC946)/AG946</f>
        <v>0</v>
      </c>
      <c r="AE946" s="120"/>
      <c r="AF946" s="127">
        <v>1</v>
      </c>
      <c r="AG946" s="38">
        <f t="shared" ref="AG946" si="1410">SUM(AJ946:AL946)+AE946</f>
        <v>9.0500000000000007</v>
      </c>
      <c r="AH946" s="52"/>
      <c r="AJ946" s="17">
        <f t="shared" ref="AJ946" si="1411">ROUND(AC946/(1-VLOOKUP(AF946,Group,2,FALSE)),2)</f>
        <v>9.0500000000000007</v>
      </c>
      <c r="AK946" s="17">
        <f t="shared" ref="AK946" si="1412">IF(VLOOKUP(AF946,Group,5,FALSE)="YES",VLOOKUP(ROUND(ROUND(AJ946,1)-AJ946,2),Round,2,FALSE)+VLOOKUP(AF946,Group,6,FALSE),0)</f>
        <v>0</v>
      </c>
      <c r="AL946" s="17">
        <f t="shared" ref="AL946" si="1413">IF(VLOOKUP(AF946,Group,7,FALSE)="",0,ROUND(AJ946-0.04999,1)-AJ946+AM946)</f>
        <v>0</v>
      </c>
      <c r="AM946" s="17" t="str">
        <f t="shared" ref="AM946" si="1414">IF(VLOOKUP(AF946,Group,7,FALSE)="","",VLOOKUP(AF946,Group,7,FALSE))</f>
        <v/>
      </c>
      <c r="AO946" s="31" t="s">
        <v>61</v>
      </c>
    </row>
    <row r="947" spans="1:41" s="3" customFormat="1" ht="1.5" customHeight="1" x14ac:dyDescent="0.2">
      <c r="A947" s="3" t="s">
        <v>120</v>
      </c>
      <c r="P947" s="74"/>
      <c r="Q947" s="87"/>
      <c r="R947" s="6"/>
      <c r="S947" s="39"/>
      <c r="T947" s="6"/>
      <c r="U947" s="5"/>
      <c r="V947" s="52"/>
      <c r="W947" s="56"/>
      <c r="X947" s="15"/>
      <c r="Y947" s="52"/>
      <c r="Z947" s="39"/>
      <c r="AA947" s="39"/>
      <c r="AB947" s="55"/>
      <c r="AC947" s="17"/>
      <c r="AD947" s="15"/>
      <c r="AE947" s="65"/>
      <c r="AF947" s="65"/>
      <c r="AG947" s="39"/>
      <c r="AH947" s="52"/>
      <c r="AO947" s="140"/>
    </row>
    <row r="948" spans="1:41" s="3" customFormat="1" ht="9.9499999999999993" customHeight="1" x14ac:dyDescent="0.2">
      <c r="B948" s="111" t="s">
        <v>8</v>
      </c>
      <c r="D948" s="40"/>
      <c r="E948" s="74" t="s">
        <v>313</v>
      </c>
      <c r="F948" s="74"/>
      <c r="G948" s="30" t="s">
        <v>325</v>
      </c>
      <c r="H948" s="30"/>
      <c r="I948" s="30" t="s">
        <v>194</v>
      </c>
      <c r="J948" s="30"/>
      <c r="K948" s="30" t="s">
        <v>314</v>
      </c>
      <c r="L948" s="30"/>
      <c r="M948" s="30"/>
      <c r="N948" s="30"/>
      <c r="P948" s="74" t="s">
        <v>315</v>
      </c>
      <c r="Q948" s="87"/>
      <c r="R948" s="29"/>
      <c r="S948" s="39">
        <f>IF(Suggested="Yes",AA948,AG948)</f>
        <v>11</v>
      </c>
      <c r="T948" s="37" t="s">
        <v>49</v>
      </c>
      <c r="U948" s="5" t="str">
        <f>+Instructions!$B$3</f>
        <v>G</v>
      </c>
      <c r="V948" s="52"/>
      <c r="W948" s="56">
        <f>+Instructions!$C$22</f>
        <v>0</v>
      </c>
      <c r="X948" s="17">
        <f>ROUND($AA948*(1-W948)+0.004999,2)</f>
        <v>11</v>
      </c>
      <c r="Y948" s="52"/>
      <c r="Z948" s="6" t="s">
        <v>860</v>
      </c>
      <c r="AA948" s="39">
        <v>11</v>
      </c>
      <c r="AB948" s="60">
        <f t="shared" ref="AB948" si="1415">+W948</f>
        <v>0</v>
      </c>
      <c r="AC948" s="17">
        <f t="shared" ref="AC948" si="1416">+X948</f>
        <v>11</v>
      </c>
      <c r="AD948" s="12">
        <f t="shared" ref="AD948" si="1417">(AG948-AC948)/AG948</f>
        <v>0</v>
      </c>
      <c r="AE948" s="120"/>
      <c r="AF948" s="128">
        <v>3</v>
      </c>
      <c r="AG948" s="53">
        <f t="shared" ref="AG948" si="1418">SUM(AJ948:AL948)+AE948</f>
        <v>11</v>
      </c>
      <c r="AH948" s="52"/>
      <c r="AJ948" s="17">
        <f t="shared" ref="AJ948" si="1419">ROUND(AC948/(1-VLOOKUP(AF948,Group,2,FALSE)),2)</f>
        <v>11</v>
      </c>
      <c r="AK948" s="17">
        <f t="shared" ref="AK948" si="1420">IF(VLOOKUP(AF948,Group,5,FALSE)="YES",VLOOKUP(ROUND(ROUND(AJ948,1)-AJ948,2),Round,2,FALSE)+VLOOKUP(AF948,Group,6,FALSE),0)</f>
        <v>0</v>
      </c>
      <c r="AL948" s="17">
        <f t="shared" ref="AL948" si="1421">IF(VLOOKUP(AF948,Group,7,FALSE)="",0,ROUND(AJ948-0.04999,1)-AJ948+AM948)</f>
        <v>0</v>
      </c>
      <c r="AM948" s="17" t="str">
        <f t="shared" ref="AM948" si="1422">IF(VLOOKUP(AF948,Group,7,FALSE)="","",VLOOKUP(AF948,Group,7,FALSE))</f>
        <v/>
      </c>
      <c r="AO948" s="31" t="s">
        <v>61</v>
      </c>
    </row>
    <row r="949" spans="1:41" s="3" customFormat="1" ht="3.95" customHeight="1" x14ac:dyDescent="0.2">
      <c r="A949" s="3" t="s">
        <v>120</v>
      </c>
      <c r="P949" s="74"/>
      <c r="Q949" s="87"/>
      <c r="R949" s="6"/>
      <c r="S949" s="39"/>
      <c r="T949" s="6"/>
      <c r="U949" s="5"/>
      <c r="V949" s="52"/>
      <c r="W949" s="56"/>
      <c r="X949" s="15"/>
      <c r="Y949" s="52"/>
      <c r="Z949" s="39"/>
      <c r="AA949" s="39"/>
      <c r="AB949" s="55"/>
      <c r="AC949" s="17"/>
      <c r="AD949" s="15"/>
      <c r="AE949" s="65"/>
      <c r="AF949" s="65"/>
      <c r="AG949" s="39"/>
      <c r="AH949" s="52"/>
      <c r="AO949" s="140"/>
    </row>
    <row r="950" spans="1:41" s="3" customFormat="1" ht="9.9499999999999993" customHeight="1" x14ac:dyDescent="0.2">
      <c r="A950" s="3" t="s">
        <v>120</v>
      </c>
      <c r="C950" s="73" t="s">
        <v>464</v>
      </c>
      <c r="O950" s="3" t="s">
        <v>122</v>
      </c>
      <c r="P950" s="74"/>
      <c r="Q950" s="87"/>
      <c r="R950" s="161" t="s">
        <v>126</v>
      </c>
      <c r="S950" s="162" t="s">
        <v>465</v>
      </c>
      <c r="T950" s="163"/>
      <c r="U950" s="5"/>
      <c r="V950" s="52"/>
      <c r="W950" s="56"/>
      <c r="X950" s="15"/>
      <c r="Y950" s="52"/>
      <c r="Z950" s="39"/>
      <c r="AA950" s="39"/>
      <c r="AB950" s="55"/>
      <c r="AC950" s="17"/>
      <c r="AD950" s="15"/>
      <c r="AE950" s="65"/>
      <c r="AF950" s="65"/>
      <c r="AG950" s="39"/>
      <c r="AH950" s="52"/>
      <c r="AO950" s="140"/>
    </row>
    <row r="951" spans="1:41" s="3" customFormat="1" ht="2.85" customHeight="1" x14ac:dyDescent="0.2">
      <c r="C951" s="73"/>
      <c r="P951" s="74"/>
      <c r="Q951" s="87"/>
      <c r="R951" s="6"/>
      <c r="S951" s="39"/>
      <c r="T951" s="6"/>
      <c r="U951" s="5"/>
      <c r="V951" s="52"/>
      <c r="W951" s="56"/>
      <c r="X951" s="15"/>
      <c r="Y951" s="52"/>
      <c r="Z951" s="39"/>
      <c r="AA951" s="39"/>
      <c r="AB951" s="55"/>
      <c r="AC951" s="17"/>
      <c r="AD951" s="15"/>
      <c r="AE951" s="65"/>
      <c r="AF951" s="65"/>
      <c r="AG951" s="39"/>
      <c r="AH951" s="52"/>
      <c r="AO951" s="140"/>
    </row>
    <row r="952" spans="1:41" s="3" customFormat="1" ht="9.9499999999999993" customHeight="1" x14ac:dyDescent="0.2">
      <c r="D952" s="40" t="s">
        <v>10</v>
      </c>
      <c r="E952" s="141" t="s">
        <v>418</v>
      </c>
      <c r="F952" s="141" t="s">
        <v>470</v>
      </c>
      <c r="G952" s="141"/>
      <c r="H952" s="141"/>
      <c r="I952" s="141"/>
      <c r="J952" s="141" t="s">
        <v>318</v>
      </c>
      <c r="K952" s="141"/>
      <c r="L952" s="141"/>
      <c r="M952" s="3" t="s">
        <v>122</v>
      </c>
      <c r="N952" s="141"/>
      <c r="P952" s="74"/>
      <c r="Q952" s="87"/>
      <c r="R952" s="6"/>
      <c r="S952" s="39"/>
      <c r="T952" s="6"/>
      <c r="U952" s="5"/>
      <c r="V952" s="52"/>
      <c r="W952" s="56"/>
      <c r="X952" s="15"/>
      <c r="Y952" s="52"/>
      <c r="Z952" s="39"/>
      <c r="AA952" s="39"/>
      <c r="AB952" s="55"/>
      <c r="AC952" s="17"/>
      <c r="AD952" s="15"/>
      <c r="AE952" s="65"/>
      <c r="AF952" s="65"/>
      <c r="AG952" s="39"/>
      <c r="AH952" s="52"/>
      <c r="AO952" s="140"/>
    </row>
    <row r="953" spans="1:41" s="3" customFormat="1" ht="9.9499999999999993" customHeight="1" x14ac:dyDescent="0.2">
      <c r="D953" s="40"/>
      <c r="E953" s="141" t="s">
        <v>466</v>
      </c>
      <c r="F953" s="141" t="s">
        <v>471</v>
      </c>
      <c r="G953" s="141"/>
      <c r="H953" s="141"/>
      <c r="I953" s="141"/>
      <c r="J953" s="141" t="s">
        <v>468</v>
      </c>
      <c r="K953" s="141"/>
      <c r="L953" s="141"/>
      <c r="M953" s="3" t="s">
        <v>122</v>
      </c>
      <c r="N953" s="141"/>
      <c r="P953" s="74"/>
      <c r="Q953" s="87"/>
      <c r="R953" s="6"/>
      <c r="S953" s="39"/>
      <c r="T953" s="6"/>
      <c r="U953" s="5"/>
      <c r="V953" s="52"/>
      <c r="W953" s="56"/>
      <c r="X953" s="15"/>
      <c r="Y953" s="52"/>
      <c r="Z953" s="39"/>
      <c r="AA953" s="39"/>
      <c r="AB953" s="55"/>
      <c r="AC953" s="17"/>
      <c r="AD953" s="15"/>
      <c r="AE953" s="65"/>
      <c r="AF953" s="65"/>
      <c r="AG953" s="39"/>
      <c r="AH953" s="52"/>
      <c r="AO953" s="140"/>
    </row>
    <row r="954" spans="1:41" s="3" customFormat="1" ht="9.9499999999999993" customHeight="1" x14ac:dyDescent="0.2">
      <c r="D954" s="40"/>
      <c r="E954" s="141" t="s">
        <v>467</v>
      </c>
      <c r="F954" s="141" t="s">
        <v>472</v>
      </c>
      <c r="G954" s="141"/>
      <c r="H954" s="141"/>
      <c r="I954" s="141"/>
      <c r="J954" s="141" t="s">
        <v>469</v>
      </c>
      <c r="K954" s="141"/>
      <c r="L954" s="141"/>
      <c r="M954" s="3" t="s">
        <v>122</v>
      </c>
      <c r="N954" s="141"/>
      <c r="P954" s="74"/>
      <c r="Q954" s="87"/>
      <c r="R954" s="6"/>
      <c r="S954" s="39"/>
      <c r="T954" s="6"/>
      <c r="U954" s="5"/>
      <c r="V954" s="52"/>
      <c r="W954" s="56"/>
      <c r="X954" s="15"/>
      <c r="Y954" s="52"/>
      <c r="Z954" s="39"/>
      <c r="AA954" s="39"/>
      <c r="AB954" s="55"/>
      <c r="AC954" s="17"/>
      <c r="AD954" s="15"/>
      <c r="AE954" s="65"/>
      <c r="AF954" s="65"/>
      <c r="AG954" s="39"/>
      <c r="AH954" s="52"/>
      <c r="AO954" s="140"/>
    </row>
    <row r="955" spans="1:41" s="3" customFormat="1" ht="1.5" customHeight="1" x14ac:dyDescent="0.2">
      <c r="A955" s="3" t="s">
        <v>120</v>
      </c>
      <c r="P955" s="74"/>
      <c r="Q955" s="87"/>
      <c r="R955" s="6"/>
      <c r="S955" s="39"/>
      <c r="T955" s="6"/>
      <c r="U955" s="5"/>
      <c r="V955" s="52"/>
      <c r="W955" s="56"/>
      <c r="X955" s="15"/>
      <c r="Y955" s="52"/>
      <c r="Z955" s="39"/>
      <c r="AA955" s="39"/>
      <c r="AB955" s="55"/>
      <c r="AC955" s="17"/>
      <c r="AD955" s="15"/>
      <c r="AE955" s="65"/>
      <c r="AF955" s="65"/>
      <c r="AG955" s="39"/>
      <c r="AH955" s="52"/>
      <c r="AO955" s="140"/>
    </row>
    <row r="956" spans="1:41" s="3" customFormat="1" ht="9.9499999999999993" customHeight="1" x14ac:dyDescent="0.2">
      <c r="B956" s="112" t="s">
        <v>57</v>
      </c>
      <c r="D956" s="40"/>
      <c r="E956" s="74" t="s">
        <v>333</v>
      </c>
      <c r="F956" s="74"/>
      <c r="G956" s="30" t="s">
        <v>50</v>
      </c>
      <c r="H956" s="30"/>
      <c r="I956" s="30" t="s">
        <v>200</v>
      </c>
      <c r="J956" s="30"/>
      <c r="K956" s="30"/>
      <c r="L956" s="30"/>
      <c r="M956" s="30"/>
      <c r="N956" s="30"/>
      <c r="P956" s="74" t="s">
        <v>487</v>
      </c>
      <c r="Q956" s="87"/>
      <c r="R956" s="29"/>
      <c r="S956" s="39">
        <f>IF(Suggested="Yes",AA956,AG956)</f>
        <v>9.5500000000000007</v>
      </c>
      <c r="T956" s="37" t="s">
        <v>49</v>
      </c>
      <c r="U956" s="5" t="str">
        <f>+Instructions!$B$3</f>
        <v>G</v>
      </c>
      <c r="V956" s="52"/>
      <c r="W956" s="56">
        <f>+Instructions!$C$22</f>
        <v>0</v>
      </c>
      <c r="X956" s="17">
        <f t="shared" ref="X956" si="1423">ROUND($AA956*(1-W956)+0.004999,2)</f>
        <v>9.5500000000000007</v>
      </c>
      <c r="Y956" s="52"/>
      <c r="Z956" s="6" t="s">
        <v>860</v>
      </c>
      <c r="AA956" s="39">
        <v>9.5500000000000007</v>
      </c>
      <c r="AB956" s="60">
        <f t="shared" ref="AB956" si="1424">+W956</f>
        <v>0</v>
      </c>
      <c r="AC956" s="17">
        <f t="shared" ref="AC956" si="1425">+X956</f>
        <v>9.5500000000000007</v>
      </c>
      <c r="AD956" s="12">
        <f t="shared" ref="AD956" si="1426">(AG956-AC956)/AG956</f>
        <v>0</v>
      </c>
      <c r="AE956" s="120"/>
      <c r="AF956" s="127">
        <v>1</v>
      </c>
      <c r="AG956" s="38">
        <f t="shared" ref="AG956" si="1427">SUM(AJ956:AL956)+AE956</f>
        <v>9.5500000000000007</v>
      </c>
      <c r="AH956" s="52"/>
      <c r="AJ956" s="17">
        <f t="shared" ref="AJ956" si="1428">ROUND(AC956/(1-VLOOKUP(AF956,Group,2,FALSE)),2)</f>
        <v>9.5500000000000007</v>
      </c>
      <c r="AK956" s="17">
        <f t="shared" ref="AK956" si="1429">IF(VLOOKUP(AF956,Group,5,FALSE)="YES",VLOOKUP(ROUND(ROUND(AJ956,1)-AJ956,2),Round,2,FALSE)+VLOOKUP(AF956,Group,6,FALSE),0)</f>
        <v>0</v>
      </c>
      <c r="AL956" s="17">
        <f t="shared" ref="AL956" si="1430">IF(VLOOKUP(AF956,Group,7,FALSE)="",0,ROUND(AJ956-0.04999,1)-AJ956+AM956)</f>
        <v>0</v>
      </c>
      <c r="AM956" s="17" t="str">
        <f t="shared" ref="AM956" si="1431">IF(VLOOKUP(AF956,Group,7,FALSE)="","",VLOOKUP(AF956,Group,7,FALSE))</f>
        <v/>
      </c>
      <c r="AO956" s="31" t="s">
        <v>61</v>
      </c>
    </row>
    <row r="957" spans="1:41" s="3" customFormat="1" ht="3.95" customHeight="1" x14ac:dyDescent="0.2">
      <c r="A957" s="3" t="s">
        <v>120</v>
      </c>
      <c r="P957" s="74"/>
      <c r="Q957" s="87"/>
      <c r="R957" s="6"/>
      <c r="S957" s="39"/>
      <c r="T957" s="6"/>
      <c r="U957" s="5"/>
      <c r="V957" s="52"/>
      <c r="W957" s="56"/>
      <c r="X957" s="15"/>
      <c r="Y957" s="52"/>
      <c r="Z957" s="39"/>
      <c r="AA957" s="39"/>
      <c r="AB957" s="55"/>
      <c r="AC957" s="17"/>
      <c r="AD957" s="15"/>
      <c r="AE957" s="65"/>
      <c r="AF957" s="65"/>
      <c r="AG957" s="39"/>
      <c r="AH957" s="52"/>
      <c r="AO957" s="140"/>
    </row>
    <row r="958" spans="1:41" s="3" customFormat="1" ht="9.75" customHeight="1" x14ac:dyDescent="0.2">
      <c r="P958" s="74"/>
      <c r="Q958" s="87"/>
      <c r="R958" s="6"/>
      <c r="S958" s="39"/>
      <c r="T958" s="6"/>
      <c r="U958" s="5"/>
      <c r="V958" s="52"/>
      <c r="W958" s="56"/>
      <c r="X958" s="15"/>
      <c r="Y958" s="52"/>
      <c r="Z958" s="39"/>
      <c r="AA958" s="39"/>
      <c r="AB958" s="55"/>
      <c r="AC958" s="17"/>
      <c r="AD958" s="15"/>
      <c r="AE958" s="65"/>
      <c r="AF958" s="65"/>
      <c r="AG958" s="39"/>
      <c r="AH958" s="52"/>
      <c r="AO958" s="140"/>
    </row>
    <row r="959" spans="1:41" s="3" customFormat="1" ht="9.9499999999999993" customHeight="1" x14ac:dyDescent="0.2">
      <c r="P959" s="74"/>
      <c r="Q959" s="87"/>
      <c r="R959" s="6"/>
      <c r="S959" s="39"/>
      <c r="T959" s="6"/>
      <c r="U959" s="5"/>
      <c r="V959" s="52"/>
      <c r="W959" s="56"/>
      <c r="X959" s="15"/>
      <c r="Y959" s="52"/>
      <c r="Z959" s="39"/>
      <c r="AA959" s="39"/>
      <c r="AB959" s="55"/>
      <c r="AC959" s="17"/>
      <c r="AD959" s="15"/>
      <c r="AE959" s="65"/>
      <c r="AF959" s="65"/>
      <c r="AG959" s="39"/>
      <c r="AH959" s="52"/>
      <c r="AO959" s="140"/>
    </row>
    <row r="960" spans="1:41" s="3" customFormat="1" ht="9.9499999999999993" customHeight="1" x14ac:dyDescent="0.2">
      <c r="P960" s="74"/>
      <c r="Q960" s="87"/>
      <c r="R960" s="6"/>
      <c r="S960" s="39"/>
      <c r="T960" s="6"/>
      <c r="U960" s="5"/>
      <c r="V960" s="52"/>
      <c r="W960" s="56"/>
      <c r="X960" s="15"/>
      <c r="Y960" s="52"/>
      <c r="Z960" s="39"/>
      <c r="AA960" s="39"/>
      <c r="AB960" s="55"/>
      <c r="AC960" s="17"/>
      <c r="AD960" s="15"/>
      <c r="AE960" s="65"/>
      <c r="AF960" s="65"/>
      <c r="AG960" s="39"/>
      <c r="AH960" s="52"/>
      <c r="AO960" s="140"/>
    </row>
    <row r="961" spans="2:41" s="3" customFormat="1" ht="9.9499999999999993" customHeight="1" x14ac:dyDescent="0.2">
      <c r="P961" s="74"/>
      <c r="Q961" s="87"/>
      <c r="R961" s="6"/>
      <c r="S961" s="39"/>
      <c r="T961" s="6"/>
      <c r="U961" s="5"/>
      <c r="V961" s="52"/>
      <c r="W961" s="56"/>
      <c r="X961" s="15"/>
      <c r="Y961" s="52"/>
      <c r="Z961" s="39"/>
      <c r="AA961" s="39"/>
      <c r="AB961" s="55"/>
      <c r="AC961" s="17"/>
      <c r="AD961" s="15"/>
      <c r="AE961" s="65"/>
      <c r="AF961" s="65"/>
      <c r="AG961" s="39"/>
      <c r="AH961" s="52"/>
      <c r="AO961" s="140"/>
    </row>
    <row r="962" spans="2:41" s="3" customFormat="1" ht="9.9499999999999993" customHeight="1" x14ac:dyDescent="0.2">
      <c r="B962" s="118"/>
      <c r="D962" s="40"/>
      <c r="E962" s="74"/>
      <c r="F962" s="74"/>
      <c r="G962" s="30"/>
      <c r="H962" s="30"/>
      <c r="I962" s="30"/>
      <c r="J962" s="30"/>
      <c r="K962" s="30"/>
      <c r="L962" s="30"/>
      <c r="M962" s="30"/>
      <c r="N962" s="30"/>
      <c r="P962" s="74"/>
      <c r="Q962" s="87"/>
      <c r="R962" s="29"/>
      <c r="S962" s="39"/>
      <c r="T962" s="37"/>
      <c r="U962" s="5"/>
      <c r="V962" s="52"/>
      <c r="W962" s="56"/>
      <c r="X962" s="39"/>
      <c r="Y962" s="52"/>
      <c r="Z962" s="6"/>
      <c r="AA962" s="39"/>
      <c r="AB962" s="60"/>
      <c r="AC962" s="39"/>
      <c r="AD962" s="60"/>
      <c r="AE962" s="75"/>
      <c r="AF962" s="148"/>
      <c r="AG962" s="39"/>
      <c r="AH962" s="52"/>
      <c r="AJ962" s="17"/>
      <c r="AK962" s="17"/>
      <c r="AL962" s="17"/>
      <c r="AM962" s="17"/>
      <c r="AO962" s="31"/>
    </row>
    <row r="963" spans="2:41" s="3" customFormat="1" ht="9.9499999999999993" customHeight="1" x14ac:dyDescent="0.2">
      <c r="B963" s="118"/>
      <c r="D963" s="40"/>
      <c r="E963" s="74"/>
      <c r="F963" s="74"/>
      <c r="G963" s="30"/>
      <c r="H963" s="30"/>
      <c r="I963" s="30"/>
      <c r="J963" s="30"/>
      <c r="K963" s="30"/>
      <c r="L963" s="30"/>
      <c r="M963" s="30"/>
      <c r="N963" s="30"/>
      <c r="P963" s="74"/>
      <c r="Q963" s="87"/>
      <c r="R963" s="29"/>
      <c r="S963" s="39"/>
      <c r="T963" s="37"/>
      <c r="U963" s="5"/>
      <c r="V963" s="52"/>
      <c r="W963" s="56"/>
      <c r="X963" s="39"/>
      <c r="Y963" s="52"/>
      <c r="Z963" s="6"/>
      <c r="AA963" s="39"/>
      <c r="AB963" s="60"/>
      <c r="AC963" s="39"/>
      <c r="AD963" s="60"/>
      <c r="AE963" s="75"/>
      <c r="AF963" s="148"/>
      <c r="AG963" s="39"/>
      <c r="AH963" s="52"/>
      <c r="AJ963" s="17"/>
      <c r="AK963" s="17"/>
      <c r="AL963" s="17"/>
      <c r="AM963" s="17"/>
      <c r="AO963" s="31"/>
    </row>
    <row r="964" spans="2:41" s="3" customFormat="1" ht="9.9499999999999993" customHeight="1" x14ac:dyDescent="0.2">
      <c r="B964" s="118"/>
      <c r="D964" s="40"/>
      <c r="E964" s="74"/>
      <c r="F964" s="74"/>
      <c r="G964" s="30"/>
      <c r="H964" s="30"/>
      <c r="I964" s="30"/>
      <c r="J964" s="30"/>
      <c r="K964" s="30"/>
      <c r="L964" s="30"/>
      <c r="M964" s="30"/>
      <c r="N964" s="30"/>
      <c r="P964" s="74"/>
      <c r="Q964" s="87"/>
      <c r="R964" s="29"/>
      <c r="S964" s="39"/>
      <c r="T964" s="37"/>
      <c r="U964" s="5"/>
      <c r="V964" s="52"/>
      <c r="W964" s="56"/>
      <c r="X964" s="39"/>
      <c r="Y964" s="52"/>
      <c r="Z964" s="6"/>
      <c r="AA964" s="39"/>
      <c r="AB964" s="60"/>
      <c r="AC964" s="39"/>
      <c r="AD964" s="60"/>
      <c r="AE964" s="75"/>
      <c r="AF964" s="148"/>
      <c r="AG964" s="39"/>
      <c r="AH964" s="52"/>
      <c r="AJ964" s="17"/>
      <c r="AK964" s="17"/>
      <c r="AL964" s="17"/>
      <c r="AM964" s="17"/>
      <c r="AO964" s="31"/>
    </row>
    <row r="965" spans="2:41" s="3" customFormat="1" ht="9.9499999999999993" customHeight="1" x14ac:dyDescent="0.2">
      <c r="B965" s="118"/>
      <c r="D965" s="40"/>
      <c r="E965" s="74"/>
      <c r="F965" s="74"/>
      <c r="G965" s="30"/>
      <c r="H965" s="30"/>
      <c r="I965" s="30"/>
      <c r="J965" s="30"/>
      <c r="K965" s="30"/>
      <c r="L965" s="30"/>
      <c r="M965" s="30"/>
      <c r="N965" s="30"/>
      <c r="P965" s="74"/>
      <c r="Q965" s="87"/>
      <c r="R965" s="29"/>
      <c r="S965" s="39"/>
      <c r="T965" s="37"/>
      <c r="U965" s="5"/>
      <c r="V965" s="52"/>
      <c r="W965" s="56"/>
      <c r="X965" s="39"/>
      <c r="Y965" s="52"/>
      <c r="Z965" s="6"/>
      <c r="AA965" s="39"/>
      <c r="AB965" s="60"/>
      <c r="AC965" s="39"/>
      <c r="AD965" s="60"/>
      <c r="AE965" s="75"/>
      <c r="AF965" s="148"/>
      <c r="AG965" s="39"/>
      <c r="AH965" s="52"/>
      <c r="AJ965" s="17"/>
      <c r="AK965" s="17"/>
      <c r="AL965" s="17"/>
      <c r="AM965" s="17"/>
      <c r="AO965" s="31"/>
    </row>
    <row r="966" spans="2:41" s="3" customFormat="1" ht="9.9499999999999993" customHeight="1" x14ac:dyDescent="0.2">
      <c r="P966" s="74"/>
      <c r="Q966" s="87"/>
      <c r="R966" s="6"/>
      <c r="S966" s="39"/>
      <c r="T966" s="6"/>
      <c r="U966" s="5"/>
      <c r="V966" s="52"/>
      <c r="W966" s="56"/>
      <c r="X966" s="15"/>
      <c r="Y966" s="52"/>
      <c r="Z966" s="39"/>
      <c r="AA966" s="39"/>
      <c r="AB966" s="55"/>
      <c r="AC966" s="17"/>
      <c r="AD966" s="15"/>
      <c r="AE966" s="65"/>
      <c r="AF966" s="65"/>
      <c r="AG966" s="39"/>
      <c r="AH966" s="52"/>
      <c r="AO966" s="140"/>
    </row>
    <row r="967" spans="2:41" s="3" customFormat="1" ht="9.9499999999999993" customHeight="1" x14ac:dyDescent="0.2">
      <c r="P967" s="74"/>
      <c r="Q967" s="87"/>
      <c r="R967" s="6"/>
      <c r="S967" s="39"/>
      <c r="T967" s="6"/>
      <c r="U967" s="5"/>
      <c r="V967" s="52"/>
      <c r="W967" s="56"/>
      <c r="X967" s="15"/>
      <c r="Y967" s="52"/>
      <c r="Z967" s="39"/>
      <c r="AA967" s="39"/>
      <c r="AB967" s="55"/>
      <c r="AC967" s="17"/>
      <c r="AD967" s="15"/>
      <c r="AE967" s="65"/>
      <c r="AF967" s="65"/>
      <c r="AG967" s="39"/>
      <c r="AH967" s="52"/>
      <c r="AO967" s="140"/>
    </row>
    <row r="968" spans="2:41" s="3" customFormat="1" ht="9.9499999999999993" customHeight="1" x14ac:dyDescent="0.2">
      <c r="P968" s="74"/>
      <c r="Q968" s="87"/>
      <c r="R968" s="6"/>
      <c r="S968" s="39"/>
      <c r="T968" s="6"/>
      <c r="U968" s="5"/>
      <c r="V968" s="52"/>
      <c r="W968" s="56"/>
      <c r="X968" s="15"/>
      <c r="Y968" s="52"/>
      <c r="Z968" s="39"/>
      <c r="AA968" s="39"/>
      <c r="AB968" s="55"/>
      <c r="AC968" s="17"/>
      <c r="AD968" s="15"/>
      <c r="AE968" s="65"/>
      <c r="AF968" s="65"/>
      <c r="AG968" s="39"/>
      <c r="AH968" s="52"/>
      <c r="AO968" s="140"/>
    </row>
    <row r="969" spans="2:41" s="3" customFormat="1" ht="9.9499999999999993" customHeight="1" x14ac:dyDescent="0.2">
      <c r="P969" s="74"/>
      <c r="Q969" s="87"/>
      <c r="R969" s="6"/>
      <c r="S969" s="39"/>
      <c r="T969" s="6"/>
      <c r="U969" s="5"/>
      <c r="V969" s="52"/>
      <c r="W969" s="56"/>
      <c r="X969" s="15"/>
      <c r="Y969" s="52"/>
      <c r="Z969" s="39"/>
      <c r="AA969" s="39"/>
      <c r="AB969" s="55"/>
      <c r="AC969" s="17"/>
      <c r="AD969" s="15"/>
      <c r="AE969" s="65"/>
      <c r="AF969" s="65"/>
      <c r="AG969" s="39"/>
      <c r="AH969" s="52"/>
      <c r="AO969" s="140"/>
    </row>
    <row r="970" spans="2:41" s="3" customFormat="1" ht="9.9499999999999993" customHeight="1" x14ac:dyDescent="0.2">
      <c r="B970" s="118"/>
      <c r="D970" s="40"/>
      <c r="E970" s="74"/>
      <c r="F970" s="74"/>
      <c r="G970" s="30"/>
      <c r="H970" s="30"/>
      <c r="I970" s="30"/>
      <c r="J970" s="30"/>
      <c r="K970" s="30"/>
      <c r="L970" s="30"/>
      <c r="M970" s="30"/>
      <c r="N970" s="30"/>
      <c r="P970" s="74"/>
      <c r="Q970" s="87"/>
      <c r="R970" s="29"/>
      <c r="S970" s="39"/>
      <c r="T970" s="37"/>
      <c r="U970" s="5"/>
      <c r="V970" s="52"/>
      <c r="W970" s="56"/>
      <c r="X970" s="39"/>
      <c r="Y970" s="52"/>
      <c r="Z970" s="6"/>
      <c r="AA970" s="39"/>
      <c r="AB970" s="60"/>
      <c r="AC970" s="39"/>
      <c r="AD970" s="60"/>
      <c r="AE970" s="75"/>
      <c r="AF970" s="148"/>
      <c r="AG970" s="39"/>
      <c r="AH970" s="52"/>
      <c r="AJ970" s="17"/>
      <c r="AK970" s="17"/>
      <c r="AL970" s="17"/>
      <c r="AM970" s="17"/>
      <c r="AO970" s="31"/>
    </row>
    <row r="971" spans="2:41" s="3" customFormat="1" ht="9.9499999999999993" customHeight="1" x14ac:dyDescent="0.2">
      <c r="B971" s="118"/>
      <c r="D971" s="40"/>
      <c r="E971" s="74"/>
      <c r="F971" s="74"/>
      <c r="G971" s="30"/>
      <c r="H971" s="30"/>
      <c r="I971" s="30"/>
      <c r="J971" s="30"/>
      <c r="K971" s="30"/>
      <c r="L971" s="30"/>
      <c r="M971" s="30"/>
      <c r="N971" s="30"/>
      <c r="P971" s="74"/>
      <c r="Q971" s="87"/>
      <c r="R971" s="29"/>
      <c r="S971" s="39"/>
      <c r="T971" s="37"/>
      <c r="U971" s="5"/>
      <c r="V971" s="52"/>
      <c r="W971" s="56"/>
      <c r="X971" s="39"/>
      <c r="Y971" s="52"/>
      <c r="Z971" s="6"/>
      <c r="AA971" s="39"/>
      <c r="AB971" s="60"/>
      <c r="AC971" s="39"/>
      <c r="AD971" s="60"/>
      <c r="AE971" s="75"/>
      <c r="AF971" s="148"/>
      <c r="AG971" s="39"/>
      <c r="AH971" s="52"/>
      <c r="AJ971" s="17"/>
      <c r="AK971" s="17"/>
      <c r="AL971" s="17"/>
      <c r="AM971" s="17"/>
      <c r="AO971" s="31"/>
    </row>
    <row r="972" spans="2:41" s="3" customFormat="1" ht="9.9499999999999993" customHeight="1" x14ac:dyDescent="0.2">
      <c r="B972" s="118"/>
      <c r="D972" s="40"/>
      <c r="E972" s="74"/>
      <c r="F972" s="74"/>
      <c r="G972" s="30"/>
      <c r="H972" s="30"/>
      <c r="I972" s="30"/>
      <c r="J972" s="30"/>
      <c r="K972" s="30"/>
      <c r="L972" s="30"/>
      <c r="M972" s="30"/>
      <c r="N972" s="30"/>
      <c r="P972" s="74"/>
      <c r="Q972" s="87"/>
      <c r="R972" s="29"/>
      <c r="S972" s="39"/>
      <c r="T972" s="37"/>
      <c r="U972" s="5"/>
      <c r="V972" s="52"/>
      <c r="W972" s="56"/>
      <c r="X972" s="39"/>
      <c r="Y972" s="52"/>
      <c r="Z972" s="6"/>
      <c r="AA972" s="39"/>
      <c r="AB972" s="60"/>
      <c r="AC972" s="39"/>
      <c r="AD972" s="60"/>
      <c r="AE972" s="75"/>
      <c r="AF972" s="148"/>
      <c r="AG972" s="39"/>
      <c r="AH972" s="52"/>
      <c r="AJ972" s="17"/>
      <c r="AK972" s="17"/>
      <c r="AL972" s="17"/>
      <c r="AM972" s="17"/>
      <c r="AO972" s="31"/>
    </row>
    <row r="973" spans="2:41" s="3" customFormat="1" ht="9.9499999999999993" customHeight="1" x14ac:dyDescent="0.2">
      <c r="B973" s="118"/>
      <c r="D973" s="40"/>
      <c r="E973" s="74"/>
      <c r="F973" s="74"/>
      <c r="G973" s="30"/>
      <c r="H973" s="30"/>
      <c r="I973" s="30"/>
      <c r="J973" s="30"/>
      <c r="K973" s="30"/>
      <c r="L973" s="30"/>
      <c r="M973" s="30"/>
      <c r="N973" s="30"/>
      <c r="P973" s="74"/>
      <c r="Q973" s="87"/>
      <c r="R973" s="29"/>
      <c r="S973" s="39"/>
      <c r="T973" s="37"/>
      <c r="U973" s="5"/>
      <c r="V973" s="52"/>
      <c r="W973" s="56"/>
      <c r="X973" s="39"/>
      <c r="Y973" s="52"/>
      <c r="Z973" s="6"/>
      <c r="AA973" s="39"/>
      <c r="AB973" s="60"/>
      <c r="AC973" s="39"/>
      <c r="AD973" s="60"/>
      <c r="AE973" s="75"/>
      <c r="AF973" s="148"/>
      <c r="AG973" s="39"/>
      <c r="AH973" s="52"/>
      <c r="AJ973" s="17"/>
      <c r="AK973" s="17"/>
      <c r="AL973" s="17"/>
      <c r="AM973" s="17"/>
      <c r="AO973" s="31"/>
    </row>
    <row r="974" spans="2:41" s="3" customFormat="1" ht="9.75" customHeight="1" x14ac:dyDescent="0.2">
      <c r="P974" s="74"/>
      <c r="Q974" s="87"/>
      <c r="R974" s="6"/>
      <c r="S974" s="39"/>
      <c r="T974" s="6"/>
      <c r="U974" s="5"/>
      <c r="V974" s="52"/>
      <c r="W974" s="56"/>
      <c r="X974" s="15"/>
      <c r="Y974" s="52"/>
      <c r="Z974" s="39"/>
      <c r="AA974" s="39"/>
      <c r="AB974" s="55"/>
      <c r="AC974" s="17"/>
      <c r="AD974" s="15"/>
      <c r="AE974" s="65"/>
      <c r="AF974" s="65"/>
      <c r="AG974" s="39"/>
      <c r="AH974" s="52"/>
      <c r="AO974" s="140"/>
    </row>
    <row r="975" spans="2:41" s="3" customFormat="1" ht="9.9499999999999993" customHeight="1" x14ac:dyDescent="0.2">
      <c r="P975" s="74"/>
      <c r="Q975" s="87"/>
      <c r="R975" s="6"/>
      <c r="S975" s="39"/>
      <c r="T975" s="6"/>
      <c r="U975" s="5"/>
      <c r="V975" s="52"/>
      <c r="W975" s="56"/>
      <c r="X975" s="15"/>
      <c r="Y975" s="52"/>
      <c r="Z975" s="39"/>
      <c r="AA975" s="39"/>
      <c r="AB975" s="55"/>
      <c r="AC975" s="17"/>
      <c r="AD975" s="15"/>
      <c r="AE975" s="65"/>
      <c r="AF975" s="65"/>
      <c r="AG975" s="39"/>
      <c r="AH975" s="52"/>
      <c r="AO975" s="140"/>
    </row>
    <row r="976" spans="2:41" s="3" customFormat="1" ht="9.9499999999999993" customHeight="1" x14ac:dyDescent="0.2">
      <c r="P976" s="74"/>
      <c r="Q976" s="87"/>
      <c r="R976" s="6"/>
      <c r="S976" s="39"/>
      <c r="T976" s="6"/>
      <c r="U976" s="5"/>
      <c r="V976" s="52"/>
      <c r="W976" s="56"/>
      <c r="X976" s="15"/>
      <c r="Y976" s="52"/>
      <c r="Z976" s="39"/>
      <c r="AA976" s="39"/>
      <c r="AB976" s="55"/>
      <c r="AC976" s="17"/>
      <c r="AD976" s="15"/>
      <c r="AE976" s="65"/>
      <c r="AF976" s="65"/>
      <c r="AG976" s="39"/>
      <c r="AH976" s="52"/>
      <c r="AO976" s="140"/>
    </row>
    <row r="977" spans="2:41" s="3" customFormat="1" ht="9.9499999999999993" customHeight="1" x14ac:dyDescent="0.2">
      <c r="P977" s="74"/>
      <c r="Q977" s="87"/>
      <c r="R977" s="6"/>
      <c r="S977" s="39"/>
      <c r="T977" s="6"/>
      <c r="U977" s="5"/>
      <c r="V977" s="52"/>
      <c r="W977" s="56"/>
      <c r="X977" s="15"/>
      <c r="Y977" s="52"/>
      <c r="Z977" s="39"/>
      <c r="AA977" s="39"/>
      <c r="AB977" s="55"/>
      <c r="AC977" s="17"/>
      <c r="AD977" s="15"/>
      <c r="AE977" s="65"/>
      <c r="AF977" s="65"/>
      <c r="AG977" s="39"/>
      <c r="AH977" s="52"/>
      <c r="AO977" s="140"/>
    </row>
    <row r="978" spans="2:41" s="3" customFormat="1" ht="9.9499999999999993" customHeight="1" x14ac:dyDescent="0.2">
      <c r="B978" s="118"/>
      <c r="D978" s="40"/>
      <c r="E978" s="74"/>
      <c r="F978" s="74"/>
      <c r="G978" s="30"/>
      <c r="H978" s="30"/>
      <c r="I978" s="30"/>
      <c r="J978" s="30"/>
      <c r="K978" s="30"/>
      <c r="L978" s="30"/>
      <c r="M978" s="30"/>
      <c r="N978" s="30"/>
      <c r="P978" s="74"/>
      <c r="Q978" s="87"/>
      <c r="R978" s="29"/>
      <c r="S978" s="39"/>
      <c r="T978" s="37"/>
      <c r="U978" s="5"/>
      <c r="V978" s="52"/>
      <c r="W978" s="56"/>
      <c r="X978" s="39"/>
      <c r="Y978" s="52"/>
      <c r="Z978" s="6"/>
      <c r="AA978" s="39"/>
      <c r="AB978" s="60"/>
      <c r="AC978" s="39"/>
      <c r="AD978" s="60"/>
      <c r="AE978" s="75"/>
      <c r="AF978" s="148"/>
      <c r="AG978" s="39"/>
      <c r="AH978" s="52"/>
      <c r="AJ978" s="17"/>
      <c r="AK978" s="17"/>
      <c r="AL978" s="17"/>
      <c r="AM978" s="17"/>
      <c r="AO978" s="31"/>
    </row>
    <row r="979" spans="2:41" s="3" customFormat="1" ht="9.9499999999999993" customHeight="1" x14ac:dyDescent="0.2">
      <c r="B979" s="118"/>
      <c r="D979" s="40"/>
      <c r="E979" s="74"/>
      <c r="F979" s="74"/>
      <c r="G979" s="30"/>
      <c r="H979" s="30"/>
      <c r="I979" s="30"/>
      <c r="J979" s="30"/>
      <c r="K979" s="30"/>
      <c r="L979" s="30"/>
      <c r="M979" s="30"/>
      <c r="N979" s="30"/>
      <c r="P979" s="74"/>
      <c r="Q979" s="87"/>
      <c r="R979" s="29"/>
      <c r="S979" s="39"/>
      <c r="T979" s="37"/>
      <c r="U979" s="5"/>
      <c r="V979" s="52"/>
      <c r="W979" s="56"/>
      <c r="X979" s="39"/>
      <c r="Y979" s="52"/>
      <c r="Z979" s="6"/>
      <c r="AA979" s="39"/>
      <c r="AB979" s="60"/>
      <c r="AC979" s="39"/>
      <c r="AD979" s="60"/>
      <c r="AE979" s="75"/>
      <c r="AF979" s="148"/>
      <c r="AG979" s="39"/>
      <c r="AH979" s="52"/>
      <c r="AJ979" s="17"/>
      <c r="AK979" s="17"/>
      <c r="AL979" s="17"/>
      <c r="AM979" s="17"/>
      <c r="AO979" s="31"/>
    </row>
    <row r="980" spans="2:41" s="3" customFormat="1" ht="9.9499999999999993" customHeight="1" x14ac:dyDescent="0.2">
      <c r="B980" s="118"/>
      <c r="D980" s="40"/>
      <c r="E980" s="74"/>
      <c r="F980" s="74"/>
      <c r="G980" s="30"/>
      <c r="H980" s="30"/>
      <c r="I980" s="30"/>
      <c r="J980" s="30"/>
      <c r="K980" s="30"/>
      <c r="L980" s="30"/>
      <c r="M980" s="30"/>
      <c r="N980" s="30"/>
      <c r="P980" s="74"/>
      <c r="Q980" s="87"/>
      <c r="R980" s="29"/>
      <c r="S980" s="39"/>
      <c r="T980" s="37"/>
      <c r="U980" s="5"/>
      <c r="V980" s="52"/>
      <c r="W980" s="56"/>
      <c r="X980" s="39"/>
      <c r="Y980" s="52"/>
      <c r="Z980" s="6"/>
      <c r="AA980" s="39"/>
      <c r="AB980" s="60"/>
      <c r="AC980" s="39"/>
      <c r="AD980" s="60"/>
      <c r="AE980" s="75"/>
      <c r="AF980" s="148"/>
      <c r="AG980" s="39"/>
      <c r="AH980" s="52"/>
      <c r="AJ980" s="17"/>
      <c r="AK980" s="17"/>
      <c r="AL980" s="17"/>
      <c r="AM980" s="17"/>
      <c r="AO980" s="31"/>
    </row>
    <row r="981" spans="2:41" s="3" customFormat="1" ht="9.75" customHeight="1" x14ac:dyDescent="0.2">
      <c r="P981" s="74"/>
      <c r="Q981" s="87"/>
      <c r="R981" s="6"/>
      <c r="S981" s="39"/>
      <c r="T981" s="6"/>
      <c r="U981" s="5"/>
      <c r="V981" s="52"/>
      <c r="W981" s="56"/>
      <c r="X981" s="15"/>
      <c r="Y981" s="52"/>
      <c r="Z981" s="39"/>
      <c r="AA981" s="39"/>
      <c r="AB981" s="55"/>
      <c r="AC981" s="17"/>
      <c r="AD981" s="15"/>
      <c r="AE981" s="65"/>
      <c r="AF981" s="65"/>
      <c r="AG981" s="39"/>
      <c r="AH981" s="52"/>
      <c r="AO981" s="140"/>
    </row>
    <row r="982" spans="2:41" s="3" customFormat="1" ht="9.9499999999999993" customHeight="1" x14ac:dyDescent="0.2">
      <c r="P982" s="74"/>
      <c r="Q982" s="87"/>
      <c r="R982" s="6"/>
      <c r="S982" s="39"/>
      <c r="T982" s="6"/>
      <c r="U982" s="5"/>
      <c r="V982" s="52"/>
      <c r="W982" s="56"/>
      <c r="X982" s="15"/>
      <c r="Y982" s="52"/>
      <c r="Z982" s="39"/>
      <c r="AA982" s="39"/>
      <c r="AB982" s="55"/>
      <c r="AC982" s="17"/>
      <c r="AD982" s="15"/>
      <c r="AE982" s="65"/>
      <c r="AF982" s="65"/>
      <c r="AG982" s="39"/>
      <c r="AH982" s="52"/>
      <c r="AO982" s="140"/>
    </row>
    <row r="983" spans="2:41" s="3" customFormat="1" ht="9.9499999999999993" customHeight="1" x14ac:dyDescent="0.2">
      <c r="P983" s="74"/>
      <c r="Q983" s="87"/>
      <c r="R983" s="6"/>
      <c r="S983" s="39"/>
      <c r="T983" s="6"/>
      <c r="U983" s="5"/>
      <c r="V983" s="52"/>
      <c r="W983" s="56"/>
      <c r="X983" s="15"/>
      <c r="Y983" s="52"/>
      <c r="Z983" s="39"/>
      <c r="AA983" s="39"/>
      <c r="AB983" s="55"/>
      <c r="AC983" s="17"/>
      <c r="AD983" s="15"/>
      <c r="AE983" s="65"/>
      <c r="AF983" s="65"/>
      <c r="AG983" s="39"/>
      <c r="AH983" s="52"/>
      <c r="AO983" s="140"/>
    </row>
    <row r="984" spans="2:41" s="3" customFormat="1" ht="9.9499999999999993" customHeight="1" x14ac:dyDescent="0.2">
      <c r="P984" s="74"/>
      <c r="Q984" s="87"/>
      <c r="R984" s="6"/>
      <c r="S984" s="39"/>
      <c r="T984" s="6"/>
      <c r="U984" s="5"/>
      <c r="V984" s="52"/>
      <c r="W984" s="56"/>
      <c r="X984" s="15"/>
      <c r="Y984" s="52"/>
      <c r="Z984" s="39"/>
      <c r="AA984" s="39"/>
      <c r="AB984" s="55"/>
      <c r="AC984" s="17"/>
      <c r="AD984" s="15"/>
      <c r="AE984" s="65"/>
      <c r="AF984" s="65"/>
      <c r="AG984" s="39"/>
      <c r="AH984" s="52"/>
      <c r="AO984" s="140"/>
    </row>
    <row r="985" spans="2:41" s="3" customFormat="1" ht="9.9499999999999993" customHeight="1" x14ac:dyDescent="0.2">
      <c r="B985" s="118"/>
      <c r="D985" s="40"/>
      <c r="E985" s="74"/>
      <c r="F985" s="74"/>
      <c r="G985" s="30"/>
      <c r="H985" s="30"/>
      <c r="I985" s="30"/>
      <c r="J985" s="30"/>
      <c r="K985" s="30"/>
      <c r="L985" s="30"/>
      <c r="M985" s="30"/>
      <c r="N985" s="30"/>
      <c r="P985" s="74"/>
      <c r="Q985" s="87"/>
      <c r="R985" s="29"/>
      <c r="S985" s="39"/>
      <c r="T985" s="37"/>
      <c r="U985" s="5"/>
      <c r="V985" s="52"/>
      <c r="W985" s="56"/>
      <c r="X985" s="39"/>
      <c r="Y985" s="52"/>
      <c r="Z985" s="6"/>
      <c r="AA985" s="39"/>
      <c r="AB985" s="60"/>
      <c r="AC985" s="39"/>
      <c r="AD985" s="60"/>
      <c r="AE985" s="75"/>
      <c r="AF985" s="148"/>
      <c r="AG985" s="39"/>
      <c r="AH985" s="52"/>
      <c r="AJ985" s="17"/>
      <c r="AK985" s="17"/>
      <c r="AL985" s="17"/>
      <c r="AM985" s="17"/>
      <c r="AO985" s="31"/>
    </row>
    <row r="986" spans="2:41" s="3" customFormat="1" ht="9.9499999999999993" customHeight="1" x14ac:dyDescent="0.2">
      <c r="B986" s="118"/>
      <c r="D986" s="40"/>
      <c r="E986" s="74"/>
      <c r="F986" s="74"/>
      <c r="G986" s="30"/>
      <c r="H986" s="30"/>
      <c r="I986" s="30"/>
      <c r="J986" s="30"/>
      <c r="K986" s="30"/>
      <c r="L986" s="30"/>
      <c r="M986" s="30"/>
      <c r="N986" s="30"/>
      <c r="P986" s="74"/>
      <c r="Q986" s="87"/>
      <c r="R986" s="29"/>
      <c r="S986" s="39"/>
      <c r="T986" s="37"/>
      <c r="U986" s="5"/>
      <c r="V986" s="52"/>
      <c r="W986" s="56"/>
      <c r="X986" s="39"/>
      <c r="Y986" s="52"/>
      <c r="Z986" s="6"/>
      <c r="AA986" s="39"/>
      <c r="AB986" s="60"/>
      <c r="AC986" s="39"/>
      <c r="AD986" s="60"/>
      <c r="AE986" s="75"/>
      <c r="AF986" s="148"/>
      <c r="AG986" s="39"/>
      <c r="AH986" s="52"/>
      <c r="AJ986" s="17"/>
      <c r="AK986" s="17"/>
      <c r="AL986" s="17"/>
      <c r="AM986" s="17"/>
      <c r="AO986" s="31"/>
    </row>
    <row r="987" spans="2:41" s="3" customFormat="1" ht="9.9499999999999993" customHeight="1" x14ac:dyDescent="0.2">
      <c r="B987" s="118"/>
      <c r="D987" s="40"/>
      <c r="E987" s="74"/>
      <c r="F987" s="74"/>
      <c r="G987" s="30"/>
      <c r="H987" s="30"/>
      <c r="I987" s="30"/>
      <c r="J987" s="30"/>
      <c r="K987" s="30"/>
      <c r="L987" s="30"/>
      <c r="M987" s="30"/>
      <c r="N987" s="30"/>
      <c r="P987" s="74"/>
      <c r="Q987" s="87"/>
      <c r="R987" s="29"/>
      <c r="S987" s="39"/>
      <c r="T987" s="37"/>
      <c r="U987" s="5"/>
      <c r="V987" s="52"/>
      <c r="W987" s="56"/>
      <c r="X987" s="39"/>
      <c r="Y987" s="52"/>
      <c r="Z987" s="6"/>
      <c r="AA987" s="39"/>
      <c r="AB987" s="60"/>
      <c r="AC987" s="39"/>
      <c r="AD987" s="60"/>
      <c r="AE987" s="75"/>
      <c r="AF987" s="148"/>
      <c r="AG987" s="39"/>
      <c r="AH987" s="52"/>
      <c r="AJ987" s="17"/>
      <c r="AK987" s="17"/>
      <c r="AL987" s="17"/>
      <c r="AM987" s="17"/>
      <c r="AO987" s="31"/>
    </row>
    <row r="988" spans="2:41" s="3" customFormat="1" ht="9.9499999999999993" customHeight="1" x14ac:dyDescent="0.2">
      <c r="B988" s="118"/>
      <c r="D988" s="40"/>
      <c r="E988" s="74"/>
      <c r="F988" s="74"/>
      <c r="G988" s="30"/>
      <c r="H988" s="30"/>
      <c r="I988" s="30"/>
      <c r="J988" s="30"/>
      <c r="K988" s="30"/>
      <c r="L988" s="30"/>
      <c r="M988" s="30"/>
      <c r="N988" s="30"/>
      <c r="P988" s="74"/>
      <c r="Q988" s="87"/>
      <c r="R988" s="29"/>
      <c r="S988" s="39"/>
      <c r="T988" s="37"/>
      <c r="U988" s="5"/>
      <c r="V988" s="52"/>
      <c r="W988" s="56"/>
      <c r="X988" s="39"/>
      <c r="Y988" s="52"/>
      <c r="Z988" s="6"/>
      <c r="AA988" s="39"/>
      <c r="AB988" s="60"/>
      <c r="AC988" s="39"/>
      <c r="AD988" s="60"/>
      <c r="AE988" s="75"/>
      <c r="AF988" s="148"/>
      <c r="AG988" s="39"/>
      <c r="AH988" s="52"/>
      <c r="AJ988" s="17"/>
      <c r="AK988" s="17"/>
      <c r="AL988" s="17"/>
      <c r="AM988" s="17"/>
      <c r="AO988" s="31"/>
    </row>
    <row r="989" spans="2:41" s="3" customFormat="1" ht="9.9499999999999993" customHeight="1" x14ac:dyDescent="0.2">
      <c r="B989" s="118"/>
      <c r="D989" s="40"/>
      <c r="E989" s="74"/>
      <c r="F989" s="74"/>
      <c r="G989" s="30"/>
      <c r="H989" s="30"/>
      <c r="I989" s="30"/>
      <c r="J989" s="30"/>
      <c r="K989" s="30"/>
      <c r="L989" s="30"/>
      <c r="M989" s="30"/>
      <c r="N989" s="30"/>
      <c r="P989" s="74"/>
      <c r="Q989" s="87"/>
      <c r="R989" s="29"/>
      <c r="S989" s="39"/>
      <c r="T989" s="37"/>
      <c r="U989" s="5"/>
      <c r="V989" s="52"/>
      <c r="W989" s="56"/>
      <c r="X989" s="39"/>
      <c r="Y989" s="52"/>
      <c r="Z989" s="6"/>
      <c r="AA989" s="39"/>
      <c r="AB989" s="60"/>
      <c r="AC989" s="39"/>
      <c r="AD989" s="60"/>
      <c r="AE989" s="75"/>
      <c r="AF989" s="148"/>
      <c r="AG989" s="39"/>
      <c r="AH989" s="52"/>
      <c r="AJ989" s="17"/>
      <c r="AK989" s="17"/>
      <c r="AL989" s="17"/>
      <c r="AM989" s="17"/>
      <c r="AO989" s="31"/>
    </row>
    <row r="990" spans="2:41" s="3" customFormat="1" ht="9.9499999999999993" customHeight="1" x14ac:dyDescent="0.2">
      <c r="B990" s="118"/>
      <c r="D990" s="40"/>
      <c r="E990" s="74"/>
      <c r="F990" s="74"/>
      <c r="G990" s="30"/>
      <c r="H990" s="30"/>
      <c r="I990" s="30"/>
      <c r="J990" s="30"/>
      <c r="K990" s="30"/>
      <c r="L990" s="30"/>
      <c r="M990" s="30"/>
      <c r="N990" s="30"/>
      <c r="P990" s="74"/>
      <c r="Q990" s="87"/>
      <c r="R990" s="29"/>
      <c r="S990" s="39"/>
      <c r="T990" s="37"/>
      <c r="U990" s="5"/>
      <c r="V990" s="52"/>
      <c r="W990" s="56"/>
      <c r="X990" s="39"/>
      <c r="Y990" s="52"/>
      <c r="Z990" s="6"/>
      <c r="AA990" s="39"/>
      <c r="AB990" s="60"/>
      <c r="AC990" s="39"/>
      <c r="AD990" s="60"/>
      <c r="AE990" s="75"/>
      <c r="AF990" s="148"/>
      <c r="AG990" s="39"/>
      <c r="AH990" s="52"/>
      <c r="AJ990" s="17"/>
      <c r="AK990" s="17"/>
      <c r="AL990" s="17"/>
      <c r="AM990" s="17"/>
      <c r="AO990" s="31"/>
    </row>
    <row r="991" spans="2:41" s="3" customFormat="1" ht="9.9499999999999993" customHeight="1" x14ac:dyDescent="0.2">
      <c r="P991" s="74"/>
      <c r="Q991" s="87"/>
      <c r="R991" s="6"/>
      <c r="S991" s="39"/>
      <c r="T991" s="6"/>
      <c r="U991" s="5"/>
      <c r="V991" s="52"/>
      <c r="W991" s="56"/>
      <c r="X991" s="15"/>
      <c r="Y991" s="52"/>
      <c r="Z991" s="39"/>
      <c r="AA991" s="39"/>
      <c r="AB991" s="55"/>
      <c r="AC991" s="17"/>
      <c r="AD991" s="15"/>
      <c r="AE991" s="65"/>
      <c r="AF991" s="65"/>
      <c r="AG991" s="39"/>
      <c r="AH991" s="52"/>
      <c r="AO991" s="140"/>
    </row>
    <row r="992" spans="2:41" s="3" customFormat="1" ht="9.9499999999999993" customHeight="1" x14ac:dyDescent="0.2">
      <c r="P992" s="74"/>
      <c r="Q992" s="87"/>
      <c r="R992" s="6"/>
      <c r="S992" s="39"/>
      <c r="T992" s="6"/>
      <c r="U992" s="5"/>
      <c r="V992" s="52"/>
      <c r="W992" s="56"/>
      <c r="X992" s="15"/>
      <c r="Y992" s="52"/>
      <c r="Z992" s="39"/>
      <c r="AA992" s="39"/>
      <c r="AB992" s="55"/>
      <c r="AC992" s="17"/>
      <c r="AD992" s="15"/>
      <c r="AE992" s="65"/>
      <c r="AF992" s="65"/>
      <c r="AG992" s="39"/>
      <c r="AH992" s="52"/>
      <c r="AO992" s="140"/>
    </row>
    <row r="993" spans="2:41" s="3" customFormat="1" ht="9.9499999999999993" customHeight="1" x14ac:dyDescent="0.2">
      <c r="P993" s="74"/>
      <c r="Q993" s="87"/>
      <c r="R993" s="6"/>
      <c r="S993" s="39"/>
      <c r="T993" s="6"/>
      <c r="U993" s="5"/>
      <c r="V993" s="52"/>
      <c r="W993" s="56"/>
      <c r="X993" s="15"/>
      <c r="Y993" s="52"/>
      <c r="Z993" s="39"/>
      <c r="AA993" s="39"/>
      <c r="AB993" s="55"/>
      <c r="AC993" s="17"/>
      <c r="AD993" s="15"/>
      <c r="AE993" s="65"/>
      <c r="AF993" s="65"/>
      <c r="AG993" s="39"/>
      <c r="AH993" s="52"/>
      <c r="AO993" s="140"/>
    </row>
    <row r="994" spans="2:41" s="3" customFormat="1" ht="9.9499999999999993" customHeight="1" x14ac:dyDescent="0.2">
      <c r="P994" s="74"/>
      <c r="Q994" s="87"/>
      <c r="R994" s="6"/>
      <c r="S994" s="39"/>
      <c r="T994" s="6"/>
      <c r="U994" s="5"/>
      <c r="V994" s="52"/>
      <c r="W994" s="56"/>
      <c r="X994" s="15"/>
      <c r="Y994" s="52"/>
      <c r="Z994" s="39"/>
      <c r="AA994" s="39"/>
      <c r="AB994" s="55"/>
      <c r="AC994" s="17"/>
      <c r="AD994" s="15"/>
      <c r="AE994" s="65"/>
      <c r="AF994" s="65"/>
      <c r="AG994" s="39"/>
      <c r="AH994" s="52"/>
      <c r="AO994" s="140"/>
    </row>
    <row r="995" spans="2:41" s="3" customFormat="1" ht="9.9499999999999993" customHeight="1" x14ac:dyDescent="0.2">
      <c r="B995" s="118"/>
      <c r="D995" s="40"/>
      <c r="E995" s="74"/>
      <c r="F995" s="74"/>
      <c r="G995" s="30"/>
      <c r="H995" s="30"/>
      <c r="I995" s="30"/>
      <c r="J995" s="30"/>
      <c r="K995" s="30"/>
      <c r="L995" s="30"/>
      <c r="M995" s="30"/>
      <c r="N995" s="30"/>
      <c r="P995" s="74"/>
      <c r="Q995" s="87"/>
      <c r="R995" s="29"/>
      <c r="S995" s="39"/>
      <c r="T995" s="37"/>
      <c r="U995" s="5"/>
      <c r="V995" s="52"/>
      <c r="W995" s="56"/>
      <c r="X995" s="39"/>
      <c r="Y995" s="52"/>
      <c r="Z995" s="6"/>
      <c r="AA995" s="39"/>
      <c r="AB995" s="60"/>
      <c r="AC995" s="39"/>
      <c r="AD995" s="60"/>
      <c r="AE995" s="75"/>
      <c r="AF995" s="148"/>
      <c r="AG995" s="39"/>
      <c r="AH995" s="52"/>
      <c r="AJ995" s="17"/>
      <c r="AK995" s="17"/>
      <c r="AL995" s="17"/>
      <c r="AM995" s="17"/>
      <c r="AO995" s="31"/>
    </row>
    <row r="996" spans="2:41" s="3" customFormat="1" ht="9.9499999999999993" customHeight="1" x14ac:dyDescent="0.2">
      <c r="B996" s="118"/>
      <c r="D996" s="40"/>
      <c r="E996" s="74"/>
      <c r="F996" s="74"/>
      <c r="G996" s="30"/>
      <c r="H996" s="30"/>
      <c r="I996" s="30"/>
      <c r="J996" s="30"/>
      <c r="K996" s="30"/>
      <c r="L996" s="30"/>
      <c r="M996" s="30"/>
      <c r="N996" s="30"/>
      <c r="P996" s="74"/>
      <c r="Q996" s="87"/>
      <c r="R996" s="29"/>
      <c r="S996" s="39"/>
      <c r="T996" s="37"/>
      <c r="U996" s="5"/>
      <c r="V996" s="52"/>
      <c r="W996" s="56"/>
      <c r="X996" s="39"/>
      <c r="Y996" s="52"/>
      <c r="Z996" s="6"/>
      <c r="AA996" s="39"/>
      <c r="AB996" s="60"/>
      <c r="AC996" s="39"/>
      <c r="AD996" s="60"/>
      <c r="AE996" s="75"/>
      <c r="AF996" s="148"/>
      <c r="AG996" s="39"/>
      <c r="AH996" s="52"/>
      <c r="AJ996" s="17"/>
      <c r="AK996" s="17"/>
      <c r="AL996" s="17"/>
      <c r="AM996" s="17"/>
      <c r="AO996" s="31"/>
    </row>
    <row r="997" spans="2:41" s="3" customFormat="1" ht="9.9499999999999993" customHeight="1" x14ac:dyDescent="0.2">
      <c r="B997" s="118"/>
      <c r="D997" s="40"/>
      <c r="E997" s="74"/>
      <c r="F997" s="74"/>
      <c r="G997" s="30"/>
      <c r="H997" s="30"/>
      <c r="I997" s="30"/>
      <c r="J997" s="30"/>
      <c r="K997" s="30"/>
      <c r="L997" s="30"/>
      <c r="M997" s="30"/>
      <c r="N997" s="30"/>
      <c r="P997" s="74"/>
      <c r="Q997" s="87"/>
      <c r="R997" s="29"/>
      <c r="S997" s="39"/>
      <c r="T997" s="37"/>
      <c r="U997" s="5"/>
      <c r="V997" s="52"/>
      <c r="W997" s="56"/>
      <c r="X997" s="39"/>
      <c r="Y997" s="52"/>
      <c r="Z997" s="6"/>
      <c r="AA997" s="39"/>
      <c r="AB997" s="60"/>
      <c r="AC997" s="39"/>
      <c r="AD997" s="60"/>
      <c r="AE997" s="75"/>
      <c r="AF997" s="148"/>
      <c r="AG997" s="39"/>
      <c r="AH997" s="52"/>
      <c r="AJ997" s="17"/>
      <c r="AK997" s="17"/>
      <c r="AL997" s="17"/>
      <c r="AM997" s="17"/>
      <c r="AO997" s="31"/>
    </row>
    <row r="998" spans="2:41" s="3" customFormat="1" ht="9.9499999999999993" customHeight="1" x14ac:dyDescent="0.2">
      <c r="B998" s="118"/>
      <c r="D998" s="40"/>
      <c r="E998" s="74"/>
      <c r="F998" s="74"/>
      <c r="G998" s="30"/>
      <c r="H998" s="30"/>
      <c r="I998" s="30"/>
      <c r="J998" s="30"/>
      <c r="K998" s="30"/>
      <c r="L998" s="30"/>
      <c r="M998" s="30"/>
      <c r="N998" s="30"/>
      <c r="P998" s="74"/>
      <c r="Q998" s="87"/>
      <c r="R998" s="29"/>
      <c r="S998" s="39"/>
      <c r="T998" s="37"/>
      <c r="U998" s="5"/>
      <c r="V998" s="52"/>
      <c r="W998" s="56"/>
      <c r="X998" s="39"/>
      <c r="Y998" s="52"/>
      <c r="Z998" s="6"/>
      <c r="AA998" s="39"/>
      <c r="AB998" s="60"/>
      <c r="AC998" s="39"/>
      <c r="AD998" s="60"/>
      <c r="AE998" s="75"/>
      <c r="AF998" s="148"/>
      <c r="AG998" s="39"/>
      <c r="AH998" s="52"/>
      <c r="AJ998" s="17"/>
      <c r="AK998" s="17"/>
      <c r="AL998" s="17"/>
      <c r="AM998" s="17"/>
      <c r="AO998" s="31"/>
    </row>
    <row r="999" spans="2:41" s="3" customFormat="1" ht="9.9499999999999993" customHeight="1" x14ac:dyDescent="0.2">
      <c r="P999" s="74"/>
      <c r="Q999" s="87"/>
      <c r="R999" s="6"/>
      <c r="S999" s="39"/>
      <c r="T999" s="6"/>
      <c r="U999" s="5"/>
      <c r="V999" s="52"/>
      <c r="W999" s="56"/>
      <c r="X999" s="15"/>
      <c r="Y999" s="52"/>
      <c r="Z999" s="39"/>
      <c r="AA999" s="39"/>
      <c r="AB999" s="55"/>
      <c r="AC999" s="17"/>
      <c r="AD999" s="15"/>
      <c r="AE999" s="65"/>
      <c r="AF999" s="65"/>
      <c r="AG999" s="39"/>
      <c r="AH999" s="52"/>
      <c r="AO999" s="140"/>
    </row>
    <row r="1000" spans="2:41" s="3" customFormat="1" ht="9.9499999999999993" customHeight="1" x14ac:dyDescent="0.2">
      <c r="P1000" s="74"/>
      <c r="Q1000" s="87"/>
      <c r="R1000" s="6"/>
      <c r="S1000" s="39"/>
      <c r="T1000" s="6"/>
      <c r="U1000" s="5"/>
      <c r="V1000" s="52"/>
      <c r="W1000" s="56"/>
      <c r="X1000" s="15"/>
      <c r="Y1000" s="52"/>
      <c r="Z1000" s="39"/>
      <c r="AA1000" s="39"/>
      <c r="AB1000" s="55"/>
      <c r="AC1000" s="17"/>
      <c r="AD1000" s="15"/>
      <c r="AE1000" s="65"/>
      <c r="AF1000" s="65"/>
      <c r="AG1000" s="39"/>
      <c r="AH1000" s="52"/>
      <c r="AO1000" s="140"/>
    </row>
    <row r="1001" spans="2:41" s="3" customFormat="1" ht="9.9499999999999993" customHeight="1" x14ac:dyDescent="0.2">
      <c r="P1001" s="74"/>
      <c r="Q1001" s="87"/>
      <c r="R1001" s="6"/>
      <c r="S1001" s="39"/>
      <c r="T1001" s="6"/>
      <c r="U1001" s="5"/>
      <c r="V1001" s="52"/>
      <c r="W1001" s="56"/>
      <c r="X1001" s="15"/>
      <c r="Y1001" s="52"/>
      <c r="Z1001" s="39"/>
      <c r="AA1001" s="39"/>
      <c r="AB1001" s="55"/>
      <c r="AC1001" s="17"/>
      <c r="AD1001" s="15"/>
      <c r="AE1001" s="65"/>
      <c r="AF1001" s="65"/>
      <c r="AG1001" s="39"/>
      <c r="AH1001" s="52"/>
      <c r="AO1001" s="140"/>
    </row>
    <row r="1002" spans="2:41" s="3" customFormat="1" ht="9.9499999999999993" customHeight="1" x14ac:dyDescent="0.2">
      <c r="B1002" s="118"/>
      <c r="D1002" s="40"/>
      <c r="E1002" s="74"/>
      <c r="F1002" s="74"/>
      <c r="G1002" s="30"/>
      <c r="H1002" s="30"/>
      <c r="I1002" s="30"/>
      <c r="J1002" s="30"/>
      <c r="K1002" s="30"/>
      <c r="L1002" s="30"/>
      <c r="M1002" s="30"/>
      <c r="N1002" s="30"/>
      <c r="P1002" s="74"/>
      <c r="Q1002" s="87"/>
      <c r="R1002" s="29"/>
      <c r="S1002" s="39"/>
      <c r="T1002" s="37"/>
      <c r="U1002" s="5"/>
      <c r="V1002" s="52"/>
      <c r="W1002" s="56"/>
      <c r="X1002" s="39"/>
      <c r="Y1002" s="52"/>
      <c r="Z1002" s="6"/>
      <c r="AA1002" s="39"/>
      <c r="AB1002" s="60"/>
      <c r="AC1002" s="39"/>
      <c r="AD1002" s="60"/>
      <c r="AE1002" s="75"/>
      <c r="AF1002" s="148"/>
      <c r="AG1002" s="39"/>
      <c r="AH1002" s="52"/>
      <c r="AJ1002" s="17"/>
      <c r="AK1002" s="17"/>
      <c r="AL1002" s="17"/>
      <c r="AM1002" s="17"/>
      <c r="AO1002" s="31"/>
    </row>
    <row r="1003" spans="2:41" s="3" customFormat="1" ht="9.9499999999999993" customHeight="1" x14ac:dyDescent="0.2">
      <c r="B1003" s="118"/>
      <c r="D1003" s="40"/>
      <c r="E1003" s="74"/>
      <c r="F1003" s="74"/>
      <c r="G1003" s="30"/>
      <c r="H1003" s="30"/>
      <c r="I1003" s="30"/>
      <c r="J1003" s="30"/>
      <c r="K1003" s="30"/>
      <c r="L1003" s="30"/>
      <c r="M1003" s="30"/>
      <c r="N1003" s="30"/>
      <c r="P1003" s="74"/>
      <c r="Q1003" s="87"/>
      <c r="R1003" s="29"/>
      <c r="S1003" s="39"/>
      <c r="T1003" s="37"/>
      <c r="U1003" s="5"/>
      <c r="V1003" s="52"/>
      <c r="W1003" s="56"/>
      <c r="X1003" s="39"/>
      <c r="Y1003" s="52"/>
      <c r="Z1003" s="6"/>
      <c r="AA1003" s="39"/>
      <c r="AB1003" s="60"/>
      <c r="AC1003" s="39"/>
      <c r="AD1003" s="60"/>
      <c r="AE1003" s="75"/>
      <c r="AF1003" s="148"/>
      <c r="AG1003" s="39"/>
      <c r="AH1003" s="52"/>
      <c r="AJ1003" s="17"/>
      <c r="AK1003" s="17"/>
      <c r="AL1003" s="17"/>
      <c r="AM1003" s="17"/>
      <c r="AO1003" s="31"/>
    </row>
    <row r="1004" spans="2:41" s="3" customFormat="1" ht="9.9499999999999993" customHeight="1" x14ac:dyDescent="0.2">
      <c r="B1004" s="118"/>
      <c r="D1004" s="40"/>
      <c r="E1004" s="74"/>
      <c r="F1004" s="74"/>
      <c r="G1004" s="30"/>
      <c r="H1004" s="30"/>
      <c r="I1004" s="30"/>
      <c r="J1004" s="30"/>
      <c r="K1004" s="30"/>
      <c r="L1004" s="30"/>
      <c r="M1004" s="30"/>
      <c r="N1004" s="30"/>
      <c r="P1004" s="74"/>
      <c r="Q1004" s="87"/>
      <c r="R1004" s="29"/>
      <c r="S1004" s="39"/>
      <c r="T1004" s="37"/>
      <c r="U1004" s="5"/>
      <c r="V1004" s="52"/>
      <c r="W1004" s="56"/>
      <c r="X1004" s="39"/>
      <c r="Y1004" s="52"/>
      <c r="Z1004" s="6"/>
      <c r="AA1004" s="39"/>
      <c r="AB1004" s="60"/>
      <c r="AC1004" s="39"/>
      <c r="AD1004" s="60"/>
      <c r="AE1004" s="75"/>
      <c r="AF1004" s="148"/>
      <c r="AG1004" s="39"/>
      <c r="AH1004" s="52"/>
      <c r="AJ1004" s="17"/>
      <c r="AK1004" s="17"/>
      <c r="AL1004" s="17"/>
      <c r="AM1004" s="17"/>
      <c r="AO1004" s="31"/>
    </row>
    <row r="1005" spans="2:41" s="3" customFormat="1" ht="9.9499999999999993" customHeight="1" x14ac:dyDescent="0.2">
      <c r="B1005" s="118"/>
      <c r="D1005" s="40"/>
      <c r="E1005" s="74"/>
      <c r="F1005" s="74"/>
      <c r="G1005" s="30"/>
      <c r="H1005" s="30"/>
      <c r="I1005" s="30"/>
      <c r="J1005" s="30"/>
      <c r="K1005" s="30"/>
      <c r="L1005" s="30"/>
      <c r="M1005" s="30"/>
      <c r="N1005" s="30"/>
      <c r="P1005" s="74"/>
      <c r="Q1005" s="87"/>
      <c r="R1005" s="29"/>
      <c r="S1005" s="39"/>
      <c r="T1005" s="37"/>
      <c r="U1005" s="5"/>
      <c r="V1005" s="52"/>
      <c r="W1005" s="56"/>
      <c r="X1005" s="39"/>
      <c r="Y1005" s="52"/>
      <c r="Z1005" s="6"/>
      <c r="AA1005" s="39"/>
      <c r="AB1005" s="60"/>
      <c r="AC1005" s="39"/>
      <c r="AD1005" s="60"/>
      <c r="AE1005" s="75"/>
      <c r="AF1005" s="148"/>
      <c r="AG1005" s="39"/>
      <c r="AH1005" s="52"/>
      <c r="AJ1005" s="17"/>
      <c r="AK1005" s="17"/>
      <c r="AL1005" s="17"/>
      <c r="AM1005" s="17"/>
      <c r="AO1005" s="31"/>
    </row>
    <row r="1006" spans="2:41" s="3" customFormat="1" ht="9.9499999999999993" customHeight="1" x14ac:dyDescent="0.2">
      <c r="P1006" s="74"/>
      <c r="Q1006" s="87"/>
      <c r="R1006" s="6"/>
      <c r="S1006" s="39"/>
      <c r="T1006" s="6"/>
      <c r="U1006" s="5"/>
      <c r="V1006" s="52"/>
      <c r="W1006" s="56"/>
      <c r="X1006" s="15"/>
      <c r="Y1006" s="52"/>
      <c r="Z1006" s="39"/>
      <c r="AA1006" s="39"/>
      <c r="AB1006" s="55"/>
      <c r="AC1006" s="17"/>
      <c r="AD1006" s="15"/>
      <c r="AE1006" s="65"/>
      <c r="AF1006" s="65"/>
      <c r="AG1006" s="39"/>
      <c r="AH1006" s="52"/>
      <c r="AO1006" s="140"/>
    </row>
    <row r="1007" spans="2:41" s="3" customFormat="1" ht="9.9499999999999993" customHeight="1" x14ac:dyDescent="0.2">
      <c r="P1007" s="74"/>
      <c r="Q1007" s="87"/>
      <c r="R1007" s="6"/>
      <c r="S1007" s="39"/>
      <c r="T1007" s="6"/>
      <c r="U1007" s="5"/>
      <c r="V1007" s="52"/>
      <c r="W1007" s="56"/>
      <c r="X1007" s="15"/>
      <c r="Y1007" s="52"/>
      <c r="Z1007" s="39"/>
      <c r="AA1007" s="39"/>
      <c r="AB1007" s="55"/>
      <c r="AC1007" s="17"/>
      <c r="AD1007" s="15"/>
      <c r="AE1007" s="65"/>
      <c r="AF1007" s="65"/>
      <c r="AG1007" s="39"/>
      <c r="AH1007" s="52"/>
      <c r="AO1007" s="140"/>
    </row>
    <row r="1008" spans="2:41" s="3" customFormat="1" ht="9.9499999999999993" customHeight="1" x14ac:dyDescent="0.2">
      <c r="P1008" s="74"/>
      <c r="Q1008" s="87"/>
      <c r="R1008" s="6"/>
      <c r="S1008" s="39"/>
      <c r="T1008" s="6"/>
      <c r="U1008" s="5"/>
      <c r="V1008" s="52"/>
      <c r="W1008" s="56"/>
      <c r="X1008" s="15"/>
      <c r="Y1008" s="52"/>
      <c r="Z1008" s="39"/>
      <c r="AA1008" s="39"/>
      <c r="AB1008" s="55"/>
      <c r="AC1008" s="17"/>
      <c r="AD1008" s="15"/>
      <c r="AE1008" s="65"/>
      <c r="AF1008" s="65"/>
      <c r="AG1008" s="39"/>
      <c r="AH1008" s="52"/>
      <c r="AO1008" s="140"/>
    </row>
    <row r="1009" spans="1:42" s="3" customFormat="1" ht="9.9499999999999993" customHeight="1" x14ac:dyDescent="0.2">
      <c r="P1009" s="74"/>
      <c r="Q1009" s="87"/>
      <c r="R1009" s="6"/>
      <c r="S1009" s="39"/>
      <c r="T1009" s="6"/>
      <c r="U1009" s="5"/>
      <c r="V1009" s="52"/>
      <c r="W1009" s="56"/>
      <c r="X1009" s="15"/>
      <c r="Y1009" s="52"/>
      <c r="Z1009" s="39"/>
      <c r="AA1009" s="39"/>
      <c r="AB1009" s="55"/>
      <c r="AC1009" s="17"/>
      <c r="AD1009" s="15"/>
      <c r="AE1009" s="65"/>
      <c r="AF1009" s="65"/>
      <c r="AG1009" s="39"/>
      <c r="AH1009" s="52"/>
      <c r="AO1009" s="140"/>
    </row>
    <row r="1010" spans="1:42" s="3" customFormat="1" ht="9.9499999999999993" customHeight="1" x14ac:dyDescent="0.2">
      <c r="B1010" s="118"/>
      <c r="D1010" s="40"/>
      <c r="E1010" s="74"/>
      <c r="F1010" s="74"/>
      <c r="G1010" s="30"/>
      <c r="H1010" s="30"/>
      <c r="I1010" s="30"/>
      <c r="J1010" s="30"/>
      <c r="K1010" s="30"/>
      <c r="L1010" s="30"/>
      <c r="M1010" s="30"/>
      <c r="N1010" s="30"/>
      <c r="P1010" s="74"/>
      <c r="Q1010" s="87"/>
      <c r="R1010" s="29"/>
      <c r="S1010" s="39"/>
      <c r="T1010" s="37"/>
      <c r="U1010" s="5"/>
      <c r="V1010" s="52"/>
      <c r="W1010" s="56"/>
      <c r="X1010" s="39"/>
      <c r="Y1010" s="52"/>
      <c r="Z1010" s="6"/>
      <c r="AA1010" s="39"/>
      <c r="AB1010" s="60"/>
      <c r="AC1010" s="39"/>
      <c r="AD1010" s="60"/>
      <c r="AE1010" s="75"/>
      <c r="AF1010" s="148"/>
      <c r="AG1010" s="39"/>
      <c r="AH1010" s="52"/>
      <c r="AJ1010" s="17"/>
      <c r="AK1010" s="17"/>
      <c r="AL1010" s="17"/>
      <c r="AM1010" s="17"/>
      <c r="AO1010" s="31"/>
    </row>
    <row r="1011" spans="1:42" s="3" customFormat="1" ht="9.9499999999999993" customHeight="1" x14ac:dyDescent="0.2">
      <c r="B1011" s="118"/>
      <c r="D1011" s="40"/>
      <c r="E1011" s="74"/>
      <c r="F1011" s="74"/>
      <c r="G1011" s="30"/>
      <c r="H1011" s="30"/>
      <c r="I1011" s="30"/>
      <c r="J1011" s="30"/>
      <c r="K1011" s="30"/>
      <c r="L1011" s="30"/>
      <c r="M1011" s="30"/>
      <c r="N1011" s="30"/>
      <c r="P1011" s="74"/>
      <c r="Q1011" s="87"/>
      <c r="R1011" s="29"/>
      <c r="S1011" s="39"/>
      <c r="T1011" s="37"/>
      <c r="U1011" s="5"/>
      <c r="V1011" s="52"/>
      <c r="W1011" s="56"/>
      <c r="X1011" s="39"/>
      <c r="Y1011" s="52"/>
      <c r="Z1011" s="6"/>
      <c r="AA1011" s="39"/>
      <c r="AB1011" s="60"/>
      <c r="AC1011" s="39"/>
      <c r="AD1011" s="60"/>
      <c r="AE1011" s="75"/>
      <c r="AF1011" s="148"/>
      <c r="AG1011" s="39"/>
      <c r="AH1011" s="52"/>
      <c r="AJ1011" s="17"/>
      <c r="AK1011" s="17"/>
      <c r="AL1011" s="17"/>
      <c r="AM1011" s="17"/>
      <c r="AO1011" s="31"/>
    </row>
    <row r="1012" spans="1:42" s="3" customFormat="1" ht="9.9499999999999993" customHeight="1" x14ac:dyDescent="0.2">
      <c r="B1012" s="118"/>
      <c r="D1012" s="40"/>
      <c r="E1012" s="74"/>
      <c r="F1012" s="74"/>
      <c r="G1012" s="30"/>
      <c r="H1012" s="30"/>
      <c r="I1012" s="30"/>
      <c r="J1012" s="30"/>
      <c r="K1012" s="30"/>
      <c r="L1012" s="30"/>
      <c r="M1012" s="30"/>
      <c r="N1012" s="30"/>
      <c r="P1012" s="74"/>
      <c r="Q1012" s="87"/>
      <c r="R1012" s="29"/>
      <c r="S1012" s="39"/>
      <c r="T1012" s="37"/>
      <c r="U1012" s="5"/>
      <c r="V1012" s="52"/>
      <c r="W1012" s="56"/>
      <c r="X1012" s="39"/>
      <c r="Y1012" s="52"/>
      <c r="Z1012" s="6"/>
      <c r="AA1012" s="39"/>
      <c r="AB1012" s="60"/>
      <c r="AC1012" s="39"/>
      <c r="AD1012" s="60"/>
      <c r="AE1012" s="75"/>
      <c r="AF1012" s="148"/>
      <c r="AG1012" s="39"/>
      <c r="AH1012" s="52"/>
      <c r="AJ1012" s="17"/>
      <c r="AK1012" s="17"/>
      <c r="AL1012" s="17"/>
      <c r="AM1012" s="17"/>
      <c r="AO1012" s="31"/>
    </row>
    <row r="1013" spans="1:42" s="3" customFormat="1" ht="9.9499999999999993" customHeight="1" x14ac:dyDescent="0.2">
      <c r="B1013" s="118"/>
      <c r="D1013" s="40"/>
      <c r="E1013" s="74"/>
      <c r="F1013" s="74"/>
      <c r="G1013" s="30"/>
      <c r="H1013" s="30"/>
      <c r="I1013" s="30"/>
      <c r="J1013" s="30"/>
      <c r="K1013" s="30"/>
      <c r="L1013" s="30"/>
      <c r="M1013" s="30"/>
      <c r="N1013" s="30"/>
      <c r="P1013" s="74"/>
      <c r="Q1013" s="87"/>
      <c r="R1013" s="29"/>
      <c r="S1013" s="39"/>
      <c r="T1013" s="37"/>
      <c r="U1013" s="5"/>
      <c r="V1013" s="52"/>
      <c r="W1013" s="56"/>
      <c r="X1013" s="39"/>
      <c r="Y1013" s="52"/>
      <c r="Z1013" s="6"/>
      <c r="AA1013" s="39"/>
      <c r="AB1013" s="60"/>
      <c r="AC1013" s="39"/>
      <c r="AD1013" s="60"/>
      <c r="AE1013" s="75"/>
      <c r="AF1013" s="148"/>
      <c r="AG1013" s="39"/>
      <c r="AH1013" s="52"/>
      <c r="AJ1013" s="17"/>
      <c r="AK1013" s="17"/>
      <c r="AL1013" s="17"/>
      <c r="AM1013" s="17"/>
      <c r="AO1013" s="31"/>
    </row>
    <row r="1014" spans="1:42" s="3" customFormat="1" ht="9.9499999999999993" customHeight="1" x14ac:dyDescent="0.2">
      <c r="C1014" s="237" t="s">
        <v>128</v>
      </c>
      <c r="D1014" s="238"/>
      <c r="E1014" s="238"/>
      <c r="F1014" s="238"/>
      <c r="G1014" s="238"/>
      <c r="H1014" s="238"/>
      <c r="I1014" s="238"/>
      <c r="J1014" s="238"/>
      <c r="K1014" s="238"/>
      <c r="L1014" s="238"/>
      <c r="M1014" s="238"/>
      <c r="N1014" s="238"/>
      <c r="O1014" s="238"/>
      <c r="P1014" s="238"/>
      <c r="Q1014" s="238"/>
      <c r="R1014" s="238"/>
      <c r="S1014" s="238"/>
      <c r="T1014" s="238"/>
      <c r="U1014" s="5"/>
      <c r="V1014" s="52"/>
      <c r="W1014" s="56"/>
      <c r="X1014" s="15"/>
      <c r="Y1014" s="52"/>
      <c r="Z1014" s="39"/>
      <c r="AA1014" s="39"/>
      <c r="AB1014" s="55"/>
      <c r="AC1014" s="17"/>
      <c r="AD1014" s="15"/>
      <c r="AE1014" s="65"/>
      <c r="AF1014" s="65"/>
      <c r="AG1014" s="17"/>
      <c r="AH1014" s="52"/>
      <c r="AI1014" s="123"/>
      <c r="AJ1014" s="17"/>
      <c r="AK1014" s="17"/>
      <c r="AL1014" s="17"/>
      <c r="AM1014" s="17"/>
      <c r="AO1014" s="140"/>
    </row>
    <row r="1015" spans="1:42" s="3" customFormat="1" ht="3.95" customHeight="1" x14ac:dyDescent="0.2">
      <c r="C1015" s="6"/>
      <c r="D1015" s="6"/>
      <c r="E1015" s="6"/>
      <c r="F1015" s="6"/>
      <c r="G1015" s="6"/>
      <c r="H1015" s="6"/>
      <c r="I1015" s="6"/>
      <c r="J1015" s="6"/>
      <c r="K1015" s="6"/>
      <c r="L1015" s="6"/>
      <c r="M1015" s="6"/>
      <c r="N1015" s="6"/>
      <c r="O1015" s="6"/>
      <c r="P1015" s="5"/>
      <c r="Q1015" s="6"/>
      <c r="R1015" s="6"/>
      <c r="S1015" s="21"/>
      <c r="T1015" s="6"/>
      <c r="U1015" s="5"/>
      <c r="V1015" s="52"/>
      <c r="W1015" s="56"/>
      <c r="X1015" s="15"/>
      <c r="Y1015" s="52"/>
      <c r="Z1015" s="39"/>
      <c r="AA1015" s="39"/>
      <c r="AB1015" s="55"/>
      <c r="AC1015" s="17"/>
      <c r="AD1015" s="15"/>
      <c r="AE1015" s="65"/>
      <c r="AF1015" s="65"/>
      <c r="AG1015" s="17"/>
      <c r="AH1015" s="52"/>
      <c r="AI1015" s="123"/>
      <c r="AJ1015" s="17"/>
      <c r="AK1015" s="17"/>
      <c r="AL1015" s="17"/>
      <c r="AM1015" s="17"/>
      <c r="AO1015" s="140"/>
    </row>
    <row r="1016" spans="1:42" s="3" customFormat="1" ht="38.25" customHeight="1" x14ac:dyDescent="0.2">
      <c r="C1016" s="237" t="s">
        <v>30</v>
      </c>
      <c r="D1016" s="238"/>
      <c r="E1016" s="238"/>
      <c r="F1016" s="238"/>
      <c r="G1016" s="238"/>
      <c r="H1016" s="238"/>
      <c r="I1016" s="238"/>
      <c r="J1016" s="238"/>
      <c r="K1016" s="238"/>
      <c r="L1016" s="238"/>
      <c r="M1016" s="238"/>
      <c r="N1016" s="238"/>
      <c r="O1016" s="238"/>
      <c r="P1016" s="238"/>
      <c r="Q1016" s="238"/>
      <c r="R1016" s="238"/>
      <c r="S1016" s="238"/>
      <c r="T1016" s="238"/>
      <c r="U1016" s="5"/>
      <c r="V1016" s="52"/>
      <c r="W1016" s="56"/>
      <c r="X1016" s="15"/>
      <c r="Y1016" s="52"/>
      <c r="Z1016" s="39"/>
      <c r="AA1016" s="39"/>
      <c r="AB1016" s="55"/>
      <c r="AC1016" s="17"/>
      <c r="AD1016" s="15"/>
      <c r="AE1016" s="65"/>
      <c r="AF1016" s="65"/>
      <c r="AG1016" s="17"/>
      <c r="AH1016" s="189"/>
      <c r="AI1016" s="123"/>
      <c r="AJ1016" s="17"/>
      <c r="AK1016" s="17"/>
      <c r="AL1016" s="17"/>
      <c r="AM1016" s="17"/>
      <c r="AO1016" s="140"/>
    </row>
    <row r="1017" spans="1:42" ht="2.1" customHeight="1" x14ac:dyDescent="0.2">
      <c r="V1017" s="188"/>
      <c r="Y1017" s="188"/>
      <c r="AH1017" s="188"/>
      <c r="AO1017" s="147"/>
      <c r="AP1017" s="3"/>
    </row>
    <row r="1018" spans="1:42" x14ac:dyDescent="0.2">
      <c r="A1018" s="98" t="s">
        <v>61</v>
      </c>
      <c r="B1018" s="98" t="s">
        <v>61</v>
      </c>
      <c r="C1018" s="98" t="s">
        <v>61</v>
      </c>
      <c r="D1018" s="98" t="s">
        <v>61</v>
      </c>
      <c r="E1018" s="98" t="s">
        <v>61</v>
      </c>
      <c r="F1018" s="98" t="s">
        <v>61</v>
      </c>
      <c r="G1018" s="98" t="s">
        <v>61</v>
      </c>
      <c r="H1018" s="98" t="s">
        <v>61</v>
      </c>
      <c r="I1018" s="98" t="s">
        <v>61</v>
      </c>
      <c r="J1018" s="98" t="s">
        <v>61</v>
      </c>
      <c r="K1018" s="98" t="s">
        <v>61</v>
      </c>
      <c r="L1018" s="98" t="s">
        <v>61</v>
      </c>
      <c r="M1018" s="98" t="s">
        <v>61</v>
      </c>
      <c r="N1018" s="98" t="s">
        <v>61</v>
      </c>
      <c r="O1018" s="98" t="s">
        <v>61</v>
      </c>
      <c r="P1018" s="98" t="s">
        <v>61</v>
      </c>
      <c r="Q1018" s="98" t="s">
        <v>61</v>
      </c>
      <c r="R1018" s="98" t="s">
        <v>61</v>
      </c>
      <c r="S1018" s="98" t="s">
        <v>61</v>
      </c>
      <c r="T1018" s="98" t="s">
        <v>61</v>
      </c>
      <c r="U1018" s="98" t="s">
        <v>61</v>
      </c>
      <c r="V1018" s="98" t="s">
        <v>61</v>
      </c>
      <c r="W1018" s="98" t="s">
        <v>61</v>
      </c>
      <c r="X1018" s="98" t="s">
        <v>61</v>
      </c>
      <c r="Y1018" s="98" t="s">
        <v>61</v>
      </c>
      <c r="Z1018" s="98" t="s">
        <v>61</v>
      </c>
      <c r="AA1018" s="98" t="s">
        <v>61</v>
      </c>
      <c r="AB1018" s="98" t="s">
        <v>61</v>
      </c>
      <c r="AC1018" s="98" t="s">
        <v>61</v>
      </c>
      <c r="AD1018" s="98" t="s">
        <v>61</v>
      </c>
      <c r="AE1018" s="98" t="s">
        <v>61</v>
      </c>
      <c r="AF1018" s="98" t="s">
        <v>61</v>
      </c>
      <c r="AG1018" s="98" t="s">
        <v>61</v>
      </c>
      <c r="AH1018" s="98" t="s">
        <v>61</v>
      </c>
      <c r="AI1018" s="98" t="s">
        <v>61</v>
      </c>
      <c r="AJ1018" s="98" t="s">
        <v>61</v>
      </c>
      <c r="AK1018" s="98" t="s">
        <v>61</v>
      </c>
      <c r="AL1018" s="98" t="s">
        <v>61</v>
      </c>
      <c r="AM1018" s="98" t="s">
        <v>61</v>
      </c>
      <c r="AN1018" s="98" t="s">
        <v>61</v>
      </c>
      <c r="AO1018" s="98" t="s">
        <v>61</v>
      </c>
      <c r="AP1018" s="3"/>
    </row>
    <row r="1019" spans="1:42" x14ac:dyDescent="0.2">
      <c r="AP1019" s="3"/>
    </row>
    <row r="1020" spans="1:42" x14ac:dyDescent="0.2">
      <c r="D1020" s="232" t="s">
        <v>62</v>
      </c>
      <c r="E1020" s="233"/>
      <c r="AP1020" s="3"/>
    </row>
    <row r="1021" spans="1:42" x14ac:dyDescent="0.2">
      <c r="D1021" s="119">
        <v>-0.04</v>
      </c>
      <c r="E1021" s="119">
        <v>0.01</v>
      </c>
      <c r="J1021" s="2" t="s">
        <v>122</v>
      </c>
      <c r="AP1021" s="3"/>
    </row>
    <row r="1022" spans="1:42" x14ac:dyDescent="0.2">
      <c r="D1022" s="119">
        <v>-0.03</v>
      </c>
      <c r="E1022" s="119">
        <v>0.02</v>
      </c>
      <c r="P1022" s="8" t="s">
        <v>122</v>
      </c>
      <c r="AP1022" s="3"/>
    </row>
    <row r="1023" spans="1:42" x14ac:dyDescent="0.2">
      <c r="D1023" s="119">
        <v>-0.02</v>
      </c>
      <c r="E1023" s="119">
        <v>0.03</v>
      </c>
      <c r="AP1023" s="3"/>
    </row>
    <row r="1024" spans="1:42" x14ac:dyDescent="0.2">
      <c r="D1024" s="119">
        <v>-0.01</v>
      </c>
      <c r="E1024" s="119">
        <v>-0.01</v>
      </c>
      <c r="AP1024" s="3"/>
    </row>
    <row r="1025" spans="4:42" x14ac:dyDescent="0.2">
      <c r="D1025" s="119">
        <v>0</v>
      </c>
      <c r="E1025" s="119">
        <v>0</v>
      </c>
      <c r="AP1025" s="3"/>
    </row>
    <row r="1026" spans="4:42" x14ac:dyDescent="0.2">
      <c r="D1026" s="119">
        <v>0.01</v>
      </c>
      <c r="E1026" s="119">
        <v>1.0000000000005116E-2</v>
      </c>
      <c r="AP1026" s="3"/>
    </row>
    <row r="1027" spans="4:42" x14ac:dyDescent="0.2">
      <c r="D1027" s="119">
        <v>0.02</v>
      </c>
      <c r="E1027" s="119">
        <v>2.0000000000003126E-2</v>
      </c>
      <c r="AP1027" s="3"/>
    </row>
    <row r="1028" spans="4:42" x14ac:dyDescent="0.2">
      <c r="D1028" s="119">
        <v>0.03</v>
      </c>
      <c r="E1028" s="119">
        <v>3.0000000000001137E-2</v>
      </c>
      <c r="AP1028" s="3"/>
    </row>
    <row r="1029" spans="4:42" x14ac:dyDescent="0.2">
      <c r="D1029" s="119">
        <v>0.04</v>
      </c>
      <c r="E1029" s="119">
        <v>-0.01</v>
      </c>
      <c r="AP1029" s="3"/>
    </row>
    <row r="1030" spans="4:42" x14ac:dyDescent="0.2">
      <c r="D1030" s="119">
        <v>0.05</v>
      </c>
      <c r="E1030" s="119">
        <v>0</v>
      </c>
      <c r="AP1030" s="3"/>
    </row>
    <row r="1031" spans="4:42" x14ac:dyDescent="0.2">
      <c r="K1031" s="2" t="s">
        <v>122</v>
      </c>
      <c r="AP1031" s="3"/>
    </row>
    <row r="1032" spans="4:42" x14ac:dyDescent="0.2">
      <c r="AP1032" s="3"/>
    </row>
    <row r="1033" spans="4:42" x14ac:dyDescent="0.2">
      <c r="AP1033" s="3"/>
    </row>
    <row r="1034" spans="4:42" x14ac:dyDescent="0.2">
      <c r="AP1034" s="3"/>
    </row>
    <row r="1035" spans="4:42" x14ac:dyDescent="0.2">
      <c r="AP1035" s="3"/>
    </row>
    <row r="1036" spans="4:42" x14ac:dyDescent="0.2">
      <c r="AP1036" s="3"/>
    </row>
    <row r="1037" spans="4:42" x14ac:dyDescent="0.2">
      <c r="AP1037" s="3"/>
    </row>
    <row r="1038" spans="4:42" x14ac:dyDescent="0.2">
      <c r="AP1038" s="3"/>
    </row>
    <row r="1039" spans="4:42" x14ac:dyDescent="0.2">
      <c r="AP1039" s="3"/>
    </row>
    <row r="1040" spans="4:42" x14ac:dyDescent="0.2">
      <c r="AP1040" s="3"/>
    </row>
    <row r="1041" spans="16:42" x14ac:dyDescent="0.2">
      <c r="AP1041" s="3"/>
    </row>
    <row r="1042" spans="16:42" x14ac:dyDescent="0.2">
      <c r="AP1042" s="3"/>
    </row>
    <row r="1043" spans="16:42" x14ac:dyDescent="0.2">
      <c r="AP1043" s="3"/>
    </row>
    <row r="1044" spans="16:42" x14ac:dyDescent="0.2">
      <c r="AP1044" s="3"/>
    </row>
    <row r="1045" spans="16:42" x14ac:dyDescent="0.2">
      <c r="AP1045" s="3"/>
    </row>
    <row r="1046" spans="16:42" x14ac:dyDescent="0.2">
      <c r="P1046" s="2"/>
      <c r="Q1046" s="2"/>
      <c r="S1046" s="2"/>
      <c r="U1046" s="2"/>
      <c r="AP1046" s="3"/>
    </row>
    <row r="1047" spans="16:42" x14ac:dyDescent="0.2">
      <c r="P1047" s="2"/>
      <c r="Q1047" s="2"/>
      <c r="S1047" s="2"/>
      <c r="U1047" s="2"/>
      <c r="AP1047" s="3"/>
    </row>
    <row r="1048" spans="16:42" x14ac:dyDescent="0.2">
      <c r="P1048" s="2"/>
      <c r="Q1048" s="2"/>
      <c r="S1048" s="2"/>
      <c r="U1048" s="2"/>
      <c r="AP1048" s="3"/>
    </row>
    <row r="1049" spans="16:42" x14ac:dyDescent="0.2">
      <c r="P1049" s="2"/>
      <c r="Q1049" s="2"/>
      <c r="S1049" s="2"/>
      <c r="U1049" s="2"/>
      <c r="AP1049" s="3"/>
    </row>
    <row r="1050" spans="16:42" x14ac:dyDescent="0.2">
      <c r="P1050" s="2"/>
      <c r="Q1050" s="2"/>
      <c r="S1050" s="2"/>
      <c r="U1050" s="2"/>
      <c r="AP1050" s="3"/>
    </row>
    <row r="1051" spans="16:42" x14ac:dyDescent="0.2">
      <c r="P1051" s="2"/>
      <c r="Q1051" s="2"/>
      <c r="S1051" s="2"/>
      <c r="U1051" s="2"/>
      <c r="AP1051" s="3"/>
    </row>
    <row r="1052" spans="16:42" x14ac:dyDescent="0.2">
      <c r="P1052" s="2"/>
      <c r="Q1052" s="2"/>
      <c r="S1052" s="2"/>
      <c r="U1052" s="2"/>
      <c r="AP1052" s="3"/>
    </row>
    <row r="1053" spans="16:42" x14ac:dyDescent="0.2">
      <c r="P1053" s="2"/>
      <c r="Q1053" s="2"/>
      <c r="S1053" s="2"/>
      <c r="U1053" s="2"/>
      <c r="AP1053" s="3"/>
    </row>
    <row r="1054" spans="16:42" x14ac:dyDescent="0.2">
      <c r="P1054" s="2"/>
      <c r="Q1054" s="2"/>
      <c r="S1054" s="2"/>
      <c r="U1054" s="2"/>
      <c r="AP1054" s="3"/>
    </row>
    <row r="1055" spans="16:42" x14ac:dyDescent="0.2">
      <c r="P1055" s="2"/>
      <c r="Q1055" s="2"/>
      <c r="S1055" s="2"/>
      <c r="U1055" s="2"/>
      <c r="AP1055" s="3"/>
    </row>
    <row r="1056" spans="16:42" x14ac:dyDescent="0.2">
      <c r="P1056" s="2"/>
      <c r="Q1056" s="2"/>
      <c r="S1056" s="2"/>
      <c r="U1056" s="2"/>
      <c r="AP1056" s="3"/>
    </row>
    <row r="1057" spans="16:42" x14ac:dyDescent="0.2">
      <c r="P1057" s="2"/>
      <c r="Q1057" s="2"/>
      <c r="S1057" s="2"/>
      <c r="U1057" s="2"/>
      <c r="AP1057" s="3"/>
    </row>
    <row r="1058" spans="16:42" x14ac:dyDescent="0.2">
      <c r="P1058" s="2"/>
      <c r="Q1058" s="2"/>
      <c r="S1058" s="2"/>
      <c r="U1058" s="2"/>
      <c r="AP1058" s="3"/>
    </row>
    <row r="1059" spans="16:42" x14ac:dyDescent="0.2">
      <c r="P1059" s="2"/>
      <c r="Q1059" s="2"/>
      <c r="S1059" s="2"/>
      <c r="U1059" s="2"/>
      <c r="AP1059" s="3"/>
    </row>
    <row r="1060" spans="16:42" x14ac:dyDescent="0.2">
      <c r="P1060" s="2"/>
      <c r="Q1060" s="2"/>
      <c r="S1060" s="2"/>
      <c r="U1060" s="2"/>
      <c r="AP1060" s="3"/>
    </row>
    <row r="1061" spans="16:42" x14ac:dyDescent="0.2">
      <c r="P1061" s="2"/>
      <c r="Q1061" s="2"/>
      <c r="S1061" s="2"/>
      <c r="U1061" s="2"/>
      <c r="AP1061" s="3"/>
    </row>
    <row r="1062" spans="16:42" x14ac:dyDescent="0.2">
      <c r="P1062" s="2"/>
      <c r="Q1062" s="2"/>
      <c r="S1062" s="2"/>
      <c r="U1062" s="2"/>
      <c r="AP1062" s="3"/>
    </row>
    <row r="1063" spans="16:42" x14ac:dyDescent="0.2">
      <c r="P1063" s="2"/>
      <c r="Q1063" s="2"/>
      <c r="S1063" s="2"/>
      <c r="U1063" s="2"/>
    </row>
    <row r="1064" spans="16:42" x14ac:dyDescent="0.2">
      <c r="P1064" s="2"/>
      <c r="Q1064" s="2"/>
      <c r="S1064" s="2"/>
      <c r="U1064" s="2"/>
    </row>
    <row r="1065" spans="16:42" x14ac:dyDescent="0.2">
      <c r="P1065" s="2"/>
      <c r="Q1065" s="2"/>
      <c r="S1065" s="2"/>
      <c r="U1065" s="2"/>
    </row>
    <row r="1066" spans="16:42" x14ac:dyDescent="0.2">
      <c r="P1066" s="2"/>
      <c r="Q1066" s="2"/>
      <c r="S1066" s="2"/>
      <c r="U1066" s="2"/>
    </row>
    <row r="1067" spans="16:42" x14ac:dyDescent="0.2">
      <c r="P1067" s="2"/>
      <c r="Q1067" s="2"/>
      <c r="S1067" s="2"/>
      <c r="U1067" s="2"/>
    </row>
    <row r="1068" spans="16:42" x14ac:dyDescent="0.2">
      <c r="P1068" s="2"/>
      <c r="Q1068" s="2"/>
      <c r="S1068" s="2"/>
      <c r="U1068" s="2"/>
    </row>
    <row r="1069" spans="16:42" x14ac:dyDescent="0.2">
      <c r="P1069" s="2"/>
      <c r="Q1069" s="2"/>
      <c r="S1069" s="2"/>
      <c r="U1069" s="2"/>
    </row>
    <row r="1070" spans="16:42" x14ac:dyDescent="0.2">
      <c r="P1070" s="2"/>
      <c r="Q1070" s="2"/>
      <c r="S1070" s="2"/>
      <c r="U1070" s="2"/>
    </row>
    <row r="1071" spans="16:42" x14ac:dyDescent="0.2">
      <c r="P1071" s="2"/>
      <c r="Q1071" s="2"/>
      <c r="S1071" s="2"/>
      <c r="U1071" s="2"/>
    </row>
    <row r="1072" spans="16:42" x14ac:dyDescent="0.2">
      <c r="P1072" s="2"/>
      <c r="Q1072" s="2"/>
      <c r="S1072" s="2"/>
      <c r="U1072" s="2"/>
    </row>
    <row r="1073" spans="16:39" x14ac:dyDescent="0.2">
      <c r="P1073" s="2"/>
      <c r="Q1073" s="2"/>
      <c r="S1073" s="2"/>
      <c r="U1073" s="2"/>
    </row>
    <row r="1074" spans="16:39" x14ac:dyDescent="0.2">
      <c r="P1074" s="2"/>
      <c r="Q1074" s="2"/>
      <c r="S1074" s="2"/>
      <c r="U1074" s="2"/>
    </row>
    <row r="1075" spans="16:39" x14ac:dyDescent="0.2">
      <c r="P1075" s="2"/>
      <c r="Q1075" s="2"/>
      <c r="S1075" s="2"/>
      <c r="U1075" s="2"/>
    </row>
    <row r="1076" spans="16:39" x14ac:dyDescent="0.2">
      <c r="P1076" s="2"/>
      <c r="Q1076" s="2"/>
      <c r="S1076" s="2"/>
      <c r="U1076" s="2"/>
    </row>
    <row r="1077" spans="16:39" x14ac:dyDescent="0.2">
      <c r="P1077" s="2"/>
      <c r="Q1077" s="2"/>
      <c r="S1077" s="2"/>
      <c r="U1077" s="2"/>
    </row>
    <row r="1078" spans="16:39" x14ac:dyDescent="0.2">
      <c r="P1078" s="2"/>
      <c r="Q1078" s="2"/>
      <c r="S1078" s="2"/>
      <c r="U1078" s="2"/>
      <c r="V1078" s="2"/>
      <c r="W1078" s="2"/>
      <c r="X1078" s="2"/>
      <c r="Y1078" s="2"/>
      <c r="Z1078" s="2"/>
      <c r="AA1078" s="2"/>
      <c r="AB1078" s="2"/>
      <c r="AC1078" s="2"/>
      <c r="AD1078" s="2"/>
      <c r="AE1078" s="2"/>
      <c r="AF1078" s="2"/>
      <c r="AG1078" s="2"/>
      <c r="AH1078" s="2"/>
      <c r="AI1078" s="2"/>
      <c r="AJ1078" s="2"/>
      <c r="AK1078" s="2"/>
      <c r="AL1078" s="2"/>
      <c r="AM1078" s="2"/>
    </row>
    <row r="1079" spans="16:39" x14ac:dyDescent="0.2">
      <c r="P1079" s="2"/>
      <c r="Q1079" s="2"/>
      <c r="S1079" s="2"/>
      <c r="U1079" s="2"/>
      <c r="V1079" s="2"/>
      <c r="W1079" s="2"/>
      <c r="X1079" s="2"/>
      <c r="Y1079" s="2"/>
      <c r="Z1079" s="2"/>
      <c r="AA1079" s="2"/>
      <c r="AB1079" s="2"/>
      <c r="AC1079" s="2"/>
      <c r="AD1079" s="2"/>
      <c r="AE1079" s="2"/>
      <c r="AF1079" s="2"/>
      <c r="AG1079" s="2"/>
      <c r="AH1079" s="2"/>
      <c r="AI1079" s="2"/>
      <c r="AJ1079" s="2"/>
      <c r="AK1079" s="2"/>
      <c r="AL1079" s="2"/>
      <c r="AM1079" s="2"/>
    </row>
    <row r="1080" spans="16:39" x14ac:dyDescent="0.2">
      <c r="P1080" s="2"/>
      <c r="Q1080" s="2"/>
      <c r="S1080" s="2"/>
      <c r="U1080" s="2"/>
      <c r="V1080" s="2"/>
      <c r="W1080" s="2"/>
      <c r="X1080" s="2"/>
      <c r="Y1080" s="2"/>
      <c r="Z1080" s="2"/>
      <c r="AA1080" s="2"/>
      <c r="AB1080" s="2"/>
      <c r="AC1080" s="2"/>
      <c r="AD1080" s="2"/>
      <c r="AE1080" s="2"/>
      <c r="AF1080" s="2"/>
      <c r="AG1080" s="2"/>
      <c r="AH1080" s="2"/>
      <c r="AI1080" s="2"/>
      <c r="AJ1080" s="2"/>
      <c r="AK1080" s="2"/>
      <c r="AL1080" s="2"/>
      <c r="AM1080" s="2"/>
    </row>
    <row r="1081" spans="16:39" x14ac:dyDescent="0.2">
      <c r="P1081" s="2"/>
      <c r="Q1081" s="2"/>
      <c r="S1081" s="2"/>
      <c r="U1081" s="2"/>
      <c r="V1081" s="2"/>
      <c r="W1081" s="2"/>
      <c r="X1081" s="2"/>
      <c r="Y1081" s="2"/>
      <c r="Z1081" s="2"/>
      <c r="AA1081" s="2"/>
      <c r="AB1081" s="2"/>
      <c r="AC1081" s="2"/>
      <c r="AD1081" s="2"/>
      <c r="AE1081" s="2"/>
      <c r="AF1081" s="2"/>
      <c r="AG1081" s="2"/>
      <c r="AH1081" s="2"/>
      <c r="AI1081" s="2"/>
      <c r="AJ1081" s="2"/>
      <c r="AK1081" s="2"/>
      <c r="AL1081" s="2"/>
      <c r="AM1081" s="2"/>
    </row>
    <row r="1082" spans="16:39" x14ac:dyDescent="0.2">
      <c r="P1082" s="2"/>
      <c r="Q1082" s="2"/>
      <c r="S1082" s="2"/>
      <c r="U1082" s="2"/>
      <c r="V1082" s="2"/>
      <c r="W1082" s="2"/>
      <c r="X1082" s="2"/>
      <c r="Y1082" s="2"/>
      <c r="Z1082" s="2"/>
      <c r="AA1082" s="2"/>
      <c r="AB1082" s="2"/>
      <c r="AC1082" s="2"/>
      <c r="AD1082" s="2"/>
      <c r="AE1082" s="2"/>
      <c r="AF1082" s="2"/>
      <c r="AG1082" s="2"/>
      <c r="AH1082" s="2"/>
      <c r="AI1082" s="2"/>
      <c r="AJ1082" s="2"/>
      <c r="AK1082" s="2"/>
      <c r="AL1082" s="2"/>
      <c r="AM1082" s="2"/>
    </row>
    <row r="1083" spans="16:39" x14ac:dyDescent="0.2">
      <c r="P1083" s="2"/>
      <c r="Q1083" s="2"/>
      <c r="S1083" s="2"/>
      <c r="U1083" s="2"/>
      <c r="V1083" s="2"/>
      <c r="W1083" s="2"/>
      <c r="X1083" s="2"/>
      <c r="Y1083" s="2"/>
      <c r="Z1083" s="2"/>
      <c r="AA1083" s="2"/>
      <c r="AB1083" s="2"/>
      <c r="AC1083" s="2"/>
      <c r="AD1083" s="2"/>
      <c r="AE1083" s="2"/>
      <c r="AF1083" s="2"/>
      <c r="AG1083" s="2"/>
      <c r="AH1083" s="2"/>
      <c r="AI1083" s="2"/>
      <c r="AJ1083" s="2"/>
      <c r="AK1083" s="2"/>
      <c r="AL1083" s="2"/>
      <c r="AM1083" s="2"/>
    </row>
    <row r="1084" spans="16:39" x14ac:dyDescent="0.2">
      <c r="P1084" s="2"/>
      <c r="Q1084" s="2"/>
      <c r="S1084" s="2"/>
      <c r="U1084" s="2"/>
      <c r="V1084" s="2"/>
      <c r="W1084" s="2"/>
      <c r="X1084" s="2"/>
      <c r="Y1084" s="2"/>
      <c r="Z1084" s="2"/>
      <c r="AA1084" s="2"/>
      <c r="AB1084" s="2"/>
      <c r="AC1084" s="2"/>
      <c r="AD1084" s="2"/>
      <c r="AE1084" s="2"/>
      <c r="AF1084" s="2"/>
      <c r="AG1084" s="2"/>
      <c r="AH1084" s="2"/>
      <c r="AI1084" s="2"/>
      <c r="AJ1084" s="2"/>
      <c r="AK1084" s="2"/>
      <c r="AL1084" s="2"/>
      <c r="AM1084" s="2"/>
    </row>
    <row r="1085" spans="16:39" x14ac:dyDescent="0.2">
      <c r="P1085" s="2"/>
      <c r="Q1085" s="2"/>
      <c r="S1085" s="2"/>
      <c r="U1085" s="2"/>
      <c r="V1085" s="2"/>
      <c r="W1085" s="2"/>
      <c r="X1085" s="2"/>
      <c r="Y1085" s="2"/>
      <c r="Z1085" s="2"/>
      <c r="AA1085" s="2"/>
      <c r="AB1085" s="2"/>
      <c r="AC1085" s="2"/>
      <c r="AD1085" s="2"/>
      <c r="AE1085" s="2"/>
      <c r="AF1085" s="2"/>
      <c r="AG1085" s="2"/>
      <c r="AH1085" s="2"/>
      <c r="AI1085" s="2"/>
      <c r="AJ1085" s="2"/>
      <c r="AK1085" s="2"/>
      <c r="AL1085" s="2"/>
      <c r="AM1085" s="2"/>
    </row>
    <row r="1086" spans="16:39" x14ac:dyDescent="0.2">
      <c r="P1086" s="2"/>
      <c r="Q1086" s="2"/>
      <c r="S1086" s="2"/>
      <c r="U1086" s="2"/>
      <c r="V1086" s="2"/>
      <c r="W1086" s="2"/>
      <c r="X1086" s="2"/>
      <c r="Y1086" s="2"/>
      <c r="Z1086" s="2"/>
      <c r="AA1086" s="2"/>
      <c r="AB1086" s="2"/>
      <c r="AC1086" s="2"/>
      <c r="AD1086" s="2"/>
      <c r="AE1086" s="2"/>
      <c r="AF1086" s="2"/>
      <c r="AG1086" s="2"/>
      <c r="AH1086" s="2"/>
      <c r="AI1086" s="2"/>
      <c r="AJ1086" s="2"/>
      <c r="AK1086" s="2"/>
      <c r="AL1086" s="2"/>
      <c r="AM1086" s="2"/>
    </row>
    <row r="1087" spans="16:39" x14ac:dyDescent="0.2">
      <c r="P1087" s="2"/>
      <c r="Q1087" s="2"/>
      <c r="S1087" s="2"/>
      <c r="U1087" s="2"/>
      <c r="V1087" s="2"/>
      <c r="W1087" s="2"/>
      <c r="X1087" s="2"/>
      <c r="Y1087" s="2"/>
      <c r="Z1087" s="2"/>
      <c r="AA1087" s="2"/>
      <c r="AB1087" s="2"/>
      <c r="AC1087" s="2"/>
      <c r="AD1087" s="2"/>
      <c r="AE1087" s="2"/>
      <c r="AF1087" s="2"/>
      <c r="AG1087" s="2"/>
      <c r="AH1087" s="2"/>
      <c r="AI1087" s="2"/>
      <c r="AJ1087" s="2"/>
      <c r="AK1087" s="2"/>
      <c r="AL1087" s="2"/>
      <c r="AM1087" s="2"/>
    </row>
    <row r="1088" spans="16:39" x14ac:dyDescent="0.2">
      <c r="P1088" s="2"/>
      <c r="Q1088" s="2"/>
      <c r="S1088" s="2"/>
      <c r="U1088" s="2"/>
      <c r="V1088" s="2"/>
      <c r="W1088" s="2"/>
      <c r="X1088" s="2"/>
      <c r="Y1088" s="2"/>
      <c r="Z1088" s="2"/>
      <c r="AA1088" s="2"/>
      <c r="AB1088" s="2"/>
      <c r="AC1088" s="2"/>
      <c r="AD1088" s="2"/>
      <c r="AE1088" s="2"/>
      <c r="AF1088" s="2"/>
      <c r="AG1088" s="2"/>
      <c r="AH1088" s="2"/>
      <c r="AI1088" s="2"/>
      <c r="AJ1088" s="2"/>
      <c r="AK1088" s="2"/>
      <c r="AL1088" s="2"/>
      <c r="AM1088" s="2"/>
    </row>
    <row r="1089" s="2" customFormat="1" x14ac:dyDescent="0.2"/>
    <row r="1090" s="2" customFormat="1" x14ac:dyDescent="0.2"/>
    <row r="1091" s="2" customFormat="1" x14ac:dyDescent="0.2"/>
    <row r="1092" s="2" customFormat="1" x14ac:dyDescent="0.2"/>
    <row r="1093" s="2" customFormat="1" x14ac:dyDescent="0.2"/>
    <row r="1094" s="2" customFormat="1" x14ac:dyDescent="0.2"/>
    <row r="1095" s="2" customFormat="1" x14ac:dyDescent="0.2"/>
    <row r="1096" s="2" customFormat="1" x14ac:dyDescent="0.2"/>
    <row r="1097" s="2" customFormat="1" x14ac:dyDescent="0.2"/>
    <row r="1098" s="2" customFormat="1" x14ac:dyDescent="0.2"/>
    <row r="1099" s="2" customFormat="1" x14ac:dyDescent="0.2"/>
    <row r="1100" s="2" customFormat="1" x14ac:dyDescent="0.2"/>
    <row r="1101" s="2" customFormat="1" x14ac:dyDescent="0.2"/>
    <row r="1102" s="2" customFormat="1" x14ac:dyDescent="0.2"/>
    <row r="1103" s="2" customFormat="1" x14ac:dyDescent="0.2"/>
    <row r="1104" s="2" customFormat="1" x14ac:dyDescent="0.2"/>
    <row r="1105" s="2" customFormat="1" x14ac:dyDescent="0.2"/>
    <row r="1106" s="2" customFormat="1" x14ac:dyDescent="0.2"/>
    <row r="1107" s="2" customFormat="1" x14ac:dyDescent="0.2"/>
    <row r="1108" s="2" customFormat="1" x14ac:dyDescent="0.2"/>
    <row r="1109" s="2" customFormat="1" x14ac:dyDescent="0.2"/>
    <row r="1110" s="2" customFormat="1" x14ac:dyDescent="0.2"/>
    <row r="1111" s="2" customFormat="1" x14ac:dyDescent="0.2"/>
    <row r="1112" s="2" customFormat="1" x14ac:dyDescent="0.2"/>
    <row r="1113" s="2" customFormat="1" x14ac:dyDescent="0.2"/>
    <row r="1114" s="2" customFormat="1" x14ac:dyDescent="0.2"/>
    <row r="1115" s="2" customFormat="1" x14ac:dyDescent="0.2"/>
    <row r="1116" s="2" customFormat="1" x14ac:dyDescent="0.2"/>
    <row r="1117" s="2" customFormat="1" x14ac:dyDescent="0.2"/>
    <row r="1118" s="2" customFormat="1" x14ac:dyDescent="0.2"/>
    <row r="1119" s="2" customFormat="1" x14ac:dyDescent="0.2"/>
    <row r="1120" s="2" customFormat="1" x14ac:dyDescent="0.2"/>
    <row r="1121" s="2" customFormat="1" x14ac:dyDescent="0.2"/>
    <row r="1122" s="2" customFormat="1" x14ac:dyDescent="0.2"/>
    <row r="1123" s="2" customFormat="1" x14ac:dyDescent="0.2"/>
    <row r="1124" s="2" customFormat="1" x14ac:dyDescent="0.2"/>
    <row r="1125" s="2" customFormat="1" x14ac:dyDescent="0.2"/>
    <row r="1126" s="2" customFormat="1" x14ac:dyDescent="0.2"/>
    <row r="1127" s="2" customFormat="1" x14ac:dyDescent="0.2"/>
    <row r="1128" s="2" customFormat="1" x14ac:dyDescent="0.2"/>
    <row r="1129" s="2" customFormat="1" x14ac:dyDescent="0.2"/>
    <row r="1130" s="2" customFormat="1" x14ac:dyDescent="0.2"/>
    <row r="1131" s="2" customFormat="1" x14ac:dyDescent="0.2"/>
    <row r="1132" s="2" customFormat="1" x14ac:dyDescent="0.2"/>
    <row r="1133" s="2" customFormat="1" x14ac:dyDescent="0.2"/>
    <row r="1134" s="2" customFormat="1" x14ac:dyDescent="0.2"/>
    <row r="1135" s="2" customFormat="1" x14ac:dyDescent="0.2"/>
    <row r="1136" s="2" customFormat="1" x14ac:dyDescent="0.2"/>
    <row r="1137" s="2" customFormat="1" x14ac:dyDescent="0.2"/>
    <row r="1138" s="2" customFormat="1" x14ac:dyDescent="0.2"/>
    <row r="1139" s="2" customFormat="1" x14ac:dyDescent="0.2"/>
    <row r="1140" s="2" customFormat="1" x14ac:dyDescent="0.2"/>
    <row r="1141" s="2" customFormat="1" x14ac:dyDescent="0.2"/>
    <row r="1142" s="2" customFormat="1" x14ac:dyDescent="0.2"/>
    <row r="1143" s="2" customFormat="1" x14ac:dyDescent="0.2"/>
    <row r="1144" s="2" customFormat="1" x14ac:dyDescent="0.2"/>
    <row r="1145" s="2" customFormat="1" x14ac:dyDescent="0.2"/>
    <row r="1146" s="2" customFormat="1" x14ac:dyDescent="0.2"/>
    <row r="1147" s="2" customFormat="1" x14ac:dyDescent="0.2"/>
    <row r="1148" s="2" customFormat="1" x14ac:dyDescent="0.2"/>
    <row r="1149" s="2" customFormat="1" x14ac:dyDescent="0.2"/>
    <row r="1150" s="2" customFormat="1" x14ac:dyDescent="0.2"/>
    <row r="1151" s="2" customFormat="1" x14ac:dyDescent="0.2"/>
    <row r="1152" s="2" customFormat="1" x14ac:dyDescent="0.2"/>
    <row r="1153" s="2" customFormat="1" x14ac:dyDescent="0.2"/>
    <row r="1154" s="2" customFormat="1" x14ac:dyDescent="0.2"/>
    <row r="1155" s="2" customFormat="1" x14ac:dyDescent="0.2"/>
    <row r="1156" s="2" customFormat="1" x14ac:dyDescent="0.2"/>
    <row r="1157" s="2" customFormat="1" x14ac:dyDescent="0.2"/>
    <row r="1158" s="2" customFormat="1" x14ac:dyDescent="0.2"/>
    <row r="1159" s="2" customFormat="1" x14ac:dyDescent="0.2"/>
    <row r="1160" s="2" customFormat="1" x14ac:dyDescent="0.2"/>
    <row r="1161" s="2" customFormat="1" x14ac:dyDescent="0.2"/>
    <row r="1162" s="2" customFormat="1" x14ac:dyDescent="0.2"/>
    <row r="1163" s="2" customFormat="1" x14ac:dyDescent="0.2"/>
    <row r="1164" s="2" customFormat="1" x14ac:dyDescent="0.2"/>
    <row r="1165" s="2" customFormat="1" x14ac:dyDescent="0.2"/>
    <row r="1166" s="2" customFormat="1" x14ac:dyDescent="0.2"/>
    <row r="1167" s="2" customFormat="1" x14ac:dyDescent="0.2"/>
    <row r="1168" s="2" customFormat="1" x14ac:dyDescent="0.2"/>
    <row r="1169" s="2" customFormat="1" x14ac:dyDescent="0.2"/>
    <row r="1170" s="2" customFormat="1" x14ac:dyDescent="0.2"/>
    <row r="1171" s="2" customFormat="1" x14ac:dyDescent="0.2"/>
    <row r="1172" s="2" customFormat="1" x14ac:dyDescent="0.2"/>
    <row r="1173" s="2" customFormat="1" x14ac:dyDescent="0.2"/>
    <row r="1174" s="2" customFormat="1" x14ac:dyDescent="0.2"/>
    <row r="1175" s="2" customFormat="1" x14ac:dyDescent="0.2"/>
    <row r="1176" s="2" customFormat="1" x14ac:dyDescent="0.2"/>
    <row r="1177" s="2" customFormat="1" x14ac:dyDescent="0.2"/>
    <row r="1178" s="2" customFormat="1" x14ac:dyDescent="0.2"/>
    <row r="1179" s="2" customFormat="1" x14ac:dyDescent="0.2"/>
    <row r="1180" s="2" customFormat="1" x14ac:dyDescent="0.2"/>
    <row r="1181" s="2" customFormat="1" x14ac:dyDescent="0.2"/>
    <row r="1182" s="2" customFormat="1" x14ac:dyDescent="0.2"/>
    <row r="1183" s="2" customFormat="1" x14ac:dyDescent="0.2"/>
    <row r="1184" s="2" customFormat="1" x14ac:dyDescent="0.2"/>
    <row r="1185" s="2" customFormat="1" x14ac:dyDescent="0.2"/>
    <row r="1186" s="2" customFormat="1" x14ac:dyDescent="0.2"/>
    <row r="1187" s="2" customFormat="1" x14ac:dyDescent="0.2"/>
    <row r="1188" s="2" customFormat="1" x14ac:dyDescent="0.2"/>
    <row r="1189" s="2" customFormat="1" x14ac:dyDescent="0.2"/>
    <row r="1190" s="2" customFormat="1" x14ac:dyDescent="0.2"/>
    <row r="1191" s="2" customFormat="1" x14ac:dyDescent="0.2"/>
    <row r="1192" s="2" customFormat="1" x14ac:dyDescent="0.2"/>
    <row r="1193" s="2" customFormat="1" x14ac:dyDescent="0.2"/>
    <row r="1194" s="2" customFormat="1" x14ac:dyDescent="0.2"/>
    <row r="1195" s="2" customFormat="1" x14ac:dyDescent="0.2"/>
    <row r="1196" s="2" customFormat="1" x14ac:dyDescent="0.2"/>
    <row r="1197" s="2" customFormat="1" x14ac:dyDescent="0.2"/>
    <row r="1198" s="2" customFormat="1" x14ac:dyDescent="0.2"/>
    <row r="1199" s="2" customFormat="1" x14ac:dyDescent="0.2"/>
    <row r="1200" s="2" customFormat="1" x14ac:dyDescent="0.2"/>
    <row r="1201" s="2" customFormat="1" x14ac:dyDescent="0.2"/>
    <row r="1202" s="2" customFormat="1" x14ac:dyDescent="0.2"/>
    <row r="1203" s="2" customFormat="1" x14ac:dyDescent="0.2"/>
    <row r="1204" s="2" customFormat="1" x14ac:dyDescent="0.2"/>
    <row r="1205" s="2" customFormat="1" x14ac:dyDescent="0.2"/>
    <row r="1206" s="2" customFormat="1" x14ac:dyDescent="0.2"/>
    <row r="1207" s="2" customFormat="1" x14ac:dyDescent="0.2"/>
    <row r="1208" s="2" customFormat="1" x14ac:dyDescent="0.2"/>
    <row r="1209" s="2" customFormat="1" x14ac:dyDescent="0.2"/>
    <row r="1210" s="2" customFormat="1" x14ac:dyDescent="0.2"/>
    <row r="1211" s="2" customFormat="1" x14ac:dyDescent="0.2"/>
    <row r="1212" s="2" customFormat="1" x14ac:dyDescent="0.2"/>
    <row r="1213" s="2" customFormat="1" x14ac:dyDescent="0.2"/>
    <row r="1214" s="2" customFormat="1" x14ac:dyDescent="0.2"/>
    <row r="1215" s="2" customFormat="1" x14ac:dyDescent="0.2"/>
    <row r="1216" s="2" customFormat="1" x14ac:dyDescent="0.2"/>
    <row r="1217" s="2" customFormat="1" x14ac:dyDescent="0.2"/>
    <row r="1218" s="2" customFormat="1" x14ac:dyDescent="0.2"/>
    <row r="1219" s="2" customFormat="1" x14ac:dyDescent="0.2"/>
    <row r="1220" s="2" customFormat="1" x14ac:dyDescent="0.2"/>
    <row r="1221" s="2" customFormat="1" x14ac:dyDescent="0.2"/>
    <row r="1222" s="2" customFormat="1" x14ac:dyDescent="0.2"/>
    <row r="1223" s="2" customFormat="1" x14ac:dyDescent="0.2"/>
    <row r="1224" s="2" customFormat="1" x14ac:dyDescent="0.2"/>
    <row r="1225" s="2" customFormat="1" x14ac:dyDescent="0.2"/>
    <row r="1226" s="2" customFormat="1" x14ac:dyDescent="0.2"/>
    <row r="1227" s="2" customFormat="1" x14ac:dyDescent="0.2"/>
    <row r="1228" s="2" customFormat="1" x14ac:dyDescent="0.2"/>
    <row r="1229" s="2" customFormat="1" x14ac:dyDescent="0.2"/>
    <row r="1230" s="2" customFormat="1" x14ac:dyDescent="0.2"/>
    <row r="1231" s="2" customFormat="1" x14ac:dyDescent="0.2"/>
    <row r="1232" s="2" customFormat="1" x14ac:dyDescent="0.2"/>
    <row r="1233" s="2" customFormat="1" x14ac:dyDescent="0.2"/>
    <row r="1234" s="2" customFormat="1" x14ac:dyDescent="0.2"/>
    <row r="1235" s="2" customFormat="1" x14ac:dyDescent="0.2"/>
    <row r="1236" s="2" customFormat="1" x14ac:dyDescent="0.2"/>
    <row r="1237" s="2" customFormat="1" x14ac:dyDescent="0.2"/>
    <row r="1238" s="2" customFormat="1" x14ac:dyDescent="0.2"/>
    <row r="1239" s="2" customFormat="1" x14ac:dyDescent="0.2"/>
    <row r="1240" s="2" customFormat="1" x14ac:dyDescent="0.2"/>
    <row r="1241" s="2" customFormat="1" x14ac:dyDescent="0.2"/>
    <row r="1242" s="2" customFormat="1" x14ac:dyDescent="0.2"/>
    <row r="1243" s="2" customFormat="1" x14ac:dyDescent="0.2"/>
    <row r="1244" s="2" customFormat="1" x14ac:dyDescent="0.2"/>
    <row r="1245" s="2" customFormat="1" x14ac:dyDescent="0.2"/>
    <row r="1246" s="2" customFormat="1" x14ac:dyDescent="0.2"/>
    <row r="1247" s="2" customFormat="1" x14ac:dyDescent="0.2"/>
    <row r="1248" s="2" customFormat="1" x14ac:dyDescent="0.2"/>
    <row r="1249" s="2" customFormat="1" x14ac:dyDescent="0.2"/>
    <row r="1250" s="2" customFormat="1" x14ac:dyDescent="0.2"/>
    <row r="1251" s="2" customFormat="1" x14ac:dyDescent="0.2"/>
    <row r="1252" s="2" customFormat="1" x14ac:dyDescent="0.2"/>
    <row r="1253" s="2" customFormat="1" x14ac:dyDescent="0.2"/>
    <row r="1254" s="2" customFormat="1" x14ac:dyDescent="0.2"/>
    <row r="1255" s="2" customFormat="1" x14ac:dyDescent="0.2"/>
    <row r="1256" s="2" customFormat="1" x14ac:dyDescent="0.2"/>
    <row r="1257" s="2" customFormat="1" x14ac:dyDescent="0.2"/>
    <row r="1258" s="2" customFormat="1" x14ac:dyDescent="0.2"/>
    <row r="1259" s="2" customFormat="1" x14ac:dyDescent="0.2"/>
    <row r="1260" s="2" customFormat="1" x14ac:dyDescent="0.2"/>
    <row r="1261" s="2" customFormat="1" x14ac:dyDescent="0.2"/>
    <row r="1262" s="2" customFormat="1" x14ac:dyDescent="0.2"/>
    <row r="1263" s="2" customFormat="1" x14ac:dyDescent="0.2"/>
    <row r="1264" s="2" customFormat="1" x14ac:dyDescent="0.2"/>
    <row r="1265" s="2" customFormat="1" x14ac:dyDescent="0.2"/>
    <row r="1266" s="2" customFormat="1" x14ac:dyDescent="0.2"/>
    <row r="1267" s="2" customFormat="1" x14ac:dyDescent="0.2"/>
    <row r="1268" s="2" customFormat="1" x14ac:dyDescent="0.2"/>
    <row r="1269" s="2" customFormat="1" x14ac:dyDescent="0.2"/>
    <row r="1270" s="2" customFormat="1" x14ac:dyDescent="0.2"/>
    <row r="1271" s="2" customFormat="1" x14ac:dyDescent="0.2"/>
    <row r="1272" s="2" customFormat="1" x14ac:dyDescent="0.2"/>
    <row r="1273" s="2" customFormat="1" x14ac:dyDescent="0.2"/>
    <row r="1274" s="2" customFormat="1" x14ac:dyDescent="0.2"/>
    <row r="1275" s="2" customFormat="1" x14ac:dyDescent="0.2"/>
    <row r="1276" s="2" customFormat="1" x14ac:dyDescent="0.2"/>
    <row r="1277" s="2" customFormat="1" x14ac:dyDescent="0.2"/>
    <row r="1278" s="2" customFormat="1" x14ac:dyDescent="0.2"/>
    <row r="1279" s="2" customFormat="1" x14ac:dyDescent="0.2"/>
    <row r="1280" s="2" customFormat="1" x14ac:dyDescent="0.2"/>
    <row r="1281" s="2" customFormat="1" x14ac:dyDescent="0.2"/>
    <row r="1282" s="2" customFormat="1" x14ac:dyDescent="0.2"/>
    <row r="1283" s="2" customFormat="1" x14ac:dyDescent="0.2"/>
    <row r="1284" s="2" customFormat="1" x14ac:dyDescent="0.2"/>
    <row r="1285" s="2" customFormat="1" x14ac:dyDescent="0.2"/>
    <row r="1286" s="2" customFormat="1" x14ac:dyDescent="0.2"/>
    <row r="1287" s="2" customFormat="1" x14ac:dyDescent="0.2"/>
    <row r="1288" s="2" customFormat="1" x14ac:dyDescent="0.2"/>
    <row r="1289" s="2" customFormat="1" x14ac:dyDescent="0.2"/>
    <row r="1290" s="2" customFormat="1" x14ac:dyDescent="0.2"/>
    <row r="1291" s="2" customFormat="1" x14ac:dyDescent="0.2"/>
    <row r="1292" s="2" customFormat="1" x14ac:dyDescent="0.2"/>
    <row r="1293" s="2" customFormat="1" x14ac:dyDescent="0.2"/>
    <row r="1294" s="2" customFormat="1" x14ac:dyDescent="0.2"/>
    <row r="1295" s="2" customFormat="1" x14ac:dyDescent="0.2"/>
    <row r="1296" s="2" customFormat="1" x14ac:dyDescent="0.2"/>
    <row r="1297" s="2" customFormat="1" x14ac:dyDescent="0.2"/>
    <row r="1298" s="2" customFormat="1" x14ac:dyDescent="0.2"/>
    <row r="1299" s="2" customFormat="1" x14ac:dyDescent="0.2"/>
    <row r="1300" s="2" customFormat="1" x14ac:dyDescent="0.2"/>
    <row r="1301" s="2" customFormat="1" x14ac:dyDescent="0.2"/>
    <row r="1302" s="2" customFormat="1" x14ac:dyDescent="0.2"/>
    <row r="1303" s="2" customFormat="1" x14ac:dyDescent="0.2"/>
    <row r="1304" s="2" customFormat="1" x14ac:dyDescent="0.2"/>
    <row r="1305" s="2" customFormat="1" x14ac:dyDescent="0.2"/>
    <row r="1306" s="2" customFormat="1" x14ac:dyDescent="0.2"/>
    <row r="1307" s="2" customFormat="1" x14ac:dyDescent="0.2"/>
    <row r="1308" s="2" customFormat="1" x14ac:dyDescent="0.2"/>
    <row r="1309" s="2" customFormat="1" x14ac:dyDescent="0.2"/>
    <row r="1310" s="2" customFormat="1" x14ac:dyDescent="0.2"/>
    <row r="1311" s="2" customFormat="1" x14ac:dyDescent="0.2"/>
    <row r="1312" s="2" customFormat="1" x14ac:dyDescent="0.2"/>
    <row r="1313" s="2" customFormat="1" x14ac:dyDescent="0.2"/>
    <row r="1314" s="2" customFormat="1" x14ac:dyDescent="0.2"/>
    <row r="1315" s="2" customFormat="1" x14ac:dyDescent="0.2"/>
    <row r="1316" s="2" customFormat="1" x14ac:dyDescent="0.2"/>
    <row r="1317" s="2" customFormat="1" x14ac:dyDescent="0.2"/>
    <row r="1318" s="2" customFormat="1" x14ac:dyDescent="0.2"/>
    <row r="1319" s="2" customFormat="1" x14ac:dyDescent="0.2"/>
    <row r="1320" s="2" customFormat="1" x14ac:dyDescent="0.2"/>
    <row r="1321" s="2" customFormat="1" x14ac:dyDescent="0.2"/>
    <row r="1322" s="2" customFormat="1" x14ac:dyDescent="0.2"/>
    <row r="1323" s="2" customFormat="1" x14ac:dyDescent="0.2"/>
    <row r="1324" s="2" customFormat="1" x14ac:dyDescent="0.2"/>
  </sheetData>
  <sortState xmlns:xlrd2="http://schemas.microsoft.com/office/spreadsheetml/2017/richdata2" ref="D751:E753">
    <sortCondition ref="E751:E753"/>
  </sortState>
  <mergeCells count="13">
    <mergeCell ref="N15:T16"/>
    <mergeCell ref="O13:T13"/>
    <mergeCell ref="Z10:AG10"/>
    <mergeCell ref="O11:P11"/>
    <mergeCell ref="AE14:AG14"/>
    <mergeCell ref="O10:T10"/>
    <mergeCell ref="W13:X13"/>
    <mergeCell ref="W10:X10"/>
    <mergeCell ref="D1020:E1020"/>
    <mergeCell ref="C19:T19"/>
    <mergeCell ref="O18:P18"/>
    <mergeCell ref="C1014:T1014"/>
    <mergeCell ref="C1016:T1016"/>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1" manualBreakCount="11">
    <brk id="12" max="16383" man="1"/>
    <brk id="111" max="16383" man="1"/>
    <brk id="204" max="16383" man="1"/>
    <brk id="286" max="16383" man="1"/>
    <brk id="374" max="16383" man="1"/>
    <brk id="472" max="16383" man="1"/>
    <brk id="570" max="16383" man="1"/>
    <brk id="667" max="16383" man="1"/>
    <brk id="763" max="16383" man="1"/>
    <brk id="853" max="16383" man="1"/>
    <brk id="949"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117"/>
  <sheetViews>
    <sheetView workbookViewId="0">
      <selection activeCell="B1" sqref="B1"/>
    </sheetView>
  </sheetViews>
  <sheetFormatPr defaultRowHeight="12.75" x14ac:dyDescent="0.2"/>
  <cols>
    <col min="1" max="1" width="26.5703125" customWidth="1"/>
    <col min="2" max="2" width="55" customWidth="1"/>
  </cols>
  <sheetData>
    <row r="1" spans="1:2" x14ac:dyDescent="0.2">
      <c r="A1" t="s">
        <v>82</v>
      </c>
    </row>
    <row r="3" spans="1:2" x14ac:dyDescent="0.2">
      <c r="A3" s="135" t="s">
        <v>83</v>
      </c>
      <c r="B3" s="136" t="s">
        <v>84</v>
      </c>
    </row>
    <row r="5" spans="1:2" x14ac:dyDescent="0.2">
      <c r="A5" s="137" t="s">
        <v>85</v>
      </c>
      <c r="B5" s="136"/>
    </row>
    <row r="8" spans="1:2" x14ac:dyDescent="0.2">
      <c r="A8" s="138" t="s">
        <v>36</v>
      </c>
      <c r="B8" s="138" t="s">
        <v>86</v>
      </c>
    </row>
    <row r="9" spans="1:2" x14ac:dyDescent="0.2">
      <c r="A9" s="165"/>
      <c r="B9" s="166"/>
    </row>
    <row r="10" spans="1:2" x14ac:dyDescent="0.2">
      <c r="A10" s="165"/>
      <c r="B10" s="166"/>
    </row>
    <row r="11" spans="1:2" x14ac:dyDescent="0.2">
      <c r="A11" s="165"/>
      <c r="B11" s="166"/>
    </row>
    <row r="12" spans="1:2" x14ac:dyDescent="0.2">
      <c r="A12" s="165"/>
      <c r="B12" s="136"/>
    </row>
    <row r="13" spans="1:2" x14ac:dyDescent="0.2">
      <c r="A13" s="146"/>
      <c r="B13" s="136"/>
    </row>
    <row r="14" spans="1:2" x14ac:dyDescent="0.2">
      <c r="A14" s="146"/>
      <c r="B14" s="136"/>
    </row>
    <row r="15" spans="1:2" x14ac:dyDescent="0.2">
      <c r="A15" s="146"/>
      <c r="B15" s="136"/>
    </row>
    <row r="16" spans="1:2" x14ac:dyDescent="0.2">
      <c r="A16" s="146"/>
      <c r="B16" s="136"/>
    </row>
    <row r="17" spans="1:2" x14ac:dyDescent="0.2">
      <c r="A17" s="146"/>
      <c r="B17" s="136"/>
    </row>
    <row r="18" spans="1:2" x14ac:dyDescent="0.2">
      <c r="A18" s="146"/>
      <c r="B18" s="136"/>
    </row>
    <row r="19" spans="1:2" x14ac:dyDescent="0.2">
      <c r="A19" s="146"/>
      <c r="B19" s="136"/>
    </row>
    <row r="20" spans="1:2" x14ac:dyDescent="0.2">
      <c r="A20" s="146"/>
      <c r="B20" s="136"/>
    </row>
    <row r="21" spans="1:2" x14ac:dyDescent="0.2">
      <c r="A21" s="146"/>
      <c r="B21" s="136"/>
    </row>
    <row r="22" spans="1:2" x14ac:dyDescent="0.2">
      <c r="A22" s="146"/>
      <c r="B22" s="136"/>
    </row>
    <row r="23" spans="1:2" x14ac:dyDescent="0.2">
      <c r="A23" s="146"/>
      <c r="B23" s="136"/>
    </row>
    <row r="24" spans="1:2" x14ac:dyDescent="0.2">
      <c r="A24" s="146"/>
      <c r="B24" s="136"/>
    </row>
    <row r="25" spans="1:2" x14ac:dyDescent="0.2">
      <c r="A25" s="146"/>
      <c r="B25" s="136"/>
    </row>
    <row r="26" spans="1:2" x14ac:dyDescent="0.2">
      <c r="A26" s="146"/>
      <c r="B26" s="136"/>
    </row>
    <row r="27" spans="1:2" x14ac:dyDescent="0.2">
      <c r="A27" s="146"/>
      <c r="B27" s="136"/>
    </row>
    <row r="28" spans="1:2" x14ac:dyDescent="0.2">
      <c r="A28" s="146"/>
      <c r="B28" s="136"/>
    </row>
    <row r="29" spans="1:2" x14ac:dyDescent="0.2">
      <c r="A29" s="146"/>
      <c r="B29" s="136"/>
    </row>
    <row r="30" spans="1:2" x14ac:dyDescent="0.2">
      <c r="A30" s="146"/>
      <c r="B30" s="136"/>
    </row>
    <row r="31" spans="1:2" x14ac:dyDescent="0.2">
      <c r="A31" s="146"/>
      <c r="B31" s="136"/>
    </row>
    <row r="32" spans="1:2" x14ac:dyDescent="0.2">
      <c r="A32" s="146"/>
      <c r="B32" s="136"/>
    </row>
    <row r="33" spans="1:7" x14ac:dyDescent="0.2">
      <c r="A33" s="146"/>
      <c r="B33" s="136"/>
    </row>
    <row r="34" spans="1:7" x14ac:dyDescent="0.2">
      <c r="A34" s="146"/>
      <c r="B34" s="136"/>
    </row>
    <row r="35" spans="1:7" x14ac:dyDescent="0.2">
      <c r="A35" s="139"/>
      <c r="B35" s="136"/>
    </row>
    <row r="36" spans="1:7" x14ac:dyDescent="0.2">
      <c r="A36" s="139"/>
      <c r="B36" s="136"/>
    </row>
    <row r="37" spans="1:7" x14ac:dyDescent="0.2">
      <c r="A37" s="139"/>
      <c r="B37" s="136"/>
    </row>
    <row r="38" spans="1:7" x14ac:dyDescent="0.2">
      <c r="A38" s="139"/>
      <c r="B38" s="136"/>
    </row>
    <row r="39" spans="1:7" x14ac:dyDescent="0.2">
      <c r="A39" s="139"/>
      <c r="B39" s="136"/>
    </row>
    <row r="40" spans="1:7" x14ac:dyDescent="0.2">
      <c r="A40" s="139"/>
      <c r="B40" s="136"/>
      <c r="G40" s="143" t="s">
        <v>122</v>
      </c>
    </row>
    <row r="41" spans="1:7" x14ac:dyDescent="0.2">
      <c r="A41" s="139"/>
      <c r="B41" s="136"/>
    </row>
    <row r="42" spans="1:7" x14ac:dyDescent="0.2">
      <c r="A42" s="139"/>
      <c r="B42" s="136"/>
    </row>
    <row r="43" spans="1:7" x14ac:dyDescent="0.2">
      <c r="A43" s="139"/>
      <c r="B43" s="136"/>
    </row>
    <row r="44" spans="1:7" x14ac:dyDescent="0.2">
      <c r="A44" s="139"/>
      <c r="B44" s="136"/>
    </row>
    <row r="45" spans="1:7" x14ac:dyDescent="0.2">
      <c r="A45" s="139"/>
      <c r="B45" s="136"/>
    </row>
    <row r="46" spans="1:7" x14ac:dyDescent="0.2">
      <c r="A46" s="139"/>
      <c r="B46" s="139"/>
    </row>
    <row r="47" spans="1:7" x14ac:dyDescent="0.2">
      <c r="A47" s="139"/>
      <c r="B47" s="139"/>
    </row>
    <row r="48" spans="1:7" x14ac:dyDescent="0.2">
      <c r="A48" s="139"/>
      <c r="B48" s="139"/>
    </row>
    <row r="49" spans="1:2" x14ac:dyDescent="0.2">
      <c r="A49" s="139"/>
      <c r="B49" s="139"/>
    </row>
    <row r="50" spans="1:2" x14ac:dyDescent="0.2">
      <c r="A50" s="139"/>
      <c r="B50" s="139"/>
    </row>
    <row r="51" spans="1:2" x14ac:dyDescent="0.2">
      <c r="A51" s="139"/>
      <c r="B51" s="139"/>
    </row>
    <row r="52" spans="1:2" x14ac:dyDescent="0.2">
      <c r="A52" s="139"/>
      <c r="B52" s="139"/>
    </row>
    <row r="53" spans="1:2" x14ac:dyDescent="0.2">
      <c r="A53" s="139"/>
      <c r="B53" s="139"/>
    </row>
    <row r="54" spans="1:2" x14ac:dyDescent="0.2">
      <c r="A54" s="139"/>
      <c r="B54" s="139"/>
    </row>
    <row r="55" spans="1:2" x14ac:dyDescent="0.2">
      <c r="A55" s="139"/>
      <c r="B55" s="139"/>
    </row>
    <row r="56" spans="1:2" x14ac:dyDescent="0.2">
      <c r="A56" s="139"/>
      <c r="B56" s="139"/>
    </row>
    <row r="57" spans="1:2" x14ac:dyDescent="0.2">
      <c r="A57" s="139"/>
      <c r="B57" s="139"/>
    </row>
    <row r="58" spans="1:2" x14ac:dyDescent="0.2">
      <c r="A58" s="139"/>
      <c r="B58" s="139"/>
    </row>
    <row r="59" spans="1:2" x14ac:dyDescent="0.2">
      <c r="A59" s="139"/>
      <c r="B59" s="139"/>
    </row>
    <row r="60" spans="1:2" x14ac:dyDescent="0.2">
      <c r="A60" s="139"/>
      <c r="B60" s="139"/>
    </row>
    <row r="61" spans="1:2" x14ac:dyDescent="0.2">
      <c r="A61" s="139"/>
      <c r="B61" s="139"/>
    </row>
    <row r="62" spans="1:2" x14ac:dyDescent="0.2">
      <c r="A62" s="139"/>
      <c r="B62" s="139"/>
    </row>
    <row r="63" spans="1:2" x14ac:dyDescent="0.2">
      <c r="A63" s="139"/>
      <c r="B63" s="139"/>
    </row>
    <row r="64" spans="1:2" x14ac:dyDescent="0.2">
      <c r="A64" s="139"/>
      <c r="B64" s="139"/>
    </row>
    <row r="65" spans="1:2" x14ac:dyDescent="0.2">
      <c r="A65" s="139"/>
      <c r="B65" s="139"/>
    </row>
    <row r="66" spans="1:2" x14ac:dyDescent="0.2">
      <c r="A66" s="139"/>
      <c r="B66" s="139"/>
    </row>
    <row r="67" spans="1:2" x14ac:dyDescent="0.2">
      <c r="A67" s="139"/>
      <c r="B67" s="139"/>
    </row>
    <row r="68" spans="1:2" x14ac:dyDescent="0.2">
      <c r="A68" s="139"/>
      <c r="B68" s="139"/>
    </row>
    <row r="69" spans="1:2" x14ac:dyDescent="0.2">
      <c r="A69" s="139"/>
      <c r="B69" s="139"/>
    </row>
    <row r="70" spans="1:2" x14ac:dyDescent="0.2">
      <c r="A70" s="139"/>
      <c r="B70" s="139"/>
    </row>
    <row r="71" spans="1:2" x14ac:dyDescent="0.2">
      <c r="A71" s="139"/>
      <c r="B71" s="139"/>
    </row>
    <row r="72" spans="1:2" x14ac:dyDescent="0.2">
      <c r="A72" s="139"/>
      <c r="B72" s="139"/>
    </row>
    <row r="73" spans="1:2" x14ac:dyDescent="0.2">
      <c r="A73" s="139"/>
      <c r="B73" s="139"/>
    </row>
    <row r="74" spans="1:2" x14ac:dyDescent="0.2">
      <c r="A74" s="139"/>
      <c r="B74" s="139"/>
    </row>
    <row r="75" spans="1:2" x14ac:dyDescent="0.2">
      <c r="A75" s="139"/>
      <c r="B75" s="139"/>
    </row>
    <row r="76" spans="1:2" x14ac:dyDescent="0.2">
      <c r="A76" s="139"/>
      <c r="B76" s="139"/>
    </row>
    <row r="77" spans="1:2" x14ac:dyDescent="0.2">
      <c r="A77" s="139"/>
      <c r="B77" s="139"/>
    </row>
    <row r="78" spans="1:2" x14ac:dyDescent="0.2">
      <c r="A78" s="139"/>
      <c r="B78" s="139"/>
    </row>
    <row r="79" spans="1:2" x14ac:dyDescent="0.2">
      <c r="A79" s="139"/>
      <c r="B79" s="139"/>
    </row>
    <row r="80" spans="1:2" x14ac:dyDescent="0.2">
      <c r="A80" s="139"/>
      <c r="B80" s="139"/>
    </row>
    <row r="81" spans="1:2" x14ac:dyDescent="0.2">
      <c r="A81" s="139"/>
      <c r="B81" s="139"/>
    </row>
    <row r="82" spans="1:2" x14ac:dyDescent="0.2">
      <c r="A82" s="139"/>
      <c r="B82" s="139"/>
    </row>
    <row r="83" spans="1:2" x14ac:dyDescent="0.2">
      <c r="A83" s="139"/>
      <c r="B83" s="139"/>
    </row>
    <row r="84" spans="1:2" x14ac:dyDescent="0.2">
      <c r="A84" s="139"/>
      <c r="B84" s="139"/>
    </row>
    <row r="89" spans="1:2" x14ac:dyDescent="0.2">
      <c r="A89" s="73" t="s">
        <v>88</v>
      </c>
      <c r="B89" s="3"/>
    </row>
    <row r="90" spans="1:2" x14ac:dyDescent="0.2">
      <c r="A90" s="73"/>
      <c r="B90" s="11" t="s">
        <v>89</v>
      </c>
    </row>
    <row r="91" spans="1:2" x14ac:dyDescent="0.2">
      <c r="A91" s="3"/>
      <c r="B91" s="11" t="s">
        <v>90</v>
      </c>
    </row>
    <row r="92" spans="1:2" x14ac:dyDescent="0.2">
      <c r="A92" s="3"/>
      <c r="B92" s="11" t="s">
        <v>91</v>
      </c>
    </row>
    <row r="93" spans="1:2" x14ac:dyDescent="0.2">
      <c r="A93" s="3"/>
      <c r="B93" s="11" t="s">
        <v>93</v>
      </c>
    </row>
    <row r="94" spans="1:2" x14ac:dyDescent="0.2">
      <c r="A94" s="3"/>
      <c r="B94" s="11" t="s">
        <v>94</v>
      </c>
    </row>
    <row r="95" spans="1:2" x14ac:dyDescent="0.2">
      <c r="A95" s="3"/>
      <c r="B95" s="11" t="s">
        <v>95</v>
      </c>
    </row>
    <row r="96" spans="1:2" x14ac:dyDescent="0.2">
      <c r="A96" s="3"/>
      <c r="B96" s="11" t="s">
        <v>96</v>
      </c>
    </row>
    <row r="97" spans="1:2" x14ac:dyDescent="0.2">
      <c r="A97" s="3"/>
      <c r="B97" s="11" t="s">
        <v>97</v>
      </c>
    </row>
    <row r="98" spans="1:2" x14ac:dyDescent="0.2">
      <c r="A98" s="3"/>
      <c r="B98" s="11" t="s">
        <v>98</v>
      </c>
    </row>
    <row r="99" spans="1:2" x14ac:dyDescent="0.2">
      <c r="A99" s="3"/>
      <c r="B99" s="11" t="s">
        <v>99</v>
      </c>
    </row>
    <row r="100" spans="1:2" x14ac:dyDescent="0.2">
      <c r="A100" s="3"/>
      <c r="B100" s="11" t="s">
        <v>100</v>
      </c>
    </row>
    <row r="101" spans="1:2" x14ac:dyDescent="0.2">
      <c r="A101" s="3"/>
      <c r="B101" s="11" t="s">
        <v>101</v>
      </c>
    </row>
    <row r="102" spans="1:2" x14ac:dyDescent="0.2">
      <c r="A102" s="3"/>
      <c r="B102" s="11" t="s">
        <v>102</v>
      </c>
    </row>
    <row r="103" spans="1:2" x14ac:dyDescent="0.2">
      <c r="A103" s="3"/>
      <c r="B103" s="11" t="s">
        <v>103</v>
      </c>
    </row>
    <row r="104" spans="1:2" x14ac:dyDescent="0.2">
      <c r="A104" s="73" t="s">
        <v>108</v>
      </c>
      <c r="B104" s="3"/>
    </row>
    <row r="105" spans="1:2" x14ac:dyDescent="0.2">
      <c r="A105" s="73" t="s">
        <v>109</v>
      </c>
      <c r="B105" s="3"/>
    </row>
    <row r="106" spans="1:2" x14ac:dyDescent="0.2">
      <c r="A106" s="73" t="s">
        <v>110</v>
      </c>
      <c r="B106" s="3"/>
    </row>
    <row r="107" spans="1:2" x14ac:dyDescent="0.2">
      <c r="A107" s="73" t="s">
        <v>105</v>
      </c>
      <c r="B107" s="142"/>
    </row>
    <row r="108" spans="1:2" x14ac:dyDescent="0.2">
      <c r="A108" s="73" t="s">
        <v>106</v>
      </c>
      <c r="B108" s="3"/>
    </row>
    <row r="109" spans="1:2" x14ac:dyDescent="0.2">
      <c r="A109" s="73" t="s">
        <v>111</v>
      </c>
      <c r="B109" s="3"/>
    </row>
    <row r="110" spans="1:2" x14ac:dyDescent="0.2">
      <c r="A110" s="73" t="s">
        <v>112</v>
      </c>
      <c r="B110" s="3"/>
    </row>
    <row r="111" spans="1:2" x14ac:dyDescent="0.2">
      <c r="A111" s="73" t="s">
        <v>113</v>
      </c>
      <c r="B111" s="3"/>
    </row>
    <row r="112" spans="1:2" x14ac:dyDescent="0.2">
      <c r="A112" s="73" t="s">
        <v>114</v>
      </c>
      <c r="B112" s="3"/>
    </row>
    <row r="113" spans="1:2" x14ac:dyDescent="0.2">
      <c r="A113" s="73" t="s">
        <v>115</v>
      </c>
      <c r="B113" s="3"/>
    </row>
    <row r="114" spans="1:2" x14ac:dyDescent="0.2">
      <c r="A114" s="73" t="s">
        <v>116</v>
      </c>
      <c r="B114" s="3"/>
    </row>
    <row r="115" spans="1:2" x14ac:dyDescent="0.2">
      <c r="A115" s="73" t="s">
        <v>117</v>
      </c>
      <c r="B115" s="3"/>
    </row>
    <row r="116" spans="1:2" x14ac:dyDescent="0.2">
      <c r="A116" s="73" t="s">
        <v>118</v>
      </c>
      <c r="B116" s="3"/>
    </row>
    <row r="117" spans="1:2" x14ac:dyDescent="0.2">
      <c r="A117" s="73" t="s">
        <v>119</v>
      </c>
      <c r="B117" s="3"/>
    </row>
  </sheetData>
  <phoneticPr fontId="0" type="noConversion"/>
  <hyperlinks>
    <hyperlink ref="B3" r:id="rId1" xr:uid="{00000000-0004-0000-0300-000000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P162"/>
  <sheetViews>
    <sheetView zoomScaleNormal="100" workbookViewId="0">
      <selection activeCell="D1" sqref="D1"/>
    </sheetView>
  </sheetViews>
  <sheetFormatPr defaultRowHeight="12.75" x14ac:dyDescent="0.2"/>
  <cols>
    <col min="1" max="1" width="13.28515625" style="96" customWidth="1"/>
    <col min="2" max="2" width="17.85546875" customWidth="1"/>
    <col min="3" max="3" width="69" customWidth="1"/>
  </cols>
  <sheetData>
    <row r="1" spans="1:3" x14ac:dyDescent="0.2">
      <c r="A1" s="94" t="s">
        <v>0</v>
      </c>
      <c r="B1" s="94"/>
      <c r="C1" s="94"/>
    </row>
    <row r="2" spans="1:3" x14ac:dyDescent="0.2">
      <c r="A2" s="95" t="s">
        <v>1</v>
      </c>
      <c r="B2" s="95" t="s">
        <v>51</v>
      </c>
      <c r="C2" s="95" t="s">
        <v>28</v>
      </c>
    </row>
    <row r="4" spans="1:3" x14ac:dyDescent="0.2">
      <c r="A4" s="169" t="s">
        <v>2</v>
      </c>
    </row>
    <row r="5" spans="1:3" s="143" customFormat="1" x14ac:dyDescent="0.2">
      <c r="A5" s="171">
        <v>44350</v>
      </c>
      <c r="B5" s="143" t="s">
        <v>164</v>
      </c>
      <c r="C5" s="143" t="s">
        <v>163</v>
      </c>
    </row>
    <row r="6" spans="1:3" s="143" customFormat="1" x14ac:dyDescent="0.2">
      <c r="A6" s="171">
        <v>44350</v>
      </c>
      <c r="B6" s="143" t="s">
        <v>165</v>
      </c>
      <c r="C6" s="143" t="s">
        <v>166</v>
      </c>
    </row>
    <row r="7" spans="1:3" s="143" customFormat="1" x14ac:dyDescent="0.2">
      <c r="A7" s="171">
        <v>44350</v>
      </c>
      <c r="B7" s="143" t="s">
        <v>167</v>
      </c>
      <c r="C7" s="143" t="s">
        <v>166</v>
      </c>
    </row>
    <row r="8" spans="1:3" s="143" customFormat="1" x14ac:dyDescent="0.2">
      <c r="A8" s="171">
        <v>44350</v>
      </c>
      <c r="B8" s="143" t="s">
        <v>169</v>
      </c>
      <c r="C8" s="143" t="s">
        <v>166</v>
      </c>
    </row>
    <row r="9" spans="1:3" s="143" customFormat="1" x14ac:dyDescent="0.2">
      <c r="A9" s="171">
        <v>44350</v>
      </c>
      <c r="B9" s="143" t="s">
        <v>170</v>
      </c>
      <c r="C9" s="143" t="s">
        <v>166</v>
      </c>
    </row>
    <row r="10" spans="1:3" s="143" customFormat="1" x14ac:dyDescent="0.2">
      <c r="A10" s="171">
        <v>44350</v>
      </c>
      <c r="B10" s="143" t="s">
        <v>171</v>
      </c>
      <c r="C10" s="143" t="s">
        <v>168</v>
      </c>
    </row>
    <row r="11" spans="1:3" s="143" customFormat="1" x14ac:dyDescent="0.2">
      <c r="A11" s="171">
        <v>44350</v>
      </c>
      <c r="B11" s="143" t="s">
        <v>172</v>
      </c>
      <c r="C11" s="143" t="s">
        <v>166</v>
      </c>
    </row>
    <row r="12" spans="1:3" s="143" customFormat="1" x14ac:dyDescent="0.2">
      <c r="A12" s="171">
        <v>44350</v>
      </c>
      <c r="B12" s="143" t="s">
        <v>173</v>
      </c>
      <c r="C12" s="143" t="s">
        <v>166</v>
      </c>
    </row>
    <row r="13" spans="1:3" s="143" customFormat="1" x14ac:dyDescent="0.2">
      <c r="A13" s="171">
        <v>44350</v>
      </c>
      <c r="B13" s="143" t="s">
        <v>174</v>
      </c>
      <c r="C13" s="143" t="s">
        <v>168</v>
      </c>
    </row>
    <row r="14" spans="1:3" s="143" customFormat="1" x14ac:dyDescent="0.2">
      <c r="A14" s="171">
        <v>44350</v>
      </c>
      <c r="B14" s="143" t="s">
        <v>175</v>
      </c>
      <c r="C14" s="143" t="s">
        <v>166</v>
      </c>
    </row>
    <row r="15" spans="1:3" s="143" customFormat="1" x14ac:dyDescent="0.2">
      <c r="A15" s="171">
        <v>44350</v>
      </c>
      <c r="B15" s="143" t="s">
        <v>176</v>
      </c>
      <c r="C15" s="143" t="s">
        <v>166</v>
      </c>
    </row>
    <row r="16" spans="1:3" s="177" customFormat="1" x14ac:dyDescent="0.2">
      <c r="A16" s="96">
        <v>44831</v>
      </c>
      <c r="B16" s="177" t="s">
        <v>246</v>
      </c>
      <c r="C16" s="177" t="s">
        <v>168</v>
      </c>
    </row>
    <row r="17" spans="1:3" s="177" customFormat="1" x14ac:dyDescent="0.2">
      <c r="A17" s="96">
        <v>44831</v>
      </c>
      <c r="B17" s="177" t="s">
        <v>247</v>
      </c>
      <c r="C17" s="177" t="s">
        <v>168</v>
      </c>
    </row>
    <row r="18" spans="1:3" s="177" customFormat="1" x14ac:dyDescent="0.2">
      <c r="A18" s="96">
        <v>44831</v>
      </c>
      <c r="B18" s="177" t="s">
        <v>248</v>
      </c>
      <c r="C18" s="177" t="s">
        <v>252</v>
      </c>
    </row>
    <row r="19" spans="1:3" s="177" customFormat="1" x14ac:dyDescent="0.2">
      <c r="A19" s="96">
        <v>44831</v>
      </c>
      <c r="B19" s="177" t="s">
        <v>249</v>
      </c>
      <c r="C19" s="177" t="s">
        <v>168</v>
      </c>
    </row>
    <row r="20" spans="1:3" s="177" customFormat="1" x14ac:dyDescent="0.2">
      <c r="A20" s="96">
        <v>44831</v>
      </c>
      <c r="B20" s="177" t="s">
        <v>250</v>
      </c>
      <c r="C20" s="177" t="s">
        <v>168</v>
      </c>
    </row>
    <row r="21" spans="1:3" s="177" customFormat="1" x14ac:dyDescent="0.2">
      <c r="A21" s="96">
        <v>44831</v>
      </c>
      <c r="B21" s="177" t="s">
        <v>251</v>
      </c>
      <c r="C21" s="177" t="s">
        <v>168</v>
      </c>
    </row>
    <row r="22" spans="1:3" s="177" customFormat="1" x14ac:dyDescent="0.2">
      <c r="A22" s="96">
        <v>44831</v>
      </c>
      <c r="B22" s="177" t="s">
        <v>253</v>
      </c>
      <c r="C22" s="177" t="s">
        <v>166</v>
      </c>
    </row>
    <row r="23" spans="1:3" s="177" customFormat="1" x14ac:dyDescent="0.2">
      <c r="A23" s="96">
        <v>44831</v>
      </c>
      <c r="B23" s="177" t="s">
        <v>254</v>
      </c>
      <c r="C23" s="177" t="s">
        <v>252</v>
      </c>
    </row>
    <row r="24" spans="1:3" s="177" customFormat="1" x14ac:dyDescent="0.2">
      <c r="A24" s="96">
        <v>44831</v>
      </c>
      <c r="B24" s="177" t="s">
        <v>255</v>
      </c>
      <c r="C24" s="177" t="s">
        <v>168</v>
      </c>
    </row>
    <row r="25" spans="1:3" s="177" customFormat="1" x14ac:dyDescent="0.2">
      <c r="A25" s="96">
        <v>44831</v>
      </c>
      <c r="B25" s="177" t="s">
        <v>256</v>
      </c>
      <c r="C25" s="177" t="s">
        <v>252</v>
      </c>
    </row>
    <row r="26" spans="1:3" s="177" customFormat="1" x14ac:dyDescent="0.2">
      <c r="A26" s="96">
        <v>44831</v>
      </c>
      <c r="B26" s="177" t="s">
        <v>257</v>
      </c>
      <c r="C26" s="177" t="s">
        <v>168</v>
      </c>
    </row>
    <row r="27" spans="1:3" s="177" customFormat="1" x14ac:dyDescent="0.2">
      <c r="A27" s="96">
        <v>44831</v>
      </c>
      <c r="B27" s="177" t="s">
        <v>274</v>
      </c>
      <c r="C27" s="177" t="s">
        <v>163</v>
      </c>
    </row>
    <row r="28" spans="1:3" s="177" customFormat="1" x14ac:dyDescent="0.2">
      <c r="A28" s="96">
        <v>44831</v>
      </c>
      <c r="B28" s="177" t="s">
        <v>258</v>
      </c>
      <c r="C28" s="177" t="s">
        <v>259</v>
      </c>
    </row>
    <row r="29" spans="1:3" s="177" customFormat="1" x14ac:dyDescent="0.2">
      <c r="A29" s="96">
        <v>44831</v>
      </c>
      <c r="B29" s="177" t="s">
        <v>260</v>
      </c>
      <c r="C29" s="177" t="s">
        <v>168</v>
      </c>
    </row>
    <row r="30" spans="1:3" s="177" customFormat="1" x14ac:dyDescent="0.2">
      <c r="A30" s="96">
        <v>44831</v>
      </c>
      <c r="B30" s="177" t="s">
        <v>261</v>
      </c>
      <c r="C30" s="177" t="s">
        <v>252</v>
      </c>
    </row>
    <row r="31" spans="1:3" s="177" customFormat="1" x14ac:dyDescent="0.2">
      <c r="A31" s="96">
        <v>44831</v>
      </c>
      <c r="B31" s="177" t="s">
        <v>262</v>
      </c>
      <c r="C31" s="177" t="s">
        <v>168</v>
      </c>
    </row>
    <row r="32" spans="1:3" s="177" customFormat="1" x14ac:dyDescent="0.2">
      <c r="A32" s="96">
        <v>44831</v>
      </c>
      <c r="B32" s="177" t="s">
        <v>270</v>
      </c>
      <c r="C32" s="177" t="s">
        <v>166</v>
      </c>
    </row>
    <row r="33" spans="1:6" s="177" customFormat="1" x14ac:dyDescent="0.2">
      <c r="A33" s="96">
        <v>44831</v>
      </c>
      <c r="B33" s="177" t="s">
        <v>263</v>
      </c>
      <c r="C33" s="177" t="s">
        <v>166</v>
      </c>
    </row>
    <row r="34" spans="1:6" s="177" customFormat="1" x14ac:dyDescent="0.2">
      <c r="A34" s="96">
        <v>44831</v>
      </c>
      <c r="B34" s="177" t="s">
        <v>264</v>
      </c>
      <c r="C34" s="177" t="s">
        <v>168</v>
      </c>
    </row>
    <row r="35" spans="1:6" s="177" customFormat="1" x14ac:dyDescent="0.2">
      <c r="A35" s="96">
        <v>44831</v>
      </c>
      <c r="B35" s="177" t="s">
        <v>265</v>
      </c>
      <c r="C35" s="177" t="s">
        <v>168</v>
      </c>
    </row>
    <row r="36" spans="1:6" s="177" customFormat="1" x14ac:dyDescent="0.2">
      <c r="A36" s="96">
        <v>44831</v>
      </c>
      <c r="B36" s="177" t="s">
        <v>266</v>
      </c>
      <c r="C36" s="177" t="s">
        <v>252</v>
      </c>
    </row>
    <row r="37" spans="1:6" s="177" customFormat="1" x14ac:dyDescent="0.2">
      <c r="A37" s="96">
        <v>44831</v>
      </c>
      <c r="B37" s="177" t="s">
        <v>267</v>
      </c>
      <c r="C37" s="177" t="s">
        <v>252</v>
      </c>
    </row>
    <row r="38" spans="1:6" s="177" customFormat="1" x14ac:dyDescent="0.2">
      <c r="A38" s="96">
        <v>44831</v>
      </c>
      <c r="B38" s="177" t="s">
        <v>268</v>
      </c>
      <c r="C38" s="177" t="s">
        <v>252</v>
      </c>
    </row>
    <row r="39" spans="1:6" s="179" customFormat="1" x14ac:dyDescent="0.2">
      <c r="A39" s="178">
        <v>44965</v>
      </c>
      <c r="B39" s="179" t="s">
        <v>286</v>
      </c>
      <c r="C39" s="179" t="s">
        <v>252</v>
      </c>
    </row>
    <row r="40" spans="1:6" s="179" customFormat="1" x14ac:dyDescent="0.2">
      <c r="A40" s="178">
        <v>44965</v>
      </c>
      <c r="B40" s="179" t="s">
        <v>287</v>
      </c>
      <c r="C40" s="179" t="s">
        <v>252</v>
      </c>
    </row>
    <row r="41" spans="1:6" s="179" customFormat="1" x14ac:dyDescent="0.2">
      <c r="A41" s="178">
        <v>44965</v>
      </c>
      <c r="B41" s="179" t="s">
        <v>288</v>
      </c>
      <c r="C41" s="179" t="s">
        <v>298</v>
      </c>
    </row>
    <row r="42" spans="1:6" s="179" customFormat="1" ht="25.5" x14ac:dyDescent="0.2">
      <c r="A42" s="178">
        <v>44965</v>
      </c>
      <c r="B42" s="179" t="s">
        <v>290</v>
      </c>
      <c r="C42" s="180" t="s">
        <v>291</v>
      </c>
    </row>
    <row r="43" spans="1:6" s="179" customFormat="1" ht="38.25" x14ac:dyDescent="0.2">
      <c r="A43" s="178">
        <v>44965</v>
      </c>
      <c r="B43" s="179" t="s">
        <v>292</v>
      </c>
      <c r="C43" s="180" t="s">
        <v>293</v>
      </c>
    </row>
    <row r="44" spans="1:6" s="179" customFormat="1" x14ac:dyDescent="0.2">
      <c r="A44" s="178">
        <v>44965</v>
      </c>
      <c r="B44" s="179" t="s">
        <v>294</v>
      </c>
      <c r="C44" s="180" t="s">
        <v>295</v>
      </c>
    </row>
    <row r="45" spans="1:6" s="183" customFormat="1" x14ac:dyDescent="0.2">
      <c r="A45" s="182">
        <v>45139</v>
      </c>
      <c r="B45" s="183" t="s">
        <v>323</v>
      </c>
      <c r="C45" s="183" t="s">
        <v>166</v>
      </c>
      <c r="D45" s="184"/>
      <c r="E45" s="184"/>
      <c r="F45" s="184"/>
    </row>
    <row r="46" spans="1:6" s="183" customFormat="1" x14ac:dyDescent="0.2">
      <c r="A46" s="182">
        <v>45139</v>
      </c>
      <c r="B46" s="183" t="s">
        <v>317</v>
      </c>
      <c r="C46" s="183" t="s">
        <v>252</v>
      </c>
    </row>
    <row r="47" spans="1:6" s="183" customFormat="1" x14ac:dyDescent="0.2">
      <c r="A47" s="182">
        <v>45139</v>
      </c>
      <c r="B47" s="183" t="s">
        <v>318</v>
      </c>
      <c r="C47" s="183" t="s">
        <v>166</v>
      </c>
    </row>
    <row r="48" spans="1:6" s="185" customFormat="1" x14ac:dyDescent="0.2">
      <c r="A48" s="182">
        <v>45139</v>
      </c>
      <c r="B48" s="183" t="s">
        <v>319</v>
      </c>
      <c r="C48" s="183" t="s">
        <v>252</v>
      </c>
      <c r="D48" s="183"/>
      <c r="E48" s="183"/>
      <c r="F48" s="183"/>
    </row>
    <row r="49" spans="1:11" s="181" customFormat="1" x14ac:dyDescent="0.2">
      <c r="A49" s="190">
        <v>45196</v>
      </c>
      <c r="B49" s="181" t="s">
        <v>339</v>
      </c>
      <c r="C49" s="181" t="s">
        <v>341</v>
      </c>
    </row>
    <row r="50" spans="1:11" s="181" customFormat="1" x14ac:dyDescent="0.2">
      <c r="A50" s="190">
        <v>45196</v>
      </c>
      <c r="B50" s="181" t="s">
        <v>362</v>
      </c>
      <c r="C50" s="181" t="s">
        <v>363</v>
      </c>
    </row>
    <row r="51" spans="1:11" s="181" customFormat="1" x14ac:dyDescent="0.2">
      <c r="A51" s="190">
        <v>45196</v>
      </c>
      <c r="B51" s="181" t="s">
        <v>340</v>
      </c>
      <c r="C51" s="181" t="s">
        <v>342</v>
      </c>
    </row>
    <row r="52" spans="1:11" s="177" customFormat="1" x14ac:dyDescent="0.2">
      <c r="A52" s="96">
        <v>45408</v>
      </c>
      <c r="B52" s="177" t="s">
        <v>367</v>
      </c>
      <c r="C52" s="177" t="s">
        <v>341</v>
      </c>
    </row>
    <row r="53" spans="1:11" s="179" customFormat="1" x14ac:dyDescent="0.2">
      <c r="A53" s="96">
        <v>45408</v>
      </c>
      <c r="B53" s="177" t="s">
        <v>368</v>
      </c>
      <c r="C53" s="177" t="s">
        <v>369</v>
      </c>
      <c r="D53" s="177"/>
      <c r="E53" s="177"/>
      <c r="F53" s="177"/>
    </row>
    <row r="54" spans="1:11" s="181" customFormat="1" x14ac:dyDescent="0.2">
      <c r="A54" s="178">
        <v>45441</v>
      </c>
      <c r="B54" s="181" t="s">
        <v>283</v>
      </c>
      <c r="C54" s="181" t="s">
        <v>397</v>
      </c>
    </row>
    <row r="55" spans="1:11" s="181" customFormat="1" x14ac:dyDescent="0.2">
      <c r="A55" s="178">
        <v>45441</v>
      </c>
      <c r="B55" s="181" t="s">
        <v>474</v>
      </c>
      <c r="C55" s="181" t="s">
        <v>341</v>
      </c>
    </row>
    <row r="56" spans="1:11" s="179" customFormat="1" x14ac:dyDescent="0.2">
      <c r="A56" s="178">
        <v>45441</v>
      </c>
      <c r="B56" s="179" t="s">
        <v>428</v>
      </c>
      <c r="C56" s="179" t="s">
        <v>342</v>
      </c>
    </row>
    <row r="57" spans="1:11" s="181" customFormat="1" x14ac:dyDescent="0.2">
      <c r="A57" s="178">
        <v>45441</v>
      </c>
      <c r="B57" s="181" t="s">
        <v>432</v>
      </c>
      <c r="C57" s="179" t="s">
        <v>342</v>
      </c>
    </row>
    <row r="58" spans="1:11" s="179" customFormat="1" x14ac:dyDescent="0.2">
      <c r="A58" s="178">
        <v>45441</v>
      </c>
      <c r="B58" s="179" t="s">
        <v>453</v>
      </c>
      <c r="C58" s="179" t="s">
        <v>454</v>
      </c>
    </row>
    <row r="59" spans="1:11" s="179" customFormat="1" x14ac:dyDescent="0.2">
      <c r="A59" s="178">
        <v>45441</v>
      </c>
      <c r="B59" s="179" t="s">
        <v>456</v>
      </c>
      <c r="C59" s="179" t="s">
        <v>342</v>
      </c>
    </row>
    <row r="60" spans="1:11" s="181" customFormat="1" x14ac:dyDescent="0.2">
      <c r="A60" s="178">
        <v>45441</v>
      </c>
      <c r="B60" s="179" t="s">
        <v>475</v>
      </c>
      <c r="C60" s="179" t="s">
        <v>454</v>
      </c>
      <c r="D60" s="179"/>
      <c r="E60" s="179"/>
      <c r="F60" s="179"/>
      <c r="G60" s="179"/>
      <c r="H60" s="179"/>
      <c r="I60" s="179"/>
      <c r="J60" s="179"/>
    </row>
    <row r="61" spans="1:11" s="179" customFormat="1" x14ac:dyDescent="0.2">
      <c r="A61" s="178">
        <v>45441</v>
      </c>
      <c r="B61" s="179" t="s">
        <v>476</v>
      </c>
      <c r="C61" s="179" t="s">
        <v>454</v>
      </c>
    </row>
    <row r="62" spans="1:11" s="179" customFormat="1" x14ac:dyDescent="0.2">
      <c r="A62" s="178">
        <v>45441</v>
      </c>
      <c r="B62" s="179" t="s">
        <v>477</v>
      </c>
      <c r="C62" s="179" t="s">
        <v>454</v>
      </c>
    </row>
    <row r="63" spans="1:11" s="179" customFormat="1" x14ac:dyDescent="0.2">
      <c r="A63" s="178">
        <v>45441</v>
      </c>
      <c r="B63" s="181" t="s">
        <v>473</v>
      </c>
      <c r="C63" s="179" t="s">
        <v>342</v>
      </c>
      <c r="D63" s="181"/>
      <c r="E63" s="181"/>
      <c r="F63" s="181"/>
      <c r="G63" s="181"/>
      <c r="H63" s="181"/>
      <c r="I63" s="181"/>
      <c r="J63" s="181"/>
    </row>
    <row r="64" spans="1:11" s="177" customFormat="1" ht="25.5" x14ac:dyDescent="0.2">
      <c r="A64" s="198">
        <v>45719</v>
      </c>
      <c r="B64" s="197" t="s">
        <v>432</v>
      </c>
      <c r="C64" s="200" t="s">
        <v>498</v>
      </c>
      <c r="D64" s="211"/>
      <c r="E64" s="211"/>
      <c r="F64" s="210"/>
      <c r="G64" s="210"/>
      <c r="H64" s="210"/>
      <c r="I64" s="210"/>
      <c r="J64" s="210"/>
      <c r="K64" s="210"/>
    </row>
    <row r="65" spans="1:11" s="177" customFormat="1" x14ac:dyDescent="0.2">
      <c r="A65" s="198">
        <v>45719</v>
      </c>
      <c r="B65" s="197" t="s">
        <v>536</v>
      </c>
      <c r="C65" s="200" t="s">
        <v>537</v>
      </c>
      <c r="D65" s="209"/>
      <c r="E65" s="211"/>
      <c r="F65" s="210"/>
      <c r="G65" s="210"/>
      <c r="H65" s="210"/>
      <c r="I65" s="210"/>
      <c r="J65" s="210"/>
      <c r="K65" s="210"/>
    </row>
    <row r="66" spans="1:11" s="177" customFormat="1" x14ac:dyDescent="0.2">
      <c r="A66" s="198">
        <v>45719</v>
      </c>
      <c r="B66" s="197" t="s">
        <v>525</v>
      </c>
      <c r="C66" s="200" t="s">
        <v>538</v>
      </c>
      <c r="D66" s="209"/>
      <c r="E66" s="211"/>
      <c r="F66" s="210"/>
      <c r="G66" s="210"/>
      <c r="H66" s="210"/>
      <c r="I66" s="210"/>
      <c r="J66" s="210"/>
      <c r="K66" s="210"/>
    </row>
    <row r="67" spans="1:11" s="177" customFormat="1" x14ac:dyDescent="0.2">
      <c r="A67" s="198">
        <v>45719</v>
      </c>
      <c r="B67" s="197" t="s">
        <v>540</v>
      </c>
      <c r="C67" s="200" t="s">
        <v>342</v>
      </c>
      <c r="D67" s="209"/>
      <c r="E67" s="211"/>
      <c r="F67" s="210"/>
      <c r="G67" s="210"/>
      <c r="H67" s="210"/>
      <c r="I67" s="210"/>
      <c r="J67" s="210"/>
      <c r="K67" s="210"/>
    </row>
    <row r="68" spans="1:11" s="179" customFormat="1" ht="13.5" x14ac:dyDescent="0.2">
      <c r="A68" s="178">
        <v>45917</v>
      </c>
      <c r="B68" s="179" t="s">
        <v>560</v>
      </c>
      <c r="C68" s="180" t="s">
        <v>341</v>
      </c>
      <c r="D68" s="199"/>
    </row>
    <row r="69" spans="1:11" s="179" customFormat="1" ht="13.5" x14ac:dyDescent="0.2">
      <c r="A69" s="178">
        <v>45917</v>
      </c>
      <c r="B69" s="179" t="s">
        <v>567</v>
      </c>
      <c r="C69" s="180" t="s">
        <v>568</v>
      </c>
      <c r="D69" s="199"/>
    </row>
    <row r="70" spans="1:11" s="179" customFormat="1" ht="13.5" x14ac:dyDescent="0.2">
      <c r="A70" s="178">
        <v>45917</v>
      </c>
      <c r="B70" s="179" t="s">
        <v>586</v>
      </c>
      <c r="C70" s="180" t="s">
        <v>612</v>
      </c>
      <c r="D70" s="199"/>
    </row>
    <row r="71" spans="1:11" s="179" customFormat="1" ht="13.5" x14ac:dyDescent="0.2">
      <c r="A71" s="178">
        <v>45917</v>
      </c>
      <c r="B71" s="179" t="s">
        <v>597</v>
      </c>
      <c r="C71" s="180" t="s">
        <v>563</v>
      </c>
      <c r="D71" s="199"/>
    </row>
    <row r="72" spans="1:11" s="179" customFormat="1" ht="13.5" x14ac:dyDescent="0.2">
      <c r="A72" s="178">
        <v>45917</v>
      </c>
      <c r="B72" s="179" t="s">
        <v>540</v>
      </c>
      <c r="C72" s="180" t="s">
        <v>601</v>
      </c>
      <c r="D72" s="199"/>
    </row>
    <row r="73" spans="1:11" s="179" customFormat="1" ht="13.5" x14ac:dyDescent="0.2">
      <c r="A73" s="178">
        <v>45917</v>
      </c>
      <c r="B73" s="179" t="s">
        <v>606</v>
      </c>
      <c r="C73" s="180" t="s">
        <v>538</v>
      </c>
      <c r="D73" s="199"/>
    </row>
    <row r="74" spans="1:11" s="179" customFormat="1" ht="13.5" x14ac:dyDescent="0.2">
      <c r="A74" s="178">
        <v>45917</v>
      </c>
      <c r="B74" s="179" t="s">
        <v>640</v>
      </c>
      <c r="C74" s="180" t="s">
        <v>538</v>
      </c>
      <c r="D74" s="199"/>
    </row>
    <row r="75" spans="1:11" s="179" customFormat="1" ht="13.5" x14ac:dyDescent="0.2">
      <c r="A75" s="178">
        <v>45917</v>
      </c>
      <c r="B75" s="179" t="s">
        <v>637</v>
      </c>
      <c r="C75" s="180" t="s">
        <v>454</v>
      </c>
      <c r="D75" s="199"/>
    </row>
    <row r="76" spans="1:11" s="179" customFormat="1" ht="13.5" x14ac:dyDescent="0.2">
      <c r="A76" s="178">
        <v>45917</v>
      </c>
      <c r="B76" s="179" t="s">
        <v>644</v>
      </c>
      <c r="C76" s="180" t="s">
        <v>454</v>
      </c>
      <c r="D76" s="199"/>
    </row>
    <row r="77" spans="1:11" s="197" customFormat="1" ht="25.5" x14ac:dyDescent="0.2">
      <c r="A77" s="198">
        <v>45951</v>
      </c>
      <c r="B77" s="197" t="s">
        <v>654</v>
      </c>
      <c r="C77" s="200" t="s">
        <v>696</v>
      </c>
      <c r="D77" s="225"/>
      <c r="E77" s="226"/>
      <c r="F77" s="226"/>
      <c r="G77" s="226"/>
      <c r="H77" s="226"/>
      <c r="I77" s="226"/>
      <c r="J77" s="226"/>
      <c r="K77" s="226"/>
    </row>
    <row r="78" spans="1:11" s="197" customFormat="1" ht="25.5" x14ac:dyDescent="0.2">
      <c r="A78" s="198">
        <v>45951</v>
      </c>
      <c r="B78" s="197" t="s">
        <v>319</v>
      </c>
      <c r="C78" s="200" t="s">
        <v>697</v>
      </c>
      <c r="D78" s="225"/>
      <c r="E78" s="226"/>
      <c r="F78" s="226"/>
      <c r="G78" s="226"/>
      <c r="H78" s="226"/>
      <c r="I78" s="226"/>
      <c r="J78" s="226"/>
      <c r="K78" s="226"/>
    </row>
    <row r="79" spans="1:11" s="179" customFormat="1" ht="25.5" x14ac:dyDescent="0.2">
      <c r="A79" s="178">
        <v>45975</v>
      </c>
      <c r="B79" s="179" t="s">
        <v>658</v>
      </c>
      <c r="C79" s="180" t="s">
        <v>716</v>
      </c>
      <c r="D79" s="199"/>
      <c r="E79" s="141"/>
      <c r="F79" s="141"/>
      <c r="G79" s="141"/>
      <c r="H79" s="141"/>
      <c r="I79" s="141"/>
      <c r="J79" s="141"/>
      <c r="K79" s="141"/>
    </row>
    <row r="80" spans="1:11" s="228" customFormat="1" x14ac:dyDescent="0.2">
      <c r="A80" s="178">
        <v>46171</v>
      </c>
      <c r="B80" s="179" t="s">
        <v>745</v>
      </c>
      <c r="C80" s="180" t="s">
        <v>746</v>
      </c>
      <c r="D80" s="179"/>
      <c r="E80" s="224"/>
      <c r="F80" s="224"/>
      <c r="G80" s="224"/>
      <c r="H80" s="224"/>
      <c r="I80" s="224"/>
      <c r="J80" s="224"/>
      <c r="K80" s="224"/>
    </row>
    <row r="81" spans="1:11" s="228" customFormat="1" ht="13.5" x14ac:dyDescent="0.2">
      <c r="A81" s="178">
        <v>46171</v>
      </c>
      <c r="B81" s="179" t="s">
        <v>747</v>
      </c>
      <c r="C81" s="180" t="s">
        <v>748</v>
      </c>
      <c r="D81" s="227"/>
      <c r="E81" s="224"/>
      <c r="F81" s="224"/>
      <c r="G81" s="224"/>
      <c r="H81" s="224"/>
      <c r="I81" s="224"/>
      <c r="J81" s="224"/>
      <c r="K81" s="224"/>
    </row>
    <row r="82" spans="1:11" s="228" customFormat="1" ht="13.5" x14ac:dyDescent="0.2">
      <c r="A82" s="178">
        <v>46174</v>
      </c>
      <c r="B82" s="179" t="s">
        <v>560</v>
      </c>
      <c r="C82" s="180" t="s">
        <v>784</v>
      </c>
      <c r="D82" s="227"/>
      <c r="E82" s="224"/>
      <c r="F82" s="224"/>
      <c r="G82" s="224"/>
      <c r="H82" s="224"/>
      <c r="I82" s="224"/>
      <c r="J82" s="224"/>
      <c r="K82" s="224"/>
    </row>
    <row r="83" spans="1:11" s="228" customFormat="1" ht="13.5" x14ac:dyDescent="0.2">
      <c r="A83" s="178">
        <v>46174</v>
      </c>
      <c r="B83" s="179" t="s">
        <v>785</v>
      </c>
      <c r="C83" s="180" t="s">
        <v>786</v>
      </c>
      <c r="D83" s="227"/>
      <c r="E83" s="224"/>
      <c r="F83" s="224"/>
      <c r="G83" s="224"/>
      <c r="H83" s="224"/>
      <c r="I83" s="224"/>
      <c r="J83" s="224"/>
      <c r="K83" s="224"/>
    </row>
    <row r="84" spans="1:11" s="228" customFormat="1" ht="13.5" x14ac:dyDescent="0.2">
      <c r="A84" s="178">
        <v>46174</v>
      </c>
      <c r="B84" s="179" t="s">
        <v>787</v>
      </c>
      <c r="C84" s="180" t="s">
        <v>788</v>
      </c>
      <c r="D84" s="227"/>
      <c r="E84" s="224"/>
      <c r="F84" s="224"/>
      <c r="G84" s="224"/>
      <c r="H84" s="224"/>
      <c r="I84" s="224"/>
      <c r="J84" s="224"/>
      <c r="K84" s="224"/>
    </row>
    <row r="85" spans="1:11" s="228" customFormat="1" ht="13.5" x14ac:dyDescent="0.2">
      <c r="A85" s="178">
        <v>46174</v>
      </c>
      <c r="B85" s="179" t="s">
        <v>789</v>
      </c>
      <c r="C85" s="180" t="s">
        <v>535</v>
      </c>
      <c r="D85" s="227"/>
      <c r="E85" s="224"/>
      <c r="F85" s="224"/>
      <c r="G85" s="187"/>
      <c r="H85" s="224"/>
      <c r="I85" s="224"/>
      <c r="J85" s="224"/>
      <c r="K85" s="224"/>
    </row>
    <row r="86" spans="1:11" s="228" customFormat="1" ht="13.5" x14ac:dyDescent="0.2">
      <c r="A86" s="178">
        <v>46174</v>
      </c>
      <c r="B86" s="179" t="s">
        <v>808</v>
      </c>
      <c r="C86" s="180" t="s">
        <v>651</v>
      </c>
      <c r="D86" s="227"/>
      <c r="E86" s="224"/>
      <c r="F86" s="224"/>
      <c r="G86" s="187"/>
      <c r="H86" s="224"/>
      <c r="I86" s="224"/>
      <c r="J86" s="224"/>
      <c r="K86" s="224"/>
    </row>
    <row r="87" spans="1:11" s="228" customFormat="1" ht="13.5" x14ac:dyDescent="0.2">
      <c r="A87" s="178">
        <v>46174</v>
      </c>
      <c r="B87" s="179" t="s">
        <v>809</v>
      </c>
      <c r="C87" s="180" t="s">
        <v>651</v>
      </c>
      <c r="D87" s="227"/>
      <c r="E87" s="224"/>
      <c r="F87" s="187"/>
      <c r="G87" s="187"/>
      <c r="H87" s="224"/>
      <c r="I87" s="224"/>
      <c r="J87" s="224"/>
      <c r="K87" s="224"/>
    </row>
    <row r="88" spans="1:11" s="187" customFormat="1" x14ac:dyDescent="0.2">
      <c r="A88" s="190"/>
      <c r="F88" s="224"/>
      <c r="G88" s="224"/>
    </row>
    <row r="89" spans="1:11" x14ac:dyDescent="0.2">
      <c r="A89" s="96" t="s">
        <v>122</v>
      </c>
      <c r="F89" s="224"/>
      <c r="G89" s="224"/>
    </row>
    <row r="90" spans="1:11" x14ac:dyDescent="0.2">
      <c r="A90" s="97" t="s">
        <v>122</v>
      </c>
      <c r="B90" t="s">
        <v>122</v>
      </c>
      <c r="F90" s="224"/>
      <c r="G90" s="224"/>
    </row>
    <row r="91" spans="1:11" x14ac:dyDescent="0.2">
      <c r="A91" s="169" t="s">
        <v>3</v>
      </c>
      <c r="B91" s="144"/>
      <c r="F91" s="224"/>
      <c r="G91" s="224"/>
    </row>
    <row r="92" spans="1:11" s="143" customFormat="1" x14ac:dyDescent="0.2">
      <c r="A92" s="171">
        <v>44755</v>
      </c>
      <c r="B92" s="143" t="s">
        <v>164</v>
      </c>
      <c r="C92" s="143" t="s">
        <v>178</v>
      </c>
      <c r="G92" s="224"/>
    </row>
    <row r="93" spans="1:11" s="143" customFormat="1" x14ac:dyDescent="0.2">
      <c r="A93" s="171">
        <v>44755</v>
      </c>
      <c r="B93" s="143" t="s">
        <v>171</v>
      </c>
      <c r="C93" s="143" t="s">
        <v>181</v>
      </c>
      <c r="G93" s="224"/>
    </row>
    <row r="94" spans="1:11" s="175" customFormat="1" ht="25.5" x14ac:dyDescent="0.2">
      <c r="A94" s="174">
        <v>44755</v>
      </c>
      <c r="B94" s="175" t="s">
        <v>174</v>
      </c>
      <c r="C94" s="176" t="s">
        <v>180</v>
      </c>
    </row>
    <row r="95" spans="1:11" s="177" customFormat="1" x14ac:dyDescent="0.2">
      <c r="A95" s="96">
        <v>44951</v>
      </c>
      <c r="B95" s="177" t="s">
        <v>283</v>
      </c>
      <c r="C95" s="177" t="s">
        <v>284</v>
      </c>
    </row>
    <row r="96" spans="1:11" s="177" customFormat="1" x14ac:dyDescent="0.2">
      <c r="A96" s="96">
        <v>44951</v>
      </c>
      <c r="B96" s="177" t="s">
        <v>285</v>
      </c>
      <c r="C96" s="177" t="s">
        <v>178</v>
      </c>
    </row>
    <row r="97" spans="1:10" s="177" customFormat="1" x14ac:dyDescent="0.2">
      <c r="A97" s="96">
        <v>44951</v>
      </c>
      <c r="B97" s="177" t="s">
        <v>289</v>
      </c>
      <c r="C97" s="177" t="s">
        <v>299</v>
      </c>
    </row>
    <row r="98" spans="1:10" s="177" customFormat="1" x14ac:dyDescent="0.2">
      <c r="A98" s="96">
        <v>44951</v>
      </c>
      <c r="B98" s="177" t="s">
        <v>296</v>
      </c>
      <c r="C98" s="177" t="s">
        <v>178</v>
      </c>
    </row>
    <row r="99" spans="1:10" s="177" customFormat="1" x14ac:dyDescent="0.2">
      <c r="A99" s="96">
        <v>44951</v>
      </c>
      <c r="B99" s="177" t="s">
        <v>297</v>
      </c>
      <c r="C99" s="177" t="s">
        <v>178</v>
      </c>
    </row>
    <row r="100" spans="1:10" s="184" customFormat="1" x14ac:dyDescent="0.2">
      <c r="A100" s="186">
        <v>45139</v>
      </c>
      <c r="B100" s="184" t="s">
        <v>290</v>
      </c>
      <c r="C100" s="184" t="s">
        <v>336</v>
      </c>
    </row>
    <row r="101" spans="1:10" s="197" customFormat="1" ht="13.5" x14ac:dyDescent="0.2">
      <c r="A101" s="198">
        <v>45441</v>
      </c>
      <c r="B101" s="197" t="s">
        <v>283</v>
      </c>
      <c r="C101" s="197" t="s">
        <v>396</v>
      </c>
      <c r="D101" s="199"/>
    </row>
    <row r="102" spans="1:10" s="197" customFormat="1" ht="13.5" x14ac:dyDescent="0.2">
      <c r="A102" s="198">
        <v>45441</v>
      </c>
      <c r="B102" s="197" t="s">
        <v>408</v>
      </c>
      <c r="C102" s="197" t="s">
        <v>178</v>
      </c>
      <c r="D102" s="199"/>
    </row>
    <row r="103" spans="1:10" s="197" customFormat="1" ht="13.5" x14ac:dyDescent="0.2">
      <c r="A103" s="198">
        <v>45441</v>
      </c>
      <c r="B103" s="197" t="s">
        <v>409</v>
      </c>
      <c r="C103" s="197" t="s">
        <v>178</v>
      </c>
      <c r="D103" s="199"/>
    </row>
    <row r="104" spans="1:10" s="197" customFormat="1" ht="13.5" x14ac:dyDescent="0.2">
      <c r="A104" s="198">
        <v>45441</v>
      </c>
      <c r="B104" s="197" t="s">
        <v>439</v>
      </c>
      <c r="C104" s="197" t="s">
        <v>178</v>
      </c>
      <c r="D104" s="199"/>
    </row>
    <row r="105" spans="1:10" s="197" customFormat="1" ht="25.5" x14ac:dyDescent="0.2">
      <c r="A105" s="198">
        <v>45441</v>
      </c>
      <c r="B105" s="197" t="s">
        <v>440</v>
      </c>
      <c r="C105" s="200" t="s">
        <v>441</v>
      </c>
      <c r="D105" s="199"/>
    </row>
    <row r="106" spans="1:10" s="197" customFormat="1" ht="13.5" x14ac:dyDescent="0.2">
      <c r="A106" s="198">
        <v>45441</v>
      </c>
      <c r="B106" s="197" t="s">
        <v>442</v>
      </c>
      <c r="C106" s="197" t="s">
        <v>178</v>
      </c>
      <c r="D106" s="199"/>
    </row>
    <row r="107" spans="1:10" s="197" customFormat="1" ht="13.5" x14ac:dyDescent="0.2">
      <c r="A107" s="198">
        <v>45441</v>
      </c>
      <c r="B107" s="197" t="s">
        <v>289</v>
      </c>
      <c r="C107" s="197" t="s">
        <v>178</v>
      </c>
      <c r="D107" s="199"/>
    </row>
    <row r="108" spans="1:10" s="197" customFormat="1" ht="13.5" x14ac:dyDescent="0.2">
      <c r="A108" s="198">
        <v>45441</v>
      </c>
      <c r="B108" s="197" t="s">
        <v>457</v>
      </c>
      <c r="C108" s="200" t="s">
        <v>458</v>
      </c>
      <c r="D108" s="199"/>
    </row>
    <row r="109" spans="1:10" s="197" customFormat="1" ht="13.5" x14ac:dyDescent="0.2">
      <c r="A109" s="198">
        <v>45441</v>
      </c>
      <c r="B109" s="197" t="s">
        <v>460</v>
      </c>
      <c r="C109" s="197" t="s">
        <v>461</v>
      </c>
      <c r="D109" s="199"/>
    </row>
    <row r="110" spans="1:10" s="197" customFormat="1" ht="13.5" x14ac:dyDescent="0.2">
      <c r="A110" s="201">
        <v>45441</v>
      </c>
      <c r="B110" s="202" t="s">
        <v>462</v>
      </c>
      <c r="C110" s="203" t="s">
        <v>463</v>
      </c>
      <c r="D110" s="199" t="s">
        <v>485</v>
      </c>
      <c r="E110" s="74"/>
      <c r="F110" s="30"/>
      <c r="G110" s="30"/>
      <c r="H110" s="30"/>
      <c r="I110" s="30"/>
      <c r="J110" s="30"/>
    </row>
    <row r="111" spans="1:10" s="181" customFormat="1" x14ac:dyDescent="0.2">
      <c r="A111" s="178">
        <v>45719</v>
      </c>
      <c r="B111" s="181" t="s">
        <v>474</v>
      </c>
      <c r="C111" s="181" t="s">
        <v>492</v>
      </c>
      <c r="E111" s="211"/>
    </row>
    <row r="112" spans="1:10" s="181" customFormat="1" x14ac:dyDescent="0.2">
      <c r="A112" s="178">
        <v>45719</v>
      </c>
      <c r="B112" s="179" t="s">
        <v>504</v>
      </c>
      <c r="C112" s="180" t="s">
        <v>505</v>
      </c>
      <c r="E112" s="211"/>
      <c r="F112" s="207"/>
      <c r="G112" s="193"/>
      <c r="H112" s="193"/>
      <c r="I112" s="193"/>
    </row>
    <row r="113" spans="1:11" s="181" customFormat="1" x14ac:dyDescent="0.2">
      <c r="A113" s="178">
        <v>45719</v>
      </c>
      <c r="B113" s="181" t="s">
        <v>493</v>
      </c>
      <c r="C113" s="181" t="s">
        <v>178</v>
      </c>
      <c r="E113" s="211"/>
    </row>
    <row r="114" spans="1:11" s="179" customFormat="1" x14ac:dyDescent="0.2">
      <c r="A114" s="178">
        <v>45719</v>
      </c>
      <c r="B114" s="179" t="s">
        <v>286</v>
      </c>
      <c r="C114" s="179" t="s">
        <v>178</v>
      </c>
      <c r="E114" s="211"/>
    </row>
    <row r="115" spans="1:11" s="179" customFormat="1" x14ac:dyDescent="0.2">
      <c r="A115" s="178">
        <v>45719</v>
      </c>
      <c r="B115" s="179" t="s">
        <v>495</v>
      </c>
      <c r="C115" s="179" t="s">
        <v>178</v>
      </c>
      <c r="E115" s="211"/>
    </row>
    <row r="116" spans="1:11" s="181" customFormat="1" ht="38.25" x14ac:dyDescent="0.2">
      <c r="A116" s="178">
        <v>45719</v>
      </c>
      <c r="B116" s="179" t="s">
        <v>432</v>
      </c>
      <c r="C116" s="180" t="s">
        <v>497</v>
      </c>
      <c r="E116" s="211"/>
    </row>
    <row r="117" spans="1:11" s="181" customFormat="1" ht="25.5" x14ac:dyDescent="0.2">
      <c r="A117" s="178">
        <v>45719</v>
      </c>
      <c r="B117" s="179" t="s">
        <v>440</v>
      </c>
      <c r="C117" s="180" t="s">
        <v>499</v>
      </c>
      <c r="E117" s="211"/>
      <c r="F117" s="207"/>
      <c r="G117" s="193"/>
      <c r="H117" s="193"/>
      <c r="I117" s="193"/>
    </row>
    <row r="118" spans="1:11" s="179" customFormat="1" x14ac:dyDescent="0.2">
      <c r="A118" s="178">
        <v>45719</v>
      </c>
      <c r="B118" s="179" t="s">
        <v>290</v>
      </c>
      <c r="C118" s="180" t="s">
        <v>506</v>
      </c>
      <c r="E118" s="211"/>
    </row>
    <row r="119" spans="1:11" s="179" customFormat="1" x14ac:dyDescent="0.2">
      <c r="A119" s="178">
        <v>45719</v>
      </c>
      <c r="B119" s="179" t="s">
        <v>292</v>
      </c>
      <c r="C119" s="180" t="s">
        <v>501</v>
      </c>
      <c r="E119" s="211"/>
    </row>
    <row r="120" spans="1:11" s="179" customFormat="1" x14ac:dyDescent="0.2">
      <c r="A120" s="178">
        <v>45719</v>
      </c>
      <c r="B120" s="179" t="s">
        <v>502</v>
      </c>
      <c r="C120" s="179" t="s">
        <v>178</v>
      </c>
      <c r="E120" s="206"/>
      <c r="F120" s="206"/>
      <c r="G120" s="206"/>
    </row>
    <row r="121" spans="1:11" s="179" customFormat="1" x14ac:dyDescent="0.2">
      <c r="A121" s="178">
        <v>45719</v>
      </c>
      <c r="B121" s="179" t="s">
        <v>288</v>
      </c>
      <c r="C121" s="179" t="s">
        <v>178</v>
      </c>
      <c r="E121" s="206"/>
      <c r="F121" s="206"/>
      <c r="G121" s="206"/>
    </row>
    <row r="122" spans="1:11" s="181" customFormat="1" x14ac:dyDescent="0.2">
      <c r="A122" s="178">
        <v>45719</v>
      </c>
      <c r="B122" s="179" t="s">
        <v>508</v>
      </c>
      <c r="C122" s="180" t="s">
        <v>509</v>
      </c>
      <c r="E122" s="206"/>
      <c r="F122" s="206"/>
      <c r="G122" s="206"/>
      <c r="H122" s="193"/>
      <c r="I122" s="193"/>
    </row>
    <row r="123" spans="1:11" s="179" customFormat="1" x14ac:dyDescent="0.2">
      <c r="A123" s="178">
        <v>45719</v>
      </c>
      <c r="B123" s="179" t="s">
        <v>392</v>
      </c>
      <c r="C123" s="180" t="s">
        <v>511</v>
      </c>
      <c r="E123" s="211"/>
    </row>
    <row r="124" spans="1:11" s="218" customFormat="1" ht="25.5" x14ac:dyDescent="0.2">
      <c r="A124" s="217">
        <v>45917</v>
      </c>
      <c r="B124" s="218" t="s">
        <v>283</v>
      </c>
      <c r="C124" s="219" t="s">
        <v>558</v>
      </c>
      <c r="D124" s="220"/>
    </row>
    <row r="125" spans="1:11" s="218" customFormat="1" ht="13.5" x14ac:dyDescent="0.2">
      <c r="A125" s="217">
        <v>45917</v>
      </c>
      <c r="B125" s="218" t="s">
        <v>323</v>
      </c>
      <c r="C125" s="219" t="s">
        <v>660</v>
      </c>
      <c r="D125" s="220"/>
      <c r="E125" s="221"/>
      <c r="F125" s="221"/>
      <c r="G125" s="221"/>
      <c r="H125" s="221"/>
      <c r="I125" s="221"/>
      <c r="J125" s="221"/>
      <c r="K125" s="221"/>
    </row>
    <row r="126" spans="1:11" s="218" customFormat="1" ht="13.5" x14ac:dyDescent="0.2">
      <c r="A126" s="217">
        <v>45917</v>
      </c>
      <c r="B126" s="218" t="s">
        <v>339</v>
      </c>
      <c r="C126" s="219" t="s">
        <v>657</v>
      </c>
      <c r="D126" s="220"/>
      <c r="E126" s="221"/>
      <c r="F126" s="221"/>
      <c r="G126" s="221"/>
      <c r="H126" s="221"/>
      <c r="I126" s="221"/>
      <c r="J126" s="221"/>
      <c r="K126" s="221"/>
    </row>
    <row r="127" spans="1:11" s="218" customFormat="1" ht="13.5" x14ac:dyDescent="0.2">
      <c r="A127" s="217">
        <v>45917</v>
      </c>
      <c r="B127" s="218" t="s">
        <v>474</v>
      </c>
      <c r="C127" s="219" t="s">
        <v>178</v>
      </c>
      <c r="D127" s="220"/>
    </row>
    <row r="128" spans="1:11" s="218" customFormat="1" ht="25.5" x14ac:dyDescent="0.2">
      <c r="A128" s="217">
        <v>45917</v>
      </c>
      <c r="B128" s="218" t="s">
        <v>504</v>
      </c>
      <c r="C128" s="219" t="s">
        <v>656</v>
      </c>
      <c r="D128" s="220"/>
      <c r="E128" s="221"/>
      <c r="F128" s="221"/>
      <c r="G128" s="221"/>
      <c r="H128" s="221"/>
      <c r="I128" s="221"/>
      <c r="J128" s="221"/>
      <c r="K128" s="221"/>
    </row>
    <row r="129" spans="1:16" s="218" customFormat="1" ht="38.25" x14ac:dyDescent="0.2">
      <c r="A129" s="217">
        <v>45917</v>
      </c>
      <c r="B129" s="218" t="s">
        <v>658</v>
      </c>
      <c r="C129" s="219" t="s">
        <v>663</v>
      </c>
      <c r="D129" s="220"/>
      <c r="E129" s="221"/>
      <c r="F129" s="221"/>
      <c r="G129" s="221"/>
      <c r="H129" s="221"/>
      <c r="I129" s="221"/>
      <c r="J129" s="221"/>
      <c r="K129" s="221"/>
    </row>
    <row r="130" spans="1:16" s="218" customFormat="1" ht="13.5" x14ac:dyDescent="0.2">
      <c r="A130" s="217">
        <v>45917</v>
      </c>
      <c r="B130" s="218" t="s">
        <v>362</v>
      </c>
      <c r="C130" s="219" t="s">
        <v>659</v>
      </c>
      <c r="D130" s="220"/>
      <c r="E130" s="221"/>
      <c r="F130" s="221"/>
      <c r="G130" s="221"/>
      <c r="H130" s="221"/>
      <c r="I130" s="221"/>
      <c r="J130" s="221"/>
      <c r="K130" s="221"/>
    </row>
    <row r="131" spans="1:16" s="218" customFormat="1" ht="38.25" x14ac:dyDescent="0.2">
      <c r="A131" s="217">
        <v>45917</v>
      </c>
      <c r="B131" s="218" t="s">
        <v>654</v>
      </c>
      <c r="C131" s="219" t="s">
        <v>655</v>
      </c>
      <c r="D131" s="220"/>
      <c r="E131" s="221"/>
      <c r="F131" s="221"/>
      <c r="G131" s="221"/>
      <c r="H131" s="221"/>
      <c r="I131" s="221"/>
      <c r="J131" s="221"/>
      <c r="K131" s="221"/>
    </row>
    <row r="132" spans="1:16" s="218" customFormat="1" ht="13.5" x14ac:dyDescent="0.2">
      <c r="A132" s="217">
        <v>45917</v>
      </c>
      <c r="B132" s="218" t="s">
        <v>440</v>
      </c>
      <c r="C132" s="219" t="s">
        <v>661</v>
      </c>
      <c r="D132" s="220"/>
      <c r="E132" s="221"/>
      <c r="F132" s="221"/>
      <c r="G132" s="221"/>
      <c r="H132" s="221"/>
      <c r="I132" s="221"/>
      <c r="J132" s="221"/>
      <c r="K132" s="221"/>
    </row>
    <row r="133" spans="1:16" s="218" customFormat="1" ht="38.25" x14ac:dyDescent="0.2">
      <c r="A133" s="217">
        <v>45917</v>
      </c>
      <c r="B133" s="218" t="s">
        <v>603</v>
      </c>
      <c r="C133" s="219" t="s">
        <v>604</v>
      </c>
      <c r="D133" s="220"/>
    </row>
    <row r="134" spans="1:16" s="218" customFormat="1" ht="13.5" x14ac:dyDescent="0.2">
      <c r="A134" s="217">
        <v>45917</v>
      </c>
      <c r="B134" s="218" t="s">
        <v>457</v>
      </c>
      <c r="C134" s="219" t="s">
        <v>662</v>
      </c>
      <c r="D134" s="220"/>
      <c r="E134" s="221"/>
      <c r="F134" s="221"/>
      <c r="G134" s="221"/>
      <c r="H134" s="221"/>
      <c r="I134" s="221"/>
      <c r="J134" s="221"/>
      <c r="K134" s="221"/>
    </row>
    <row r="135" spans="1:16" s="218" customFormat="1" ht="13.5" x14ac:dyDescent="0.2">
      <c r="A135" s="217">
        <v>45917</v>
      </c>
      <c r="B135" s="218" t="s">
        <v>294</v>
      </c>
      <c r="C135" s="219" t="s">
        <v>614</v>
      </c>
      <c r="D135" s="220"/>
    </row>
    <row r="136" spans="1:16" s="218" customFormat="1" ht="13.5" x14ac:dyDescent="0.2">
      <c r="A136" s="217">
        <v>45917</v>
      </c>
      <c r="B136" s="218" t="s">
        <v>633</v>
      </c>
      <c r="C136" s="219" t="s">
        <v>634</v>
      </c>
      <c r="D136" s="220"/>
    </row>
    <row r="137" spans="1:16" s="218" customFormat="1" ht="13.5" x14ac:dyDescent="0.2">
      <c r="A137" s="217">
        <v>45917</v>
      </c>
      <c r="B137" s="218" t="s">
        <v>392</v>
      </c>
      <c r="C137" s="219" t="s">
        <v>682</v>
      </c>
      <c r="D137" s="220"/>
      <c r="E137" s="221"/>
      <c r="F137" s="221"/>
      <c r="G137" s="221"/>
      <c r="H137" s="221"/>
      <c r="I137" s="221"/>
      <c r="J137" s="221"/>
      <c r="K137" s="221"/>
    </row>
    <row r="138" spans="1:16" s="218" customFormat="1" ht="13.5" x14ac:dyDescent="0.2">
      <c r="A138" s="217">
        <v>45917</v>
      </c>
      <c r="B138" s="218" t="s">
        <v>460</v>
      </c>
      <c r="C138" s="219" t="s">
        <v>646</v>
      </c>
      <c r="D138" s="220"/>
      <c r="E138" s="222"/>
      <c r="F138" s="223"/>
      <c r="G138" s="223"/>
      <c r="H138" s="223"/>
    </row>
    <row r="139" spans="1:16" s="218" customFormat="1" ht="25.5" x14ac:dyDescent="0.2">
      <c r="A139" s="217">
        <v>45917</v>
      </c>
      <c r="B139" s="218" t="s">
        <v>319</v>
      </c>
      <c r="C139" s="219" t="s">
        <v>653</v>
      </c>
      <c r="D139" s="220"/>
      <c r="E139" s="221"/>
      <c r="F139" s="221"/>
      <c r="G139" s="221"/>
      <c r="H139" s="221"/>
      <c r="I139" s="221"/>
      <c r="J139" s="221"/>
      <c r="K139" s="221"/>
    </row>
    <row r="140" spans="1:16" x14ac:dyDescent="0.2">
      <c r="A140" s="96">
        <v>46164</v>
      </c>
      <c r="B140" s="177" t="s">
        <v>586</v>
      </c>
      <c r="C140" s="219" t="s">
        <v>722</v>
      </c>
      <c r="D140" s="216"/>
      <c r="E140" s="216"/>
      <c r="F140" s="206"/>
      <c r="G140" s="206"/>
      <c r="H140" s="206"/>
      <c r="I140" s="206"/>
      <c r="J140" s="206"/>
      <c r="K140" s="206"/>
      <c r="L140" s="206"/>
      <c r="M140" s="3"/>
      <c r="N140" s="141"/>
      <c r="O140" s="205"/>
      <c r="P140" s="208"/>
    </row>
    <row r="141" spans="1:16" x14ac:dyDescent="0.2">
      <c r="A141" s="96">
        <v>46164</v>
      </c>
      <c r="B141" s="177" t="s">
        <v>290</v>
      </c>
      <c r="C141" s="219" t="s">
        <v>178</v>
      </c>
      <c r="D141" s="216"/>
      <c r="E141" s="216"/>
      <c r="F141" s="206"/>
      <c r="G141" s="206"/>
      <c r="H141" s="206"/>
      <c r="I141" s="206"/>
      <c r="J141" s="206"/>
      <c r="K141" s="206"/>
      <c r="L141" s="206"/>
      <c r="M141" s="3"/>
      <c r="N141" s="141"/>
      <c r="O141" s="205"/>
      <c r="P141" s="208"/>
    </row>
    <row r="142" spans="1:16" x14ac:dyDescent="0.2">
      <c r="A142" s="96">
        <v>46169</v>
      </c>
      <c r="B142" s="177" t="s">
        <v>724</v>
      </c>
      <c r="C142" s="219" t="s">
        <v>178</v>
      </c>
      <c r="D142" s="216"/>
      <c r="E142" s="216"/>
      <c r="F142" s="206"/>
      <c r="G142" s="206"/>
      <c r="H142" s="206"/>
      <c r="I142" s="206"/>
      <c r="J142" s="206"/>
      <c r="K142" s="206"/>
      <c r="L142" s="206"/>
      <c r="M142" s="3"/>
      <c r="N142" s="141"/>
      <c r="O142" s="205"/>
      <c r="P142" s="208"/>
    </row>
    <row r="143" spans="1:16" x14ac:dyDescent="0.2">
      <c r="A143" s="96">
        <v>46169</v>
      </c>
      <c r="B143" s="177" t="s">
        <v>457</v>
      </c>
      <c r="C143" s="177" t="s">
        <v>728</v>
      </c>
      <c r="D143" s="216"/>
      <c r="E143" s="216"/>
      <c r="F143" s="206"/>
      <c r="G143" s="206"/>
      <c r="H143" s="206"/>
      <c r="I143" s="206"/>
      <c r="J143" s="206"/>
      <c r="K143" s="206"/>
      <c r="L143" s="206"/>
      <c r="M143" s="3"/>
      <c r="N143" s="141"/>
      <c r="O143" s="205"/>
      <c r="P143" s="208"/>
    </row>
    <row r="144" spans="1:16" x14ac:dyDescent="0.2">
      <c r="A144" s="96">
        <v>46169</v>
      </c>
      <c r="B144" s="177" t="s">
        <v>729</v>
      </c>
      <c r="C144" s="177" t="s">
        <v>730</v>
      </c>
      <c r="D144" s="216"/>
      <c r="E144" s="216"/>
      <c r="F144" s="206"/>
      <c r="G144" s="206"/>
      <c r="H144" s="206"/>
      <c r="I144" s="206"/>
      <c r="J144" s="206"/>
      <c r="K144" s="206"/>
      <c r="L144" s="206"/>
      <c r="M144" s="3"/>
      <c r="N144" s="141"/>
      <c r="O144" s="205"/>
      <c r="P144" s="208"/>
    </row>
    <row r="145" spans="1:16" x14ac:dyDescent="0.2">
      <c r="A145" s="96">
        <v>46169</v>
      </c>
      <c r="B145" s="177" t="s">
        <v>633</v>
      </c>
      <c r="C145" s="219" t="s">
        <v>178</v>
      </c>
      <c r="D145" s="216"/>
      <c r="E145" s="216"/>
      <c r="F145" s="206"/>
      <c r="G145" s="206"/>
      <c r="H145" s="206"/>
      <c r="I145" s="206"/>
      <c r="J145" s="206"/>
      <c r="K145" s="206"/>
      <c r="L145" s="206"/>
      <c r="M145" s="3"/>
      <c r="N145" s="141"/>
      <c r="O145" s="205"/>
      <c r="P145" s="208"/>
    </row>
    <row r="146" spans="1:16" x14ac:dyDescent="0.2">
      <c r="A146" s="96">
        <v>46169</v>
      </c>
      <c r="B146" s="177" t="s">
        <v>392</v>
      </c>
      <c r="C146" s="219" t="s">
        <v>733</v>
      </c>
      <c r="D146" s="216"/>
      <c r="E146" s="216"/>
      <c r="F146" s="206"/>
      <c r="G146" s="206"/>
      <c r="H146" s="206"/>
      <c r="I146" s="206"/>
      <c r="J146" s="206"/>
      <c r="K146" s="206"/>
      <c r="L146" s="206"/>
      <c r="M146" s="3"/>
      <c r="N146" s="141"/>
      <c r="O146" s="205"/>
      <c r="P146" s="208"/>
    </row>
    <row r="147" spans="1:16" x14ac:dyDescent="0.2">
      <c r="A147" s="96">
        <v>46169</v>
      </c>
      <c r="B147" s="177" t="s">
        <v>460</v>
      </c>
      <c r="C147" s="219" t="s">
        <v>178</v>
      </c>
      <c r="D147" s="216"/>
      <c r="E147" s="216"/>
      <c r="F147" s="206"/>
      <c r="G147" s="206"/>
      <c r="H147" s="206"/>
      <c r="I147" s="206"/>
      <c r="J147" s="206"/>
      <c r="K147" s="206"/>
      <c r="L147" s="206"/>
      <c r="M147" s="3"/>
      <c r="N147" s="141"/>
      <c r="O147" s="205"/>
      <c r="P147" s="208"/>
    </row>
    <row r="148" spans="1:16" x14ac:dyDescent="0.2">
      <c r="A148" s="96">
        <v>46171</v>
      </c>
      <c r="B148" s="177" t="s">
        <v>756</v>
      </c>
      <c r="C148" s="219" t="s">
        <v>178</v>
      </c>
      <c r="D148" s="216"/>
      <c r="E148" s="216"/>
      <c r="F148" s="206"/>
      <c r="G148" s="206"/>
      <c r="H148" s="206"/>
      <c r="I148" s="206"/>
      <c r="J148" s="206"/>
      <c r="K148" s="206"/>
      <c r="L148" s="206"/>
      <c r="M148" s="3"/>
      <c r="N148" s="141"/>
      <c r="O148" s="205"/>
      <c r="P148" s="208"/>
    </row>
    <row r="149" spans="1:16" x14ac:dyDescent="0.2">
      <c r="B149" s="177"/>
      <c r="C149" s="219"/>
      <c r="D149" s="216"/>
      <c r="E149" s="216"/>
      <c r="F149" s="206"/>
      <c r="G149" s="206"/>
      <c r="H149" s="206"/>
      <c r="I149" s="206"/>
      <c r="J149" s="206"/>
      <c r="K149" s="206"/>
      <c r="L149" s="206"/>
      <c r="M149" s="3"/>
      <c r="N149" s="141"/>
      <c r="O149" s="205"/>
      <c r="P149" s="208"/>
    </row>
    <row r="150" spans="1:16" x14ac:dyDescent="0.2">
      <c r="D150" s="74"/>
      <c r="E150" s="208"/>
      <c r="F150" s="3"/>
      <c r="G150" s="208"/>
      <c r="H150" s="141"/>
      <c r="I150" s="3"/>
      <c r="J150" s="141"/>
      <c r="K150" s="141"/>
      <c r="L150" s="141"/>
      <c r="M150" s="3"/>
      <c r="N150" s="3"/>
      <c r="O150" s="205"/>
      <c r="P150" s="205"/>
    </row>
    <row r="151" spans="1:16" x14ac:dyDescent="0.2">
      <c r="D151" s="193"/>
      <c r="E151" s="208"/>
      <c r="F151" s="3"/>
      <c r="G151" s="141"/>
      <c r="H151" s="141"/>
      <c r="I151" s="3"/>
      <c r="J151" s="208"/>
      <c r="K151" s="141"/>
      <c r="L151" s="208"/>
      <c r="M151" s="3"/>
      <c r="N151" s="141"/>
      <c r="O151" s="206"/>
      <c r="P151" s="206"/>
    </row>
    <row r="152" spans="1:16" x14ac:dyDescent="0.2">
      <c r="A152" s="169" t="s">
        <v>124</v>
      </c>
      <c r="D152" s="207"/>
      <c r="E152" s="208"/>
      <c r="F152" s="3"/>
      <c r="G152" s="208"/>
      <c r="H152" s="141"/>
      <c r="I152" s="3"/>
      <c r="J152" s="141"/>
      <c r="K152" s="141"/>
      <c r="L152" s="141"/>
      <c r="M152" s="3"/>
      <c r="N152" s="208"/>
      <c r="O152" s="206"/>
      <c r="P152" s="206"/>
    </row>
    <row r="153" spans="1:16" s="192" customFormat="1" ht="38.25" x14ac:dyDescent="0.2">
      <c r="A153" s="178">
        <v>45408</v>
      </c>
      <c r="B153" s="179" t="s">
        <v>390</v>
      </c>
      <c r="C153" s="180" t="s">
        <v>393</v>
      </c>
      <c r="E153" s="141"/>
      <c r="F153" s="3"/>
      <c r="G153" s="141"/>
      <c r="H153" s="141"/>
      <c r="I153" s="3"/>
      <c r="J153" s="208"/>
      <c r="K153" s="141"/>
      <c r="L153" s="141"/>
      <c r="M153" s="3"/>
      <c r="N153" s="208"/>
      <c r="O153" s="3"/>
      <c r="P153" s="141"/>
    </row>
    <row r="154" spans="1:16" s="192" customFormat="1" ht="51" x14ac:dyDescent="0.2">
      <c r="A154" s="178">
        <v>45408</v>
      </c>
      <c r="B154" s="179" t="s">
        <v>391</v>
      </c>
      <c r="C154" s="180" t="s">
        <v>394</v>
      </c>
      <c r="E154" s="141"/>
      <c r="F154" s="3"/>
      <c r="G154" s="141"/>
      <c r="H154" s="141"/>
      <c r="I154" s="3"/>
      <c r="J154" s="141"/>
      <c r="K154" s="141"/>
      <c r="L154" s="141"/>
      <c r="M154" s="3"/>
      <c r="N154" s="141"/>
      <c r="O154" s="3"/>
      <c r="P154" s="3"/>
    </row>
    <row r="155" spans="1:16" s="192" customFormat="1" ht="76.5" x14ac:dyDescent="0.2">
      <c r="A155" s="178">
        <v>45408</v>
      </c>
      <c r="B155" s="179" t="s">
        <v>392</v>
      </c>
      <c r="C155" s="180" t="s">
        <v>395</v>
      </c>
      <c r="E155" s="141"/>
      <c r="F155" s="3"/>
      <c r="G155" s="208"/>
      <c r="H155" s="141"/>
      <c r="I155" s="3"/>
      <c r="J155" s="141"/>
      <c r="K155" s="141"/>
      <c r="L155" s="208"/>
      <c r="M155" s="3"/>
      <c r="N155" s="141"/>
      <c r="O155" s="206"/>
      <c r="P155" s="206"/>
    </row>
    <row r="156" spans="1:16" s="177" customFormat="1" x14ac:dyDescent="0.2">
      <c r="A156" s="96">
        <v>45562</v>
      </c>
      <c r="B156" s="177" t="s">
        <v>392</v>
      </c>
      <c r="C156" s="177" t="s">
        <v>486</v>
      </c>
      <c r="D156" s="192"/>
      <c r="E156" s="141"/>
      <c r="F156" s="3"/>
      <c r="G156" s="208"/>
      <c r="H156" s="141"/>
      <c r="I156" s="3"/>
      <c r="J156" s="208"/>
      <c r="K156" s="141"/>
      <c r="L156" s="141"/>
      <c r="M156" s="3"/>
      <c r="N156" s="141"/>
      <c r="O156" s="30"/>
      <c r="P156" s="30"/>
    </row>
    <row r="157" spans="1:16" s="179" customFormat="1" ht="25.5" x14ac:dyDescent="0.2">
      <c r="A157" s="178">
        <v>45951</v>
      </c>
      <c r="B157" s="179" t="s">
        <v>658</v>
      </c>
      <c r="C157" s="180" t="s">
        <v>707</v>
      </c>
      <c r="E157" s="141"/>
      <c r="F157" s="3"/>
      <c r="G157" s="141"/>
      <c r="H157" s="141"/>
      <c r="I157" s="3"/>
      <c r="J157" s="141"/>
      <c r="K157" s="141"/>
      <c r="L157" s="141"/>
      <c r="M157" s="3"/>
      <c r="N157" s="141"/>
      <c r="O157" s="30"/>
      <c r="P157" s="30"/>
    </row>
    <row r="158" spans="1:16" s="197" customFormat="1" ht="25.5" x14ac:dyDescent="0.2">
      <c r="A158" s="198">
        <v>45961</v>
      </c>
      <c r="B158" s="197" t="s">
        <v>287</v>
      </c>
      <c r="C158" s="200" t="s">
        <v>709</v>
      </c>
    </row>
    <row r="159" spans="1:16" x14ac:dyDescent="0.2">
      <c r="E159" s="3"/>
      <c r="F159" s="40"/>
      <c r="G159" s="141"/>
      <c r="H159" s="3"/>
      <c r="I159" s="141"/>
      <c r="J159" s="141"/>
      <c r="K159" s="141"/>
      <c r="L159" s="141"/>
      <c r="M159" s="141"/>
      <c r="N159" s="141"/>
      <c r="O159" s="141"/>
      <c r="P159" s="141"/>
    </row>
    <row r="160" spans="1:16" x14ac:dyDescent="0.2">
      <c r="E160" s="3"/>
      <c r="F160" s="3"/>
      <c r="G160" s="3"/>
      <c r="H160" s="3"/>
      <c r="I160" s="3"/>
      <c r="J160" s="3"/>
      <c r="K160" s="3"/>
      <c r="L160" s="3"/>
      <c r="M160" s="3"/>
      <c r="N160" s="3"/>
      <c r="O160" s="3"/>
      <c r="P160" s="3"/>
    </row>
    <row r="161" spans="5:16" x14ac:dyDescent="0.2">
      <c r="E161" s="3"/>
      <c r="F161" s="40"/>
      <c r="G161" s="216"/>
      <c r="H161" s="216"/>
      <c r="I161" s="206"/>
      <c r="J161" s="206"/>
      <c r="K161" s="206"/>
      <c r="L161" s="206"/>
      <c r="M161" s="206"/>
      <c r="N161" s="206"/>
      <c r="O161" s="206"/>
      <c r="P161" s="206"/>
    </row>
    <row r="162" spans="5:16" x14ac:dyDescent="0.2">
      <c r="E162" s="3"/>
      <c r="F162" s="40"/>
      <c r="G162" s="74"/>
      <c r="H162" s="74"/>
      <c r="I162" s="30"/>
      <c r="J162" s="30"/>
      <c r="K162" s="30"/>
      <c r="L162" s="30"/>
      <c r="M162" s="30"/>
      <c r="N162" s="30"/>
      <c r="O162" s="30"/>
      <c r="P162" s="30"/>
    </row>
  </sheetData>
  <sortState xmlns:xlrd2="http://schemas.microsoft.com/office/spreadsheetml/2017/richdata2" ref="F86:F91">
    <sortCondition ref="F86:F91"/>
  </sortState>
  <phoneticPr fontId="0" type="noConversion"/>
  <pageMargins left="0.75" right="0.25" top="1" bottom="1" header="0.5" footer="0.5"/>
  <pageSetup scale="90" orientation="portrait" r:id="rId1"/>
  <headerFooter alignWithMargins="0"/>
  <colBreaks count="1" manualBreakCount="1">
    <brk id="3" max="1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2026-06-10T17:39:48Z</cp:lastPrinted>
  <dcterms:created xsi:type="dcterms:W3CDTF">1998-06-02T12:05:01Z</dcterms:created>
  <dcterms:modified xsi:type="dcterms:W3CDTF">2026-06-10T17:39:54Z</dcterms:modified>
</cp:coreProperties>
</file>