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embeddings/oleObject1.bin" ContentType="application/vnd.openxmlformats-officedocument.oleObject"/>
  <Override PartName="/xl/drawings/drawing3.xml" ContentType="application/vnd.openxmlformats-officedocument.drawing+xml"/>
  <Override PartName="/xl/embeddings/oleObject2.bin" ContentType="application/vnd.openxmlformats-officedocument.oleObject"/>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May\Pricelists\Excel\"/>
    </mc:Choice>
  </mc:AlternateContent>
  <xr:revisionPtr revIDLastSave="0" documentId="8_{9AC87E74-C75F-4E39-893E-393D92AB7A5C}" xr6:coauthVersionLast="47" xr6:coauthVersionMax="47" xr10:uidLastSave="{00000000-0000-0000-0000-000000000000}"/>
  <bookViews>
    <workbookView xWindow="-120" yWindow="-120" windowWidth="29040" windowHeight="157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List'!$W$13:$X$638</definedName>
    <definedName name="Customer_Cost">'Price List'!$Z$13:$AG$638</definedName>
    <definedName name="Customer_List">'Price List'!$C$13:$T$638</definedName>
    <definedName name="Group">Instructions!$B$38:$H$44</definedName>
    <definedName name="Header">'Price List'!$13:$20</definedName>
    <definedName name="Index">Index!$A$1:$K$52</definedName>
    <definedName name="Price_Calculation">'Price List'!#REF!</definedName>
    <definedName name="Price_Change">'Price List'!#REF!</definedName>
    <definedName name="Price_List">'Price List'!$C$13:$T$638</definedName>
    <definedName name="_xlnm.Print_Area" localSheetId="4">Changes!$A$1:$C$69</definedName>
    <definedName name="_xlnm.Print_Area" localSheetId="1">Index!$A$1:$K$52</definedName>
    <definedName name="_xlnm.Print_Area" localSheetId="2">'Price List'!$C$13:$T$638</definedName>
    <definedName name="_xlnm.Print_Titles" localSheetId="4">Changes!#REF!</definedName>
    <definedName name="_xlnm.Print_Titles" localSheetId="2">'Price List'!$C:$T,'Price List'!$13:$20</definedName>
    <definedName name="Purchasing_Cost">'Price List'!#REF!</definedName>
    <definedName name="Round">'Price List'!$D$642:$E$651</definedName>
    <definedName name="Suggested">Instructions!$H$55</definedName>
  </definedNames>
  <calcPr calcId="191029"/>
</workbook>
</file>

<file path=xl/calcChain.xml><?xml version="1.0" encoding="utf-8"?>
<calcChain xmlns="http://schemas.openxmlformats.org/spreadsheetml/2006/main">
  <c r="AM506" i="1" l="1"/>
  <c r="AL506" i="1"/>
  <c r="AK506" i="1"/>
  <c r="W506" i="1"/>
  <c r="AB506" i="1" s="1"/>
  <c r="U506" i="1"/>
  <c r="AM487" i="1"/>
  <c r="AL487" i="1"/>
  <c r="AK487" i="1"/>
  <c r="W487" i="1"/>
  <c r="AB487" i="1" s="1"/>
  <c r="U487" i="1"/>
  <c r="AM357" i="1"/>
  <c r="AL357" i="1"/>
  <c r="AK357" i="1"/>
  <c r="W357" i="1"/>
  <c r="AB357" i="1" s="1"/>
  <c r="U357" i="1"/>
  <c r="AM356" i="1"/>
  <c r="AL356" i="1"/>
  <c r="AK356" i="1"/>
  <c r="W356" i="1"/>
  <c r="AB356" i="1" s="1"/>
  <c r="U356" i="1"/>
  <c r="AM341" i="1"/>
  <c r="AL341" i="1"/>
  <c r="AK341" i="1"/>
  <c r="W341" i="1"/>
  <c r="AB341" i="1" s="1"/>
  <c r="U341" i="1"/>
  <c r="AM340" i="1"/>
  <c r="AL340" i="1"/>
  <c r="AK340" i="1"/>
  <c r="W340" i="1"/>
  <c r="AB340" i="1" s="1"/>
  <c r="U340" i="1"/>
  <c r="AM114" i="1"/>
  <c r="AL114" i="1"/>
  <c r="AK114" i="1"/>
  <c r="W114" i="1"/>
  <c r="AB114" i="1" s="1"/>
  <c r="U114" i="1"/>
  <c r="AM113" i="1"/>
  <c r="AL113" i="1"/>
  <c r="AK113" i="1"/>
  <c r="W113" i="1"/>
  <c r="AB113" i="1" s="1"/>
  <c r="U113" i="1"/>
  <c r="AM112" i="1"/>
  <c r="AL112" i="1"/>
  <c r="AK112" i="1"/>
  <c r="W112" i="1"/>
  <c r="AB112" i="1" s="1"/>
  <c r="U112" i="1"/>
  <c r="AM111" i="1"/>
  <c r="AL111" i="1"/>
  <c r="AK111" i="1"/>
  <c r="W111" i="1"/>
  <c r="AB111" i="1" s="1"/>
  <c r="U111" i="1"/>
  <c r="AM110" i="1"/>
  <c r="AL110" i="1"/>
  <c r="AK110" i="1"/>
  <c r="W110" i="1"/>
  <c r="AB110" i="1" s="1"/>
  <c r="U110" i="1"/>
  <c r="AM109" i="1"/>
  <c r="AL109" i="1"/>
  <c r="AK109" i="1"/>
  <c r="W109" i="1"/>
  <c r="AB109" i="1" s="1"/>
  <c r="U109" i="1"/>
  <c r="AM108" i="1"/>
  <c r="AL108" i="1"/>
  <c r="AK108" i="1"/>
  <c r="W108" i="1"/>
  <c r="AB108" i="1" s="1"/>
  <c r="U108" i="1"/>
  <c r="AM107" i="1"/>
  <c r="AL107" i="1"/>
  <c r="AK107" i="1"/>
  <c r="W107" i="1"/>
  <c r="AB107" i="1" s="1"/>
  <c r="U107" i="1"/>
  <c r="AM106" i="1"/>
  <c r="AL106" i="1"/>
  <c r="AK106" i="1"/>
  <c r="W106" i="1"/>
  <c r="AB106" i="1" s="1"/>
  <c r="U106" i="1"/>
  <c r="AM104" i="1"/>
  <c r="AL104" i="1"/>
  <c r="AK104" i="1"/>
  <c r="W104" i="1"/>
  <c r="AB104" i="1" s="1"/>
  <c r="U104" i="1"/>
  <c r="AM103" i="1"/>
  <c r="AL103" i="1"/>
  <c r="AK103" i="1"/>
  <c r="W103" i="1"/>
  <c r="AB103" i="1" s="1"/>
  <c r="U103" i="1"/>
  <c r="AM101" i="1"/>
  <c r="AL101" i="1"/>
  <c r="AK101" i="1"/>
  <c r="W101" i="1"/>
  <c r="AB101" i="1" s="1"/>
  <c r="U101" i="1"/>
  <c r="AM100" i="1"/>
  <c r="AL100" i="1"/>
  <c r="AK100" i="1"/>
  <c r="W100" i="1"/>
  <c r="AB100" i="1" s="1"/>
  <c r="U100" i="1"/>
  <c r="AM143" i="1"/>
  <c r="AL143" i="1"/>
  <c r="AK143" i="1"/>
  <c r="W143" i="1"/>
  <c r="AB143" i="1" s="1"/>
  <c r="U143" i="1"/>
  <c r="AM138" i="1"/>
  <c r="AL138" i="1"/>
  <c r="AK138" i="1"/>
  <c r="W138" i="1"/>
  <c r="AB138" i="1" s="1"/>
  <c r="U138" i="1"/>
  <c r="AM122" i="1"/>
  <c r="AL122" i="1"/>
  <c r="AK122" i="1"/>
  <c r="W122" i="1"/>
  <c r="AB122" i="1" s="1"/>
  <c r="U122" i="1"/>
  <c r="AM98" i="1"/>
  <c r="AL98" i="1"/>
  <c r="AK98" i="1"/>
  <c r="W98" i="1"/>
  <c r="AB98" i="1" s="1"/>
  <c r="U98" i="1"/>
  <c r="AM97" i="1"/>
  <c r="AL97" i="1"/>
  <c r="AK97" i="1"/>
  <c r="W97" i="1"/>
  <c r="AB97" i="1" s="1"/>
  <c r="U97" i="1"/>
  <c r="AM92" i="1"/>
  <c r="AL92" i="1"/>
  <c r="AK92" i="1"/>
  <c r="W92" i="1"/>
  <c r="AB92" i="1" s="1"/>
  <c r="U92" i="1"/>
  <c r="AM91" i="1"/>
  <c r="AL91" i="1"/>
  <c r="AK91" i="1"/>
  <c r="W91" i="1"/>
  <c r="AB91" i="1" s="1"/>
  <c r="U91" i="1"/>
  <c r="AM82" i="1"/>
  <c r="AL82" i="1"/>
  <c r="AK82" i="1"/>
  <c r="W82" i="1"/>
  <c r="AB82" i="1" s="1"/>
  <c r="U82" i="1"/>
  <c r="AM77" i="1"/>
  <c r="AL77" i="1"/>
  <c r="AK77" i="1"/>
  <c r="W77" i="1"/>
  <c r="AB77" i="1" s="1"/>
  <c r="U77" i="1"/>
  <c r="AM72" i="1"/>
  <c r="AL72" i="1"/>
  <c r="AK72" i="1"/>
  <c r="W72" i="1"/>
  <c r="AB72" i="1" s="1"/>
  <c r="U72" i="1"/>
  <c r="AM67" i="1"/>
  <c r="AL67" i="1"/>
  <c r="AK67" i="1"/>
  <c r="W67" i="1"/>
  <c r="AB67" i="1" s="1"/>
  <c r="U67" i="1"/>
  <c r="AM66" i="1"/>
  <c r="AL66" i="1"/>
  <c r="AK66" i="1"/>
  <c r="W66" i="1"/>
  <c r="AB66" i="1" s="1"/>
  <c r="U66" i="1"/>
  <c r="S143" i="1" l="1"/>
  <c r="X143" i="1"/>
  <c r="AC143" i="1" s="1"/>
  <c r="AJ143" i="1" s="1"/>
  <c r="AG143" i="1" s="1"/>
  <c r="AD143" i="1" s="1"/>
  <c r="S138" i="1"/>
  <c r="X138" i="1"/>
  <c r="AC138" i="1" s="1"/>
  <c r="AJ138" i="1" s="1"/>
  <c r="AG138" i="1" s="1"/>
  <c r="AD138" i="1" s="1"/>
  <c r="AM419" i="1" l="1"/>
  <c r="AL419" i="1"/>
  <c r="AK419" i="1"/>
  <c r="W419" i="1"/>
  <c r="AB419" i="1" s="1"/>
  <c r="U419" i="1"/>
  <c r="AM251" i="1" l="1"/>
  <c r="AL251" i="1"/>
  <c r="AK251" i="1"/>
  <c r="W251" i="1"/>
  <c r="AB251" i="1" s="1"/>
  <c r="U251" i="1"/>
  <c r="AM249" i="1"/>
  <c r="AL249" i="1"/>
  <c r="AK249" i="1"/>
  <c r="W249" i="1"/>
  <c r="AB249" i="1" s="1"/>
  <c r="U249" i="1"/>
  <c r="AM294" i="1"/>
  <c r="AL294" i="1"/>
  <c r="AK294" i="1"/>
  <c r="W294" i="1"/>
  <c r="AB294" i="1" s="1"/>
  <c r="U294" i="1"/>
  <c r="AM292" i="1"/>
  <c r="AL292" i="1"/>
  <c r="AK292" i="1"/>
  <c r="W292" i="1"/>
  <c r="AB292" i="1" s="1"/>
  <c r="U292" i="1"/>
  <c r="AM285" i="1"/>
  <c r="AL285" i="1"/>
  <c r="AK285" i="1"/>
  <c r="W285" i="1"/>
  <c r="AB285" i="1" s="1"/>
  <c r="U285" i="1"/>
  <c r="AM283" i="1"/>
  <c r="AL283" i="1"/>
  <c r="AK283" i="1"/>
  <c r="W283" i="1"/>
  <c r="AB283" i="1" s="1"/>
  <c r="U283" i="1"/>
  <c r="AM279" i="1"/>
  <c r="AL279" i="1"/>
  <c r="AK279" i="1"/>
  <c r="W279" i="1"/>
  <c r="AB279" i="1" s="1"/>
  <c r="U279" i="1"/>
  <c r="AM277" i="1"/>
  <c r="AL277" i="1"/>
  <c r="AK277" i="1"/>
  <c r="W277" i="1"/>
  <c r="AB277" i="1" s="1"/>
  <c r="U277" i="1"/>
  <c r="AM272" i="1"/>
  <c r="AL272" i="1"/>
  <c r="AK272" i="1"/>
  <c r="W272" i="1"/>
  <c r="AB272" i="1" s="1"/>
  <c r="U272" i="1"/>
  <c r="AM270" i="1"/>
  <c r="AL270" i="1"/>
  <c r="AK270" i="1"/>
  <c r="W270" i="1"/>
  <c r="AB270" i="1" s="1"/>
  <c r="U270" i="1"/>
  <c r="AM266" i="1"/>
  <c r="AL266" i="1"/>
  <c r="AK266" i="1"/>
  <c r="W266" i="1"/>
  <c r="AB266" i="1" s="1"/>
  <c r="U266" i="1"/>
  <c r="AM264" i="1"/>
  <c r="AL264" i="1"/>
  <c r="AK264" i="1"/>
  <c r="W264" i="1"/>
  <c r="AB264" i="1" s="1"/>
  <c r="U264" i="1"/>
  <c r="AM406" i="1"/>
  <c r="AL406" i="1"/>
  <c r="AK406" i="1"/>
  <c r="W406" i="1"/>
  <c r="AB406" i="1" s="1"/>
  <c r="U406" i="1"/>
  <c r="AM519" i="1"/>
  <c r="AL519" i="1"/>
  <c r="AK519" i="1"/>
  <c r="W519" i="1"/>
  <c r="AB519" i="1" s="1"/>
  <c r="U519" i="1"/>
  <c r="AM517" i="1"/>
  <c r="AL517" i="1"/>
  <c r="AK517" i="1"/>
  <c r="W517" i="1"/>
  <c r="AB517" i="1" s="1"/>
  <c r="U517" i="1"/>
  <c r="AM481" i="1"/>
  <c r="AL481" i="1"/>
  <c r="AK481" i="1"/>
  <c r="W481" i="1"/>
  <c r="AB481" i="1" s="1"/>
  <c r="U481" i="1"/>
  <c r="AM479" i="1"/>
  <c r="AL479" i="1"/>
  <c r="AK479" i="1"/>
  <c r="W479" i="1"/>
  <c r="AB479" i="1" s="1"/>
  <c r="U479" i="1"/>
  <c r="AM502" i="1"/>
  <c r="AL502" i="1"/>
  <c r="AK502" i="1"/>
  <c r="W502" i="1"/>
  <c r="AB502" i="1" s="1"/>
  <c r="U502" i="1"/>
  <c r="AM500" i="1"/>
  <c r="AL500" i="1"/>
  <c r="AK500" i="1"/>
  <c r="W500" i="1"/>
  <c r="AB500" i="1" s="1"/>
  <c r="U500" i="1"/>
  <c r="AM595" i="1"/>
  <c r="AL595" i="1"/>
  <c r="AK595" i="1"/>
  <c r="W595" i="1"/>
  <c r="AB595" i="1" s="1"/>
  <c r="U595" i="1"/>
  <c r="AM308" i="1"/>
  <c r="AL308" i="1"/>
  <c r="AK308" i="1"/>
  <c r="W308" i="1"/>
  <c r="AB308" i="1" s="1"/>
  <c r="U308" i="1"/>
  <c r="AM306" i="1"/>
  <c r="AL306" i="1"/>
  <c r="AK306" i="1"/>
  <c r="W306" i="1"/>
  <c r="AB306" i="1" s="1"/>
  <c r="U306" i="1"/>
  <c r="AM442" i="1"/>
  <c r="AL442" i="1"/>
  <c r="AK442" i="1"/>
  <c r="W442" i="1"/>
  <c r="AB442" i="1" s="1"/>
  <c r="U442" i="1"/>
  <c r="AM465" i="1"/>
  <c r="AL465" i="1"/>
  <c r="AK465" i="1"/>
  <c r="W465" i="1"/>
  <c r="AB465" i="1" s="1"/>
  <c r="U465" i="1"/>
  <c r="F3" i="4"/>
  <c r="A6" i="4"/>
  <c r="B22" i="5"/>
  <c r="U1" i="1"/>
  <c r="W1" i="1"/>
  <c r="AB1" i="1" s="1"/>
  <c r="AK1" i="1"/>
  <c r="AL1" i="1"/>
  <c r="AM1" i="1"/>
  <c r="U2" i="1"/>
  <c r="W2" i="1"/>
  <c r="AB2" i="1" s="1"/>
  <c r="AK2" i="1"/>
  <c r="AL2" i="1"/>
  <c r="AM2" i="1"/>
  <c r="U3" i="1"/>
  <c r="W3" i="1"/>
  <c r="AB3" i="1" s="1"/>
  <c r="AK3" i="1"/>
  <c r="AL3" i="1"/>
  <c r="AM3" i="1"/>
  <c r="U4" i="1"/>
  <c r="W4" i="1"/>
  <c r="AB4" i="1" s="1"/>
  <c r="AK4" i="1"/>
  <c r="AL4" i="1"/>
  <c r="AM4" i="1"/>
  <c r="U5" i="1"/>
  <c r="W5" i="1"/>
  <c r="AB5" i="1" s="1"/>
  <c r="AK5" i="1"/>
  <c r="AL5" i="1"/>
  <c r="AM5" i="1"/>
  <c r="U6" i="1"/>
  <c r="W6" i="1"/>
  <c r="AB6" i="1" s="1"/>
  <c r="AK6" i="1"/>
  <c r="AL6" i="1"/>
  <c r="AM6" i="1"/>
  <c r="U7" i="1"/>
  <c r="W7" i="1"/>
  <c r="AB7" i="1" s="1"/>
  <c r="AK7" i="1"/>
  <c r="AL7" i="1"/>
  <c r="AM7" i="1"/>
  <c r="S11" i="1"/>
  <c r="S18" i="1" s="1"/>
  <c r="O13" i="1"/>
  <c r="T14" i="1"/>
  <c r="AE14" i="1"/>
  <c r="N15" i="1"/>
  <c r="C16" i="1"/>
  <c r="AG16" i="1"/>
  <c r="U18" i="1"/>
  <c r="AB18" i="1"/>
  <c r="AC18" i="1"/>
  <c r="AD18" i="1"/>
  <c r="AE18" i="1"/>
  <c r="AF18" i="1"/>
  <c r="AG18" i="1"/>
  <c r="AJ18" i="1"/>
  <c r="AK18" i="1"/>
  <c r="AL18" i="1"/>
  <c r="AM18" i="1"/>
  <c r="U27" i="1"/>
  <c r="W27" i="1"/>
  <c r="AB27" i="1" s="1"/>
  <c r="AK27" i="1"/>
  <c r="AL27" i="1"/>
  <c r="AM27" i="1"/>
  <c r="U29" i="1"/>
  <c r="W29" i="1"/>
  <c r="AB29" i="1" s="1"/>
  <c r="AK29" i="1"/>
  <c r="AL29" i="1"/>
  <c r="AM29" i="1"/>
  <c r="U33" i="1"/>
  <c r="W33" i="1"/>
  <c r="AB33" i="1" s="1"/>
  <c r="AK33" i="1"/>
  <c r="AL33" i="1"/>
  <c r="AM33" i="1"/>
  <c r="U35" i="1"/>
  <c r="W35" i="1"/>
  <c r="AB35" i="1" s="1"/>
  <c r="AK35" i="1"/>
  <c r="AL35" i="1"/>
  <c r="AM35" i="1"/>
  <c r="U39" i="1"/>
  <c r="W39" i="1"/>
  <c r="AB39" i="1" s="1"/>
  <c r="AK39" i="1"/>
  <c r="AL39" i="1"/>
  <c r="AM39" i="1"/>
  <c r="U41" i="1"/>
  <c r="W41" i="1"/>
  <c r="AB41" i="1" s="1"/>
  <c r="AK41" i="1"/>
  <c r="AL41" i="1"/>
  <c r="AM41" i="1"/>
  <c r="U45" i="1"/>
  <c r="W45" i="1"/>
  <c r="AB45" i="1" s="1"/>
  <c r="AK45" i="1"/>
  <c r="AL45" i="1"/>
  <c r="AM45" i="1"/>
  <c r="U47" i="1"/>
  <c r="W47" i="1"/>
  <c r="AB47" i="1" s="1"/>
  <c r="AK47" i="1"/>
  <c r="AL47" i="1"/>
  <c r="AM47" i="1"/>
  <c r="U51" i="1"/>
  <c r="W51" i="1"/>
  <c r="AB51" i="1" s="1"/>
  <c r="AK51" i="1"/>
  <c r="AL51" i="1"/>
  <c r="AM51" i="1"/>
  <c r="U52" i="1"/>
  <c r="W52" i="1"/>
  <c r="AB52" i="1" s="1"/>
  <c r="AK52" i="1"/>
  <c r="AL52" i="1"/>
  <c r="AM52" i="1"/>
  <c r="U54" i="1"/>
  <c r="W54" i="1"/>
  <c r="AB54" i="1" s="1"/>
  <c r="AK54" i="1"/>
  <c r="AL54" i="1"/>
  <c r="AM54" i="1"/>
  <c r="U55" i="1"/>
  <c r="W55" i="1"/>
  <c r="AB55" i="1" s="1"/>
  <c r="AK55" i="1"/>
  <c r="AL55" i="1"/>
  <c r="AM55" i="1"/>
  <c r="U56" i="1"/>
  <c r="W56" i="1"/>
  <c r="AB56" i="1" s="1"/>
  <c r="AK56" i="1"/>
  <c r="AL56" i="1"/>
  <c r="AM56" i="1"/>
  <c r="U65" i="1"/>
  <c r="W65" i="1"/>
  <c r="AB65" i="1" s="1"/>
  <c r="AK65" i="1"/>
  <c r="AL65" i="1"/>
  <c r="AM65" i="1"/>
  <c r="U71" i="1"/>
  <c r="W71" i="1"/>
  <c r="AB71" i="1" s="1"/>
  <c r="AK71" i="1"/>
  <c r="AL71" i="1"/>
  <c r="AM71" i="1"/>
  <c r="U76" i="1"/>
  <c r="W76" i="1"/>
  <c r="AB76" i="1" s="1"/>
  <c r="AK76" i="1"/>
  <c r="AL76" i="1"/>
  <c r="AM76" i="1"/>
  <c r="U81" i="1"/>
  <c r="W81" i="1"/>
  <c r="AB81" i="1" s="1"/>
  <c r="AK81" i="1"/>
  <c r="AL81" i="1"/>
  <c r="AM81" i="1"/>
  <c r="U90" i="1"/>
  <c r="W90" i="1"/>
  <c r="AB90" i="1" s="1"/>
  <c r="AK90" i="1"/>
  <c r="AL90" i="1"/>
  <c r="AM90" i="1"/>
  <c r="U94" i="1"/>
  <c r="W94" i="1"/>
  <c r="AB94" i="1" s="1"/>
  <c r="AK94" i="1"/>
  <c r="AL94" i="1"/>
  <c r="AM94" i="1"/>
  <c r="U95" i="1"/>
  <c r="W95" i="1"/>
  <c r="AB95" i="1" s="1"/>
  <c r="AK95" i="1"/>
  <c r="AL95" i="1"/>
  <c r="AM95" i="1"/>
  <c r="U121" i="1"/>
  <c r="W121" i="1"/>
  <c r="AB121" i="1" s="1"/>
  <c r="AK121" i="1"/>
  <c r="AL121" i="1"/>
  <c r="AM121" i="1"/>
  <c r="U126" i="1"/>
  <c r="W126" i="1"/>
  <c r="AB126" i="1" s="1"/>
  <c r="AK126" i="1"/>
  <c r="AL126" i="1"/>
  <c r="AM126" i="1"/>
  <c r="U127" i="1"/>
  <c r="W127" i="1"/>
  <c r="AB127" i="1" s="1"/>
  <c r="AK127" i="1"/>
  <c r="AL127" i="1"/>
  <c r="AM127" i="1"/>
  <c r="U129" i="1"/>
  <c r="W129" i="1"/>
  <c r="AB129" i="1" s="1"/>
  <c r="AK129" i="1"/>
  <c r="AL129" i="1"/>
  <c r="AM129" i="1"/>
  <c r="U130" i="1"/>
  <c r="W130" i="1"/>
  <c r="AB130" i="1" s="1"/>
  <c r="AK130" i="1"/>
  <c r="AL130" i="1"/>
  <c r="AM130" i="1"/>
  <c r="U131" i="1"/>
  <c r="W131" i="1"/>
  <c r="AB131" i="1" s="1"/>
  <c r="AK131" i="1"/>
  <c r="AL131" i="1"/>
  <c r="AM131" i="1"/>
  <c r="U132" i="1"/>
  <c r="W132" i="1"/>
  <c r="AB132" i="1" s="1"/>
  <c r="AK132" i="1"/>
  <c r="AL132" i="1"/>
  <c r="AM132" i="1"/>
  <c r="U133" i="1"/>
  <c r="W133" i="1"/>
  <c r="AB133" i="1" s="1"/>
  <c r="AK133" i="1"/>
  <c r="AL133" i="1"/>
  <c r="AM133" i="1"/>
  <c r="U137" i="1"/>
  <c r="W137" i="1"/>
  <c r="AB137" i="1" s="1"/>
  <c r="AK137" i="1"/>
  <c r="AL137" i="1"/>
  <c r="AM137" i="1"/>
  <c r="U142" i="1"/>
  <c r="W142" i="1"/>
  <c r="AB142" i="1" s="1"/>
  <c r="AK142" i="1"/>
  <c r="AL142" i="1"/>
  <c r="AM142" i="1"/>
  <c r="U147" i="1"/>
  <c r="W147" i="1"/>
  <c r="AB147" i="1" s="1"/>
  <c r="AK147" i="1"/>
  <c r="AL147" i="1"/>
  <c r="AM147" i="1"/>
  <c r="U148" i="1"/>
  <c r="W148" i="1"/>
  <c r="AB148" i="1" s="1"/>
  <c r="AK148" i="1"/>
  <c r="AL148" i="1"/>
  <c r="AM148" i="1"/>
  <c r="U150" i="1"/>
  <c r="W150" i="1"/>
  <c r="AB150" i="1" s="1"/>
  <c r="AK150" i="1"/>
  <c r="AL150" i="1"/>
  <c r="AM150" i="1"/>
  <c r="U151" i="1"/>
  <c r="W151" i="1"/>
  <c r="AB151" i="1" s="1"/>
  <c r="AK151" i="1"/>
  <c r="AL151" i="1"/>
  <c r="AM151" i="1"/>
  <c r="U152" i="1"/>
  <c r="W152" i="1"/>
  <c r="AB152" i="1" s="1"/>
  <c r="AK152" i="1"/>
  <c r="AL152" i="1"/>
  <c r="AM152" i="1"/>
  <c r="U153" i="1"/>
  <c r="W153" i="1"/>
  <c r="AB153" i="1" s="1"/>
  <c r="AK153" i="1"/>
  <c r="AL153" i="1"/>
  <c r="AM153" i="1"/>
  <c r="U154" i="1"/>
  <c r="W154" i="1"/>
  <c r="AB154" i="1" s="1"/>
  <c r="AK154" i="1"/>
  <c r="AL154" i="1"/>
  <c r="AM154" i="1"/>
  <c r="U162" i="1"/>
  <c r="W162" i="1"/>
  <c r="AB162" i="1" s="1"/>
  <c r="AK162" i="1"/>
  <c r="AL162" i="1"/>
  <c r="AM162" i="1"/>
  <c r="U163" i="1"/>
  <c r="W163" i="1"/>
  <c r="AB163" i="1" s="1"/>
  <c r="AK163" i="1"/>
  <c r="AL163" i="1"/>
  <c r="AM163" i="1"/>
  <c r="U176" i="1"/>
  <c r="W176" i="1"/>
  <c r="AB176" i="1" s="1"/>
  <c r="AK176" i="1"/>
  <c r="AL176" i="1"/>
  <c r="AM176" i="1"/>
  <c r="U175" i="1"/>
  <c r="W175" i="1"/>
  <c r="AB175" i="1" s="1"/>
  <c r="AK175" i="1"/>
  <c r="AL175" i="1"/>
  <c r="AM175" i="1"/>
  <c r="U178" i="1"/>
  <c r="W178" i="1"/>
  <c r="AB178" i="1" s="1"/>
  <c r="AK178" i="1"/>
  <c r="AL178" i="1"/>
  <c r="AM178" i="1"/>
  <c r="U179" i="1"/>
  <c r="W179" i="1"/>
  <c r="AB179" i="1" s="1"/>
  <c r="AK179" i="1"/>
  <c r="AL179" i="1"/>
  <c r="AM179" i="1"/>
  <c r="U181" i="1"/>
  <c r="W181" i="1"/>
  <c r="AB181" i="1" s="1"/>
  <c r="AK181" i="1"/>
  <c r="AL181" i="1"/>
  <c r="AM181" i="1"/>
  <c r="U182" i="1"/>
  <c r="W182" i="1"/>
  <c r="AB182" i="1" s="1"/>
  <c r="AK182" i="1"/>
  <c r="AL182" i="1"/>
  <c r="AM182" i="1"/>
  <c r="U183" i="1"/>
  <c r="W183" i="1"/>
  <c r="AB183" i="1" s="1"/>
  <c r="AK183" i="1"/>
  <c r="AL183" i="1"/>
  <c r="AM183" i="1"/>
  <c r="U184" i="1"/>
  <c r="W184" i="1"/>
  <c r="AB184" i="1" s="1"/>
  <c r="AK184" i="1"/>
  <c r="AL184" i="1"/>
  <c r="AM184" i="1"/>
  <c r="U185" i="1"/>
  <c r="W185" i="1"/>
  <c r="AB185" i="1" s="1"/>
  <c r="AK185" i="1"/>
  <c r="AL185" i="1"/>
  <c r="AM185" i="1"/>
  <c r="U190" i="1"/>
  <c r="W190" i="1"/>
  <c r="AB190" i="1" s="1"/>
  <c r="AK190" i="1"/>
  <c r="AL190" i="1"/>
  <c r="AM190" i="1"/>
  <c r="U189" i="1"/>
  <c r="W189" i="1"/>
  <c r="AB189" i="1" s="1"/>
  <c r="AK189" i="1"/>
  <c r="AL189" i="1"/>
  <c r="AM189" i="1"/>
  <c r="U192" i="1"/>
  <c r="W192" i="1"/>
  <c r="AB192" i="1" s="1"/>
  <c r="AK192" i="1"/>
  <c r="AL192" i="1"/>
  <c r="AM192" i="1"/>
  <c r="U193" i="1"/>
  <c r="W193" i="1"/>
  <c r="AB193" i="1" s="1"/>
  <c r="AK193" i="1"/>
  <c r="AL193" i="1"/>
  <c r="AM193" i="1"/>
  <c r="U195" i="1"/>
  <c r="W195" i="1"/>
  <c r="AB195" i="1" s="1"/>
  <c r="AK195" i="1"/>
  <c r="AL195" i="1"/>
  <c r="AM195" i="1"/>
  <c r="U196" i="1"/>
  <c r="W196" i="1"/>
  <c r="AB196" i="1" s="1"/>
  <c r="AK196" i="1"/>
  <c r="AL196" i="1"/>
  <c r="AM196" i="1"/>
  <c r="U197" i="1"/>
  <c r="W197" i="1"/>
  <c r="AB197" i="1" s="1"/>
  <c r="AK197" i="1"/>
  <c r="AL197" i="1"/>
  <c r="AM197" i="1"/>
  <c r="U198" i="1"/>
  <c r="W198" i="1"/>
  <c r="AB198" i="1" s="1"/>
  <c r="AK198" i="1"/>
  <c r="AL198" i="1"/>
  <c r="AM198" i="1"/>
  <c r="U199" i="1"/>
  <c r="W199" i="1"/>
  <c r="AB199" i="1" s="1"/>
  <c r="AK199" i="1"/>
  <c r="AL199" i="1"/>
  <c r="AM199" i="1"/>
  <c r="U207" i="1"/>
  <c r="W207" i="1"/>
  <c r="AB207" i="1" s="1"/>
  <c r="AK207" i="1"/>
  <c r="AL207" i="1"/>
  <c r="AM207" i="1"/>
  <c r="U209" i="1"/>
  <c r="W209" i="1"/>
  <c r="AB209" i="1" s="1"/>
  <c r="AK209" i="1"/>
  <c r="AL209" i="1"/>
  <c r="AM209" i="1"/>
  <c r="U210" i="1"/>
  <c r="W210" i="1"/>
  <c r="AB210" i="1" s="1"/>
  <c r="AK210" i="1"/>
  <c r="AL210" i="1"/>
  <c r="AM210" i="1"/>
  <c r="U211" i="1"/>
  <c r="W211" i="1"/>
  <c r="AB211" i="1" s="1"/>
  <c r="AK211" i="1"/>
  <c r="AL211" i="1"/>
  <c r="AM211" i="1"/>
  <c r="U212" i="1"/>
  <c r="W212" i="1"/>
  <c r="AB212" i="1" s="1"/>
  <c r="AK212" i="1"/>
  <c r="AL212" i="1"/>
  <c r="AM212" i="1"/>
  <c r="U216" i="1"/>
  <c r="W216" i="1"/>
  <c r="AB216" i="1" s="1"/>
  <c r="AK216" i="1"/>
  <c r="AL216" i="1"/>
  <c r="AM216" i="1"/>
  <c r="U218" i="1"/>
  <c r="W218" i="1"/>
  <c r="AB218" i="1" s="1"/>
  <c r="AK218" i="1"/>
  <c r="AL218" i="1"/>
  <c r="AM218" i="1"/>
  <c r="U219" i="1"/>
  <c r="W219" i="1"/>
  <c r="AB219" i="1" s="1"/>
  <c r="AK219" i="1"/>
  <c r="AL219" i="1"/>
  <c r="AM219" i="1"/>
  <c r="U221" i="1"/>
  <c r="W221" i="1"/>
  <c r="AB221" i="1" s="1"/>
  <c r="AK221" i="1"/>
  <c r="AL221" i="1"/>
  <c r="AM221" i="1"/>
  <c r="U223" i="1"/>
  <c r="W223" i="1"/>
  <c r="AB223" i="1" s="1"/>
  <c r="AK223" i="1"/>
  <c r="AL223" i="1"/>
  <c r="AM223" i="1"/>
  <c r="U227" i="1"/>
  <c r="W227" i="1"/>
  <c r="AB227" i="1" s="1"/>
  <c r="AK227" i="1"/>
  <c r="AL227" i="1"/>
  <c r="AM227" i="1"/>
  <c r="U229" i="1"/>
  <c r="W229" i="1"/>
  <c r="AB229" i="1" s="1"/>
  <c r="AK229" i="1"/>
  <c r="AL229" i="1"/>
  <c r="AM229" i="1"/>
  <c r="U230" i="1"/>
  <c r="W230" i="1"/>
  <c r="AB230" i="1" s="1"/>
  <c r="AK230" i="1"/>
  <c r="AL230" i="1"/>
  <c r="AM230" i="1"/>
  <c r="U231" i="1"/>
  <c r="W231" i="1"/>
  <c r="AB231" i="1" s="1"/>
  <c r="AK231" i="1"/>
  <c r="AL231" i="1"/>
  <c r="AM231" i="1"/>
  <c r="U232" i="1"/>
  <c r="W232" i="1"/>
  <c r="AB232" i="1" s="1"/>
  <c r="AK232" i="1"/>
  <c r="AL232" i="1"/>
  <c r="AM232" i="1"/>
  <c r="U236" i="1"/>
  <c r="W236" i="1"/>
  <c r="AB236" i="1" s="1"/>
  <c r="AK236" i="1"/>
  <c r="AL236" i="1"/>
  <c r="AM236" i="1"/>
  <c r="U238" i="1"/>
  <c r="W238" i="1"/>
  <c r="AB238" i="1" s="1"/>
  <c r="AK238" i="1"/>
  <c r="AL238" i="1"/>
  <c r="AM238" i="1"/>
  <c r="U239" i="1"/>
  <c r="W239" i="1"/>
  <c r="AB239" i="1" s="1"/>
  <c r="AK239" i="1"/>
  <c r="AL239" i="1"/>
  <c r="AM239" i="1"/>
  <c r="U241" i="1"/>
  <c r="W241" i="1"/>
  <c r="AB241" i="1" s="1"/>
  <c r="AK241" i="1"/>
  <c r="AL241" i="1"/>
  <c r="AM241" i="1"/>
  <c r="U243" i="1"/>
  <c r="W243" i="1"/>
  <c r="AB243" i="1" s="1"/>
  <c r="AK243" i="1"/>
  <c r="AL243" i="1"/>
  <c r="AM243" i="1"/>
  <c r="U319" i="1"/>
  <c r="W319" i="1"/>
  <c r="AB319" i="1" s="1"/>
  <c r="AK319" i="1"/>
  <c r="AL319" i="1"/>
  <c r="AM319" i="1"/>
  <c r="U321" i="1"/>
  <c r="W321" i="1"/>
  <c r="AB321" i="1" s="1"/>
  <c r="AK321" i="1"/>
  <c r="AL321" i="1"/>
  <c r="AM321" i="1"/>
  <c r="U333" i="1"/>
  <c r="W333" i="1"/>
  <c r="AB333" i="1" s="1"/>
  <c r="AK333" i="1"/>
  <c r="AL333" i="1"/>
  <c r="AM333" i="1"/>
  <c r="U334" i="1"/>
  <c r="W334" i="1"/>
  <c r="AB334" i="1" s="1"/>
  <c r="AK334" i="1"/>
  <c r="AL334" i="1"/>
  <c r="AM334" i="1"/>
  <c r="U349" i="1"/>
  <c r="W349" i="1"/>
  <c r="AB349" i="1" s="1"/>
  <c r="AK349" i="1"/>
  <c r="AL349" i="1"/>
  <c r="AM349" i="1"/>
  <c r="U350" i="1"/>
  <c r="W350" i="1"/>
  <c r="AB350" i="1" s="1"/>
  <c r="AK350" i="1"/>
  <c r="AL350" i="1"/>
  <c r="AM350" i="1"/>
  <c r="U364" i="1"/>
  <c r="W364" i="1"/>
  <c r="AB364" i="1" s="1"/>
  <c r="AK364" i="1"/>
  <c r="AL364" i="1"/>
  <c r="AM364" i="1"/>
  <c r="U365" i="1"/>
  <c r="W365" i="1"/>
  <c r="AB365" i="1" s="1"/>
  <c r="AK365" i="1"/>
  <c r="AL365" i="1"/>
  <c r="AM365" i="1"/>
  <c r="U372" i="1"/>
  <c r="W372" i="1"/>
  <c r="AB372" i="1" s="1"/>
  <c r="AK372" i="1"/>
  <c r="AL372" i="1"/>
  <c r="AM372" i="1"/>
  <c r="U373" i="1"/>
  <c r="W373" i="1"/>
  <c r="AB373" i="1" s="1"/>
  <c r="AK373" i="1"/>
  <c r="AL373" i="1"/>
  <c r="AM373" i="1"/>
  <c r="U380" i="1"/>
  <c r="W380" i="1"/>
  <c r="AB380" i="1" s="1"/>
  <c r="AK380" i="1"/>
  <c r="AL380" i="1"/>
  <c r="AM380" i="1"/>
  <c r="U381" i="1"/>
  <c r="W381" i="1"/>
  <c r="AB381" i="1" s="1"/>
  <c r="AK381" i="1"/>
  <c r="AL381" i="1"/>
  <c r="AM381" i="1"/>
  <c r="U396" i="1"/>
  <c r="W396" i="1"/>
  <c r="AB396" i="1" s="1"/>
  <c r="AK396" i="1"/>
  <c r="AL396" i="1"/>
  <c r="AM396" i="1"/>
  <c r="U417" i="1"/>
  <c r="W417" i="1"/>
  <c r="AB417" i="1" s="1"/>
  <c r="AK417" i="1"/>
  <c r="AL417" i="1"/>
  <c r="AM417" i="1"/>
  <c r="U431" i="1"/>
  <c r="W431" i="1"/>
  <c r="AB431" i="1" s="1"/>
  <c r="AK431" i="1"/>
  <c r="AL431" i="1"/>
  <c r="AM431" i="1"/>
  <c r="U453" i="1"/>
  <c r="W453" i="1"/>
  <c r="AB453" i="1" s="1"/>
  <c r="AK453" i="1"/>
  <c r="AL453" i="1"/>
  <c r="AM453" i="1"/>
  <c r="U533" i="1"/>
  <c r="W533" i="1"/>
  <c r="AB533" i="1" s="1"/>
  <c r="AK533" i="1"/>
  <c r="AL533" i="1"/>
  <c r="AM533" i="1"/>
  <c r="U535" i="1"/>
  <c r="W535" i="1"/>
  <c r="AB535" i="1" s="1"/>
  <c r="AK535" i="1"/>
  <c r="AL535" i="1"/>
  <c r="AM535" i="1"/>
  <c r="U536" i="1"/>
  <c r="W536" i="1"/>
  <c r="AB536" i="1" s="1"/>
  <c r="AK536" i="1"/>
  <c r="AL536" i="1"/>
  <c r="AM536" i="1"/>
  <c r="U546" i="1"/>
  <c r="W546" i="1"/>
  <c r="AB546" i="1" s="1"/>
  <c r="AK546" i="1"/>
  <c r="AL546" i="1"/>
  <c r="AM546" i="1"/>
  <c r="U554" i="1"/>
  <c r="W554" i="1"/>
  <c r="AB554" i="1" s="1"/>
  <c r="AK554" i="1"/>
  <c r="AL554" i="1"/>
  <c r="AM554" i="1"/>
  <c r="U565" i="1"/>
  <c r="W565" i="1"/>
  <c r="AB565" i="1" s="1"/>
  <c r="AK565" i="1"/>
  <c r="AL565" i="1"/>
  <c r="AM565" i="1"/>
  <c r="U575" i="1"/>
  <c r="W575" i="1"/>
  <c r="AB575" i="1" s="1"/>
  <c r="AK575" i="1"/>
  <c r="AL575" i="1"/>
  <c r="AM575" i="1"/>
  <c r="U584" i="1"/>
  <c r="W584" i="1"/>
  <c r="AB584" i="1" s="1"/>
  <c r="AK584" i="1"/>
  <c r="AL584" i="1"/>
  <c r="AM584" i="1"/>
  <c r="U585" i="1"/>
  <c r="W585" i="1"/>
  <c r="AB585" i="1" s="1"/>
  <c r="AK585" i="1"/>
  <c r="AL585" i="1"/>
  <c r="AM585" i="1"/>
  <c r="U597" i="1"/>
  <c r="W597" i="1"/>
  <c r="AB597" i="1" s="1"/>
  <c r="AK597" i="1"/>
  <c r="AL597" i="1"/>
  <c r="AM597" i="1"/>
  <c r="S4" i="1" l="1"/>
  <c r="X54" i="1" l="1"/>
  <c r="AC54" i="1" s="1"/>
  <c r="AJ54" i="1" s="1"/>
  <c r="AG54" i="1" s="1"/>
  <c r="AD54" i="1" s="1"/>
  <c r="X554" i="1"/>
  <c r="AC554" i="1" s="1"/>
  <c r="AJ554" i="1" s="1"/>
  <c r="AG554" i="1" s="1"/>
  <c r="AD554" i="1" s="1"/>
  <c r="X163" i="1"/>
  <c r="AC163" i="1" s="1"/>
  <c r="AJ163" i="1" s="1"/>
  <c r="AG163" i="1" s="1"/>
  <c r="AD163" i="1" s="1"/>
  <c r="X6" i="1"/>
  <c r="AC6" i="1" s="1"/>
  <c r="AJ6" i="1" s="1"/>
  <c r="AG6" i="1" s="1"/>
  <c r="AD6" i="1" s="1"/>
  <c r="X39" i="1"/>
  <c r="AC39" i="1" s="1"/>
  <c r="AJ39" i="1" s="1"/>
  <c r="AG39" i="1" s="1"/>
  <c r="AD39" i="1" s="1"/>
  <c r="S47" i="1"/>
  <c r="X162" i="1"/>
  <c r="AC162" i="1" s="1"/>
  <c r="AJ162" i="1" s="1"/>
  <c r="AG162" i="1" s="1"/>
  <c r="AD162" i="1" s="1"/>
  <c r="X479" i="1"/>
  <c r="AC479" i="1" s="1"/>
  <c r="AJ479" i="1" s="1"/>
  <c r="AG479" i="1" s="1"/>
  <c r="AD479" i="1" s="1"/>
  <c r="X517" i="1"/>
  <c r="AC517" i="1" s="1"/>
  <c r="AJ517" i="1" s="1"/>
  <c r="AG517" i="1" s="1"/>
  <c r="AD517" i="1" s="1"/>
  <c r="X210" i="1"/>
  <c r="AC210" i="1" s="1"/>
  <c r="AJ210" i="1" s="1"/>
  <c r="AG210" i="1" s="1"/>
  <c r="AD210" i="1" s="1"/>
  <c r="S365" i="1"/>
  <c r="X179" i="1"/>
  <c r="AC179" i="1" s="1"/>
  <c r="AJ179" i="1" s="1"/>
  <c r="AG179" i="1" s="1"/>
  <c r="AD179" i="1" s="1"/>
  <c r="X219" i="1"/>
  <c r="AC219" i="1" s="1"/>
  <c r="AJ219" i="1" s="1"/>
  <c r="AG219" i="1" s="1"/>
  <c r="AD219" i="1" s="1"/>
  <c r="X396" i="1"/>
  <c r="AC396" i="1" s="1"/>
  <c r="AJ396" i="1" s="1"/>
  <c r="AG396" i="1" s="1"/>
  <c r="AD396" i="1" s="1"/>
  <c r="X536" i="1"/>
  <c r="AC536" i="1" s="1"/>
  <c r="AJ536" i="1" s="1"/>
  <c r="AG536" i="1" s="1"/>
  <c r="AD536" i="1" s="1"/>
  <c r="X272" i="1"/>
  <c r="AC272" i="1" s="1"/>
  <c r="AJ272" i="1" s="1"/>
  <c r="AG272" i="1" s="1"/>
  <c r="AD272" i="1" s="1"/>
  <c r="X4" i="1"/>
  <c r="AC4" i="1" s="1"/>
  <c r="AJ4" i="1" s="1"/>
  <c r="AG4" i="1" s="1"/>
  <c r="AD4" i="1" s="1"/>
  <c r="S56" i="1"/>
  <c r="S506" i="1" l="1"/>
  <c r="X506" i="1"/>
  <c r="AC506" i="1" s="1"/>
  <c r="AJ506" i="1" s="1"/>
  <c r="AG506" i="1" s="1"/>
  <c r="AD506" i="1" s="1"/>
  <c r="S340" i="1"/>
  <c r="X340" i="1"/>
  <c r="AC340" i="1" s="1"/>
  <c r="AJ340" i="1" s="1"/>
  <c r="AG340" i="1" s="1"/>
  <c r="AD340" i="1" s="1"/>
  <c r="X66" i="1"/>
  <c r="AC66" i="1" s="1"/>
  <c r="AJ66" i="1" s="1"/>
  <c r="AG66" i="1" s="1"/>
  <c r="AD66" i="1" s="1"/>
  <c r="S66" i="1"/>
  <c r="S67" i="1"/>
  <c r="X67" i="1"/>
  <c r="AC67" i="1" s="1"/>
  <c r="AJ67" i="1" s="1"/>
  <c r="AG67" i="1" s="1"/>
  <c r="AD67" i="1" s="1"/>
  <c r="X103" i="1"/>
  <c r="AC103" i="1" s="1"/>
  <c r="AJ103" i="1" s="1"/>
  <c r="AG103" i="1" s="1"/>
  <c r="AD103" i="1" s="1"/>
  <c r="S103" i="1"/>
  <c r="S77" i="1"/>
  <c r="X77" i="1"/>
  <c r="AC77" i="1" s="1"/>
  <c r="AJ77" i="1" s="1"/>
  <c r="AG77" i="1" s="1"/>
  <c r="AD77" i="1" s="1"/>
  <c r="S341" i="1"/>
  <c r="X341" i="1"/>
  <c r="AC341" i="1" s="1"/>
  <c r="AJ341" i="1" s="1"/>
  <c r="AG341" i="1" s="1"/>
  <c r="AD341" i="1" s="1"/>
  <c r="X107" i="1"/>
  <c r="AC107" i="1" s="1"/>
  <c r="AJ107" i="1" s="1"/>
  <c r="AG107" i="1" s="1"/>
  <c r="AD107" i="1" s="1"/>
  <c r="S107" i="1"/>
  <c r="S97" i="1"/>
  <c r="X97" i="1"/>
  <c r="AC97" i="1" s="1"/>
  <c r="AJ97" i="1" s="1"/>
  <c r="AG97" i="1" s="1"/>
  <c r="AD97" i="1" s="1"/>
  <c r="S91" i="1"/>
  <c r="X91" i="1"/>
  <c r="AC91" i="1" s="1"/>
  <c r="AJ91" i="1" s="1"/>
  <c r="AG91" i="1" s="1"/>
  <c r="AD91" i="1" s="1"/>
  <c r="S112" i="1"/>
  <c r="X112" i="1"/>
  <c r="AC112" i="1" s="1"/>
  <c r="AJ112" i="1" s="1"/>
  <c r="AG112" i="1" s="1"/>
  <c r="AD112" i="1" s="1"/>
  <c r="X113" i="1"/>
  <c r="AC113" i="1" s="1"/>
  <c r="AJ113" i="1" s="1"/>
  <c r="AG113" i="1" s="1"/>
  <c r="AD113" i="1" s="1"/>
  <c r="S113" i="1"/>
  <c r="S111" i="1"/>
  <c r="X111" i="1"/>
  <c r="AC111" i="1" s="1"/>
  <c r="AJ111" i="1" s="1"/>
  <c r="AG111" i="1" s="1"/>
  <c r="AD111" i="1" s="1"/>
  <c r="S356" i="1"/>
  <c r="X356" i="1"/>
  <c r="AC356" i="1" s="1"/>
  <c r="AJ356" i="1" s="1"/>
  <c r="AG356" i="1" s="1"/>
  <c r="AD356" i="1" s="1"/>
  <c r="S101" i="1"/>
  <c r="X101" i="1"/>
  <c r="AC101" i="1" s="1"/>
  <c r="AJ101" i="1" s="1"/>
  <c r="AG101" i="1" s="1"/>
  <c r="AD101" i="1" s="1"/>
  <c r="S487" i="1"/>
  <c r="X487" i="1"/>
  <c r="AC487" i="1" s="1"/>
  <c r="AJ487" i="1" s="1"/>
  <c r="AG487" i="1" s="1"/>
  <c r="AD487" i="1" s="1"/>
  <c r="S72" i="1"/>
  <c r="X72" i="1"/>
  <c r="AC72" i="1" s="1"/>
  <c r="AJ72" i="1" s="1"/>
  <c r="AG72" i="1" s="1"/>
  <c r="AD72" i="1" s="1"/>
  <c r="S82" i="1"/>
  <c r="X82" i="1"/>
  <c r="AC82" i="1" s="1"/>
  <c r="AJ82" i="1" s="1"/>
  <c r="AG82" i="1" s="1"/>
  <c r="AD82" i="1" s="1"/>
  <c r="S357" i="1"/>
  <c r="X357" i="1"/>
  <c r="AC357" i="1" s="1"/>
  <c r="AJ357" i="1" s="1"/>
  <c r="AG357" i="1" s="1"/>
  <c r="AD357" i="1" s="1"/>
  <c r="S109" i="1"/>
  <c r="X109" i="1"/>
  <c r="AC109" i="1" s="1"/>
  <c r="AJ109" i="1" s="1"/>
  <c r="AG109" i="1" s="1"/>
  <c r="AD109" i="1" s="1"/>
  <c r="X110" i="1"/>
  <c r="AC110" i="1" s="1"/>
  <c r="AJ110" i="1" s="1"/>
  <c r="AG110" i="1" s="1"/>
  <c r="AD110" i="1" s="1"/>
  <c r="S110" i="1"/>
  <c r="S114" i="1"/>
  <c r="X114" i="1"/>
  <c r="AC114" i="1" s="1"/>
  <c r="AJ114" i="1" s="1"/>
  <c r="AG114" i="1" s="1"/>
  <c r="AD114" i="1" s="1"/>
  <c r="S98" i="1"/>
  <c r="X98" i="1"/>
  <c r="AC98" i="1" s="1"/>
  <c r="AJ98" i="1" s="1"/>
  <c r="AG98" i="1" s="1"/>
  <c r="AD98" i="1" s="1"/>
  <c r="X122" i="1"/>
  <c r="AC122" i="1" s="1"/>
  <c r="AJ122" i="1" s="1"/>
  <c r="AG122" i="1" s="1"/>
  <c r="AD122" i="1" s="1"/>
  <c r="S122" i="1"/>
  <c r="X92" i="1"/>
  <c r="AC92" i="1" s="1"/>
  <c r="AJ92" i="1" s="1"/>
  <c r="AG92" i="1" s="1"/>
  <c r="AD92" i="1" s="1"/>
  <c r="S92" i="1"/>
  <c r="S106" i="1"/>
  <c r="X106" i="1"/>
  <c r="AC106" i="1" s="1"/>
  <c r="AJ106" i="1" s="1"/>
  <c r="AG106" i="1" s="1"/>
  <c r="AD106" i="1" s="1"/>
  <c r="S100" i="1"/>
  <c r="X100" i="1"/>
  <c r="AC100" i="1" s="1"/>
  <c r="AJ100" i="1" s="1"/>
  <c r="AG100" i="1" s="1"/>
  <c r="AD100" i="1" s="1"/>
  <c r="X104" i="1"/>
  <c r="AC104" i="1" s="1"/>
  <c r="AJ104" i="1" s="1"/>
  <c r="AG104" i="1" s="1"/>
  <c r="AD104" i="1" s="1"/>
  <c r="S104" i="1"/>
  <c r="S54" i="1"/>
  <c r="S546" i="1"/>
  <c r="S133" i="1"/>
  <c r="S76" i="1"/>
  <c r="S364" i="1"/>
  <c r="X236" i="1"/>
  <c r="AC236" i="1" s="1"/>
  <c r="AJ236" i="1" s="1"/>
  <c r="AG236" i="1" s="1"/>
  <c r="AD236" i="1" s="1"/>
  <c r="X241" i="1"/>
  <c r="AC241" i="1" s="1"/>
  <c r="AJ241" i="1" s="1"/>
  <c r="AG241" i="1" s="1"/>
  <c r="AD241" i="1" s="1"/>
  <c r="X1" i="1"/>
  <c r="AC1" i="1" s="1"/>
  <c r="AJ1" i="1" s="1"/>
  <c r="AG1" i="1" s="1"/>
  <c r="AD1" i="1" s="1"/>
  <c r="S51" i="1"/>
  <c r="X153" i="1"/>
  <c r="AC153" i="1" s="1"/>
  <c r="AJ153" i="1" s="1"/>
  <c r="AG153" i="1" s="1"/>
  <c r="AD153" i="1" s="1"/>
  <c r="S209" i="1"/>
  <c r="X3" i="1"/>
  <c r="AC3" i="1" s="1"/>
  <c r="AJ3" i="1" s="1"/>
  <c r="AG3" i="1" s="1"/>
  <c r="AD3" i="1" s="1"/>
  <c r="S41" i="1"/>
  <c r="X373" i="1"/>
  <c r="AC373" i="1" s="1"/>
  <c r="AJ373" i="1" s="1"/>
  <c r="AG373" i="1" s="1"/>
  <c r="AD373" i="1" s="1"/>
  <c r="S176" i="1"/>
  <c r="S197" i="1"/>
  <c r="S193" i="1"/>
  <c r="S334" i="1"/>
  <c r="S6" i="1"/>
  <c r="S184" i="1"/>
  <c r="S230" i="1"/>
  <c r="S183" i="1"/>
  <c r="S132" i="1"/>
  <c r="X5" i="1"/>
  <c r="AC5" i="1" s="1"/>
  <c r="AJ5" i="1" s="1"/>
  <c r="AG5" i="1" s="1"/>
  <c r="AD5" i="1" s="1"/>
  <c r="X584" i="1"/>
  <c r="AC584" i="1" s="1"/>
  <c r="AJ584" i="1" s="1"/>
  <c r="AG584" i="1" s="1"/>
  <c r="AD584" i="1" s="1"/>
  <c r="S39" i="1"/>
  <c r="S533" i="1"/>
  <c r="X47" i="1"/>
  <c r="AC47" i="1" s="1"/>
  <c r="AJ47" i="1" s="1"/>
  <c r="AG47" i="1" s="1"/>
  <c r="AD47" i="1" s="1"/>
  <c r="S131" i="1"/>
  <c r="X243" i="1"/>
  <c r="AC243" i="1" s="1"/>
  <c r="AJ243" i="1" s="1"/>
  <c r="AG243" i="1" s="1"/>
  <c r="AD243" i="1" s="1"/>
  <c r="S154" i="1"/>
  <c r="S7" i="1"/>
  <c r="X229" i="1"/>
  <c r="AC229" i="1" s="1"/>
  <c r="AJ229" i="1" s="1"/>
  <c r="AG229" i="1" s="1"/>
  <c r="AD229" i="1" s="1"/>
  <c r="S216" i="1"/>
  <c r="X365" i="1"/>
  <c r="AC365" i="1" s="1"/>
  <c r="AJ365" i="1" s="1"/>
  <c r="AG365" i="1" s="1"/>
  <c r="AD365" i="1" s="1"/>
  <c r="S239" i="1"/>
  <c r="S479" i="1"/>
  <c r="S517" i="1"/>
  <c r="X419" i="1"/>
  <c r="AC419" i="1" s="1"/>
  <c r="AJ419" i="1" s="1"/>
  <c r="AG419" i="1" s="1"/>
  <c r="AD419" i="1" s="1"/>
  <c r="S419" i="1"/>
  <c r="S396" i="1"/>
  <c r="X121" i="1"/>
  <c r="AC121" i="1" s="1"/>
  <c r="AJ121" i="1" s="1"/>
  <c r="AG121" i="1" s="1"/>
  <c r="AD121" i="1" s="1"/>
  <c r="X218" i="1"/>
  <c r="AC218" i="1" s="1"/>
  <c r="AJ218" i="1" s="1"/>
  <c r="AG218" i="1" s="1"/>
  <c r="AD218" i="1" s="1"/>
  <c r="S210" i="1"/>
  <c r="S554" i="1"/>
  <c r="S198" i="1"/>
  <c r="S179" i="1"/>
  <c r="S150" i="1"/>
  <c r="S189" i="1"/>
  <c r="S45" i="1"/>
  <c r="S272" i="1"/>
  <c r="X249" i="1"/>
  <c r="AC249" i="1" s="1"/>
  <c r="AJ249" i="1" s="1"/>
  <c r="AG249" i="1" s="1"/>
  <c r="AD249" i="1" s="1"/>
  <c r="S221" i="1"/>
  <c r="X207" i="1"/>
  <c r="AC207" i="1" s="1"/>
  <c r="AJ207" i="1" s="1"/>
  <c r="AG207" i="1" s="1"/>
  <c r="AD207" i="1" s="1"/>
  <c r="S185" i="1"/>
  <c r="S536" i="1"/>
  <c r="S349" i="1"/>
  <c r="X349" i="1"/>
  <c r="AC349" i="1" s="1"/>
  <c r="AJ349" i="1" s="1"/>
  <c r="AG349" i="1" s="1"/>
  <c r="AD349" i="1" s="1"/>
  <c r="X333" i="1"/>
  <c r="AC333" i="1" s="1"/>
  <c r="AJ333" i="1" s="1"/>
  <c r="AG333" i="1" s="1"/>
  <c r="AD333" i="1" s="1"/>
  <c r="X56" i="1"/>
  <c r="AC56" i="1" s="1"/>
  <c r="AJ56" i="1" s="1"/>
  <c r="AG56" i="1" s="1"/>
  <c r="AD56" i="1" s="1"/>
  <c r="S219" i="1"/>
  <c r="S231" i="1"/>
  <c r="S33" i="1"/>
  <c r="X65" i="1"/>
  <c r="AC65" i="1" s="1"/>
  <c r="AJ65" i="1" s="1"/>
  <c r="AG65" i="1" s="1"/>
  <c r="AD65" i="1" s="1"/>
  <c r="S500" i="1"/>
  <c r="X500" i="1"/>
  <c r="AC500" i="1" s="1"/>
  <c r="AJ500" i="1" s="1"/>
  <c r="AG500" i="1" s="1"/>
  <c r="AD500" i="1" s="1"/>
  <c r="X151" i="1"/>
  <c r="AC151" i="1" s="1"/>
  <c r="AJ151" i="1" s="1"/>
  <c r="AG151" i="1" s="1"/>
  <c r="AD151" i="1" s="1"/>
  <c r="S151" i="1"/>
  <c r="X129" i="1"/>
  <c r="AC129" i="1" s="1"/>
  <c r="AJ129" i="1" s="1"/>
  <c r="AG129" i="1" s="1"/>
  <c r="AD129" i="1" s="1"/>
  <c r="S129" i="1"/>
  <c r="S406" i="1"/>
  <c r="X406" i="1"/>
  <c r="AC406" i="1" s="1"/>
  <c r="AJ406" i="1" s="1"/>
  <c r="AG406" i="1" s="1"/>
  <c r="AD406" i="1" s="1"/>
  <c r="S126" i="1"/>
  <c r="X126" i="1"/>
  <c r="AC126" i="1" s="1"/>
  <c r="AJ126" i="1" s="1"/>
  <c r="AG126" i="1" s="1"/>
  <c r="AD126" i="1" s="1"/>
  <c r="S195" i="1"/>
  <c r="X195" i="1"/>
  <c r="AC195" i="1" s="1"/>
  <c r="AJ195" i="1" s="1"/>
  <c r="AG195" i="1" s="1"/>
  <c r="AD195" i="1" s="1"/>
  <c r="X182" i="1"/>
  <c r="AC182" i="1" s="1"/>
  <c r="AJ182" i="1" s="1"/>
  <c r="AG182" i="1" s="1"/>
  <c r="AD182" i="1" s="1"/>
  <c r="S182" i="1"/>
  <c r="S190" i="1"/>
  <c r="X190" i="1"/>
  <c r="AC190" i="1" s="1"/>
  <c r="AJ190" i="1" s="1"/>
  <c r="AG190" i="1" s="1"/>
  <c r="AD190" i="1" s="1"/>
  <c r="X212" i="1"/>
  <c r="AC212" i="1" s="1"/>
  <c r="AJ212" i="1" s="1"/>
  <c r="AG212" i="1" s="1"/>
  <c r="AD212" i="1" s="1"/>
  <c r="S212" i="1"/>
  <c r="X481" i="1"/>
  <c r="AC481" i="1" s="1"/>
  <c r="AJ481" i="1" s="1"/>
  <c r="AG481" i="1" s="1"/>
  <c r="AD481" i="1" s="1"/>
  <c r="S481" i="1"/>
  <c r="X199" i="1"/>
  <c r="AC199" i="1" s="1"/>
  <c r="AJ199" i="1" s="1"/>
  <c r="AG199" i="1" s="1"/>
  <c r="AD199" i="1" s="1"/>
  <c r="S199" i="1"/>
  <c r="X52" i="1"/>
  <c r="AC52" i="1" s="1"/>
  <c r="AJ52" i="1" s="1"/>
  <c r="AG52" i="1" s="1"/>
  <c r="AD52" i="1" s="1"/>
  <c r="S52" i="1"/>
  <c r="S152" i="1"/>
  <c r="X152" i="1"/>
  <c r="AC152" i="1" s="1"/>
  <c r="AJ152" i="1" s="1"/>
  <c r="AG152" i="1" s="1"/>
  <c r="AD152" i="1" s="1"/>
  <c r="S27" i="1"/>
  <c r="X27" i="1"/>
  <c r="AC27" i="1" s="1"/>
  <c r="AJ27" i="1" s="1"/>
  <c r="AG27" i="1" s="1"/>
  <c r="AD27" i="1" s="1"/>
  <c r="X192" i="1"/>
  <c r="AC192" i="1" s="1"/>
  <c r="AJ192" i="1" s="1"/>
  <c r="AG192" i="1" s="1"/>
  <c r="AD192" i="1" s="1"/>
  <c r="S192" i="1"/>
  <c r="X94" i="1"/>
  <c r="AC94" i="1" s="1"/>
  <c r="AJ94" i="1" s="1"/>
  <c r="AG94" i="1" s="1"/>
  <c r="AD94" i="1" s="1"/>
  <c r="S94" i="1"/>
  <c r="S35" i="1"/>
  <c r="X35" i="1"/>
  <c r="AC35" i="1" s="1"/>
  <c r="AJ35" i="1" s="1"/>
  <c r="AG35" i="1" s="1"/>
  <c r="AD35" i="1" s="1"/>
  <c r="X181" i="1"/>
  <c r="AC181" i="1" s="1"/>
  <c r="AJ181" i="1" s="1"/>
  <c r="AG181" i="1" s="1"/>
  <c r="AD181" i="1" s="1"/>
  <c r="S181" i="1"/>
  <c r="S279" i="1"/>
  <c r="X279" i="1"/>
  <c r="AC279" i="1" s="1"/>
  <c r="AJ279" i="1" s="1"/>
  <c r="AG279" i="1" s="1"/>
  <c r="AD279" i="1" s="1"/>
  <c r="S137" i="1"/>
  <c r="X137" i="1"/>
  <c r="AC137" i="1" s="1"/>
  <c r="AJ137" i="1" s="1"/>
  <c r="AG137" i="1" s="1"/>
  <c r="AD137" i="1" s="1"/>
  <c r="S81" i="1"/>
  <c r="X81" i="1"/>
  <c r="AC81" i="1" s="1"/>
  <c r="AJ81" i="1" s="1"/>
  <c r="AG81" i="1" s="1"/>
  <c r="AD81" i="1" s="1"/>
  <c r="S2" i="1"/>
  <c r="X2" i="1"/>
  <c r="AC2" i="1" s="1"/>
  <c r="AJ2" i="1" s="1"/>
  <c r="AG2" i="1" s="1"/>
  <c r="AD2" i="1" s="1"/>
  <c r="X55" i="1"/>
  <c r="AC55" i="1" s="1"/>
  <c r="AJ55" i="1" s="1"/>
  <c r="AG55" i="1" s="1"/>
  <c r="AD55" i="1" s="1"/>
  <c r="S55" i="1"/>
  <c r="X321" i="1"/>
  <c r="AC321" i="1" s="1"/>
  <c r="AJ321" i="1" s="1"/>
  <c r="AG321" i="1" s="1"/>
  <c r="AD321" i="1" s="1"/>
  <c r="S321" i="1"/>
  <c r="S227" i="1"/>
  <c r="X227" i="1"/>
  <c r="AC227" i="1" s="1"/>
  <c r="AJ227" i="1" s="1"/>
  <c r="AG227" i="1" s="1"/>
  <c r="AD227" i="1" s="1"/>
  <c r="X108" i="1" l="1"/>
  <c r="AC108" i="1" s="1"/>
  <c r="AJ108" i="1" s="1"/>
  <c r="AG108" i="1" s="1"/>
  <c r="AD108" i="1" s="1"/>
  <c r="S108" i="1"/>
  <c r="X76" i="1"/>
  <c r="AC76" i="1" s="1"/>
  <c r="AJ76" i="1" s="1"/>
  <c r="AG76" i="1" s="1"/>
  <c r="AD76" i="1" s="1"/>
  <c r="X133" i="1"/>
  <c r="AC133" i="1" s="1"/>
  <c r="AJ133" i="1" s="1"/>
  <c r="AG133" i="1" s="1"/>
  <c r="AD133" i="1" s="1"/>
  <c r="X364" i="1"/>
  <c r="AC364" i="1" s="1"/>
  <c r="AJ364" i="1" s="1"/>
  <c r="AG364" i="1" s="1"/>
  <c r="AD364" i="1" s="1"/>
  <c r="X546" i="1"/>
  <c r="AC546" i="1" s="1"/>
  <c r="AJ546" i="1" s="1"/>
  <c r="AG546" i="1" s="1"/>
  <c r="AD546" i="1" s="1"/>
  <c r="S236" i="1"/>
  <c r="S175" i="1"/>
  <c r="X176" i="1"/>
  <c r="AC176" i="1" s="1"/>
  <c r="AJ176" i="1" s="1"/>
  <c r="AG176" i="1" s="1"/>
  <c r="AD176" i="1" s="1"/>
  <c r="X585" i="1"/>
  <c r="AC585" i="1" s="1"/>
  <c r="AJ585" i="1" s="1"/>
  <c r="AG585" i="1" s="1"/>
  <c r="AD585" i="1" s="1"/>
  <c r="S1" i="1"/>
  <c r="S241" i="1"/>
  <c r="X209" i="1"/>
  <c r="AC209" i="1" s="1"/>
  <c r="AJ209" i="1" s="1"/>
  <c r="AG209" i="1" s="1"/>
  <c r="AD209" i="1" s="1"/>
  <c r="X90" i="1"/>
  <c r="AC90" i="1" s="1"/>
  <c r="AJ90" i="1" s="1"/>
  <c r="AG90" i="1" s="1"/>
  <c r="AD90" i="1" s="1"/>
  <c r="X41" i="1"/>
  <c r="AC41" i="1" s="1"/>
  <c r="AJ41" i="1" s="1"/>
  <c r="AG41" i="1" s="1"/>
  <c r="AD41" i="1" s="1"/>
  <c r="X51" i="1"/>
  <c r="AC51" i="1" s="1"/>
  <c r="AJ51" i="1" s="1"/>
  <c r="AG51" i="1" s="1"/>
  <c r="AD51" i="1" s="1"/>
  <c r="X183" i="1"/>
  <c r="AC183" i="1" s="1"/>
  <c r="AJ183" i="1" s="1"/>
  <c r="AG183" i="1" s="1"/>
  <c r="AD183" i="1" s="1"/>
  <c r="X193" i="1"/>
  <c r="AC193" i="1" s="1"/>
  <c r="AJ193" i="1" s="1"/>
  <c r="AG193" i="1" s="1"/>
  <c r="AD193" i="1" s="1"/>
  <c r="S153" i="1"/>
  <c r="X597" i="1"/>
  <c r="AC597" i="1" s="1"/>
  <c r="AJ597" i="1" s="1"/>
  <c r="AG597" i="1" s="1"/>
  <c r="AD597" i="1" s="1"/>
  <c r="S3" i="1"/>
  <c r="X197" i="1"/>
  <c r="AC197" i="1" s="1"/>
  <c r="AJ197" i="1" s="1"/>
  <c r="AG197" i="1" s="1"/>
  <c r="AD197" i="1" s="1"/>
  <c r="S373" i="1"/>
  <c r="X334" i="1"/>
  <c r="AC334" i="1" s="1"/>
  <c r="AJ334" i="1" s="1"/>
  <c r="AG334" i="1" s="1"/>
  <c r="AD334" i="1" s="1"/>
  <c r="X132" i="1"/>
  <c r="AC132" i="1" s="1"/>
  <c r="AJ132" i="1" s="1"/>
  <c r="AG132" i="1" s="1"/>
  <c r="AD132" i="1" s="1"/>
  <c r="X230" i="1"/>
  <c r="AC230" i="1" s="1"/>
  <c r="AJ230" i="1" s="1"/>
  <c r="AG230" i="1" s="1"/>
  <c r="AD230" i="1" s="1"/>
  <c r="S5" i="1"/>
  <c r="X95" i="1"/>
  <c r="AC95" i="1" s="1"/>
  <c r="AJ95" i="1" s="1"/>
  <c r="AG95" i="1" s="1"/>
  <c r="AD95" i="1" s="1"/>
  <c r="X184" i="1"/>
  <c r="AC184" i="1" s="1"/>
  <c r="AJ184" i="1" s="1"/>
  <c r="AG184" i="1" s="1"/>
  <c r="AD184" i="1" s="1"/>
  <c r="X154" i="1"/>
  <c r="AC154" i="1" s="1"/>
  <c r="AJ154" i="1" s="1"/>
  <c r="AG154" i="1" s="1"/>
  <c r="AD154" i="1" s="1"/>
  <c r="S229" i="1"/>
  <c r="X131" i="1"/>
  <c r="AC131" i="1" s="1"/>
  <c r="AJ131" i="1" s="1"/>
  <c r="AG131" i="1" s="1"/>
  <c r="AD131" i="1" s="1"/>
  <c r="X7" i="1"/>
  <c r="AC7" i="1" s="1"/>
  <c r="AJ7" i="1" s="1"/>
  <c r="AG7" i="1" s="1"/>
  <c r="AD7" i="1" s="1"/>
  <c r="X533" i="1"/>
  <c r="AC533" i="1" s="1"/>
  <c r="AJ533" i="1" s="1"/>
  <c r="AG533" i="1" s="1"/>
  <c r="AD533" i="1" s="1"/>
  <c r="S243" i="1"/>
  <c r="X216" i="1"/>
  <c r="AC216" i="1" s="1"/>
  <c r="AJ216" i="1" s="1"/>
  <c r="AG216" i="1" s="1"/>
  <c r="AD216" i="1" s="1"/>
  <c r="X239" i="1"/>
  <c r="AC239" i="1" s="1"/>
  <c r="AJ239" i="1" s="1"/>
  <c r="AG239" i="1" s="1"/>
  <c r="AD239" i="1" s="1"/>
  <c r="X150" i="1"/>
  <c r="AC150" i="1" s="1"/>
  <c r="AJ150" i="1" s="1"/>
  <c r="AG150" i="1" s="1"/>
  <c r="AD150" i="1" s="1"/>
  <c r="S121" i="1"/>
  <c r="S249" i="1"/>
  <c r="S65" i="1"/>
  <c r="X198" i="1"/>
  <c r="AC198" i="1" s="1"/>
  <c r="AJ198" i="1" s="1"/>
  <c r="AG198" i="1" s="1"/>
  <c r="AD198" i="1" s="1"/>
  <c r="X189" i="1"/>
  <c r="AC189" i="1" s="1"/>
  <c r="AJ189" i="1" s="1"/>
  <c r="AG189" i="1" s="1"/>
  <c r="AD189" i="1" s="1"/>
  <c r="S218" i="1"/>
  <c r="X33" i="1"/>
  <c r="AC33" i="1" s="1"/>
  <c r="AJ33" i="1" s="1"/>
  <c r="AG33" i="1" s="1"/>
  <c r="AD33" i="1" s="1"/>
  <c r="X45" i="1"/>
  <c r="AC45" i="1" s="1"/>
  <c r="AJ45" i="1" s="1"/>
  <c r="AG45" i="1" s="1"/>
  <c r="AD45" i="1" s="1"/>
  <c r="S207" i="1"/>
  <c r="S333" i="1"/>
  <c r="X231" i="1"/>
  <c r="AC231" i="1" s="1"/>
  <c r="AJ231" i="1" s="1"/>
  <c r="AG231" i="1" s="1"/>
  <c r="AD231" i="1" s="1"/>
  <c r="S251" i="1"/>
  <c r="X251" i="1"/>
  <c r="AC251" i="1" s="1"/>
  <c r="AJ251" i="1" s="1"/>
  <c r="AG251" i="1" s="1"/>
  <c r="AD251" i="1" s="1"/>
  <c r="X221" i="1"/>
  <c r="AC221" i="1" s="1"/>
  <c r="AJ221" i="1" s="1"/>
  <c r="AG221" i="1" s="1"/>
  <c r="AD221" i="1" s="1"/>
  <c r="X185" i="1"/>
  <c r="AC185" i="1" s="1"/>
  <c r="AJ185" i="1" s="1"/>
  <c r="AG185" i="1" s="1"/>
  <c r="AD185" i="1" s="1"/>
  <c r="X232" i="1"/>
  <c r="AC232" i="1" s="1"/>
  <c r="AJ232" i="1" s="1"/>
  <c r="AG232" i="1" s="1"/>
  <c r="AD232" i="1" s="1"/>
  <c r="S232" i="1"/>
  <c r="S196" i="1"/>
  <c r="X196" i="1"/>
  <c r="AC196" i="1" s="1"/>
  <c r="AJ196" i="1" s="1"/>
  <c r="AG196" i="1" s="1"/>
  <c r="AD196" i="1" s="1"/>
  <c r="S465" i="1"/>
  <c r="X465" i="1"/>
  <c r="AC465" i="1" s="1"/>
  <c r="AJ465" i="1" s="1"/>
  <c r="AG465" i="1" s="1"/>
  <c r="AD465" i="1" s="1"/>
  <c r="X147" i="1"/>
  <c r="AC147" i="1" s="1"/>
  <c r="AJ147" i="1" s="1"/>
  <c r="AG147" i="1" s="1"/>
  <c r="AD147" i="1" s="1"/>
  <c r="S147" i="1"/>
  <c r="S502" i="1"/>
  <c r="X502" i="1"/>
  <c r="AC502" i="1" s="1"/>
  <c r="AJ502" i="1" s="1"/>
  <c r="AG502" i="1" s="1"/>
  <c r="AD502" i="1" s="1"/>
  <c r="X283" i="1"/>
  <c r="AC283" i="1" s="1"/>
  <c r="AJ283" i="1" s="1"/>
  <c r="AG283" i="1" s="1"/>
  <c r="AD283" i="1" s="1"/>
  <c r="S283" i="1"/>
  <c r="S264" i="1"/>
  <c r="X264" i="1"/>
  <c r="AC264" i="1" s="1"/>
  <c r="AJ264" i="1" s="1"/>
  <c r="AG264" i="1" s="1"/>
  <c r="AD264" i="1" s="1"/>
  <c r="X453" i="1"/>
  <c r="AC453" i="1" s="1"/>
  <c r="AJ453" i="1" s="1"/>
  <c r="AG453" i="1" s="1"/>
  <c r="AD453" i="1" s="1"/>
  <c r="S453" i="1"/>
  <c r="S308" i="1"/>
  <c r="X308" i="1"/>
  <c r="AC308" i="1" s="1"/>
  <c r="AJ308" i="1" s="1"/>
  <c r="AG308" i="1" s="1"/>
  <c r="AD308" i="1" s="1"/>
  <c r="X535" i="1"/>
  <c r="AC535" i="1" s="1"/>
  <c r="AJ535" i="1" s="1"/>
  <c r="AG535" i="1" s="1"/>
  <c r="AD535" i="1" s="1"/>
  <c r="S535" i="1"/>
  <c r="X211" i="1"/>
  <c r="AC211" i="1" s="1"/>
  <c r="AJ211" i="1" s="1"/>
  <c r="AG211" i="1" s="1"/>
  <c r="AD211" i="1" s="1"/>
  <c r="S211" i="1"/>
  <c r="S575" i="1"/>
  <c r="X575" i="1"/>
  <c r="AC575" i="1" s="1"/>
  <c r="AJ575" i="1" s="1"/>
  <c r="AG575" i="1" s="1"/>
  <c r="AD575" i="1" s="1"/>
  <c r="X223" i="1"/>
  <c r="AC223" i="1" s="1"/>
  <c r="AJ223" i="1" s="1"/>
  <c r="AG223" i="1" s="1"/>
  <c r="AD223" i="1" s="1"/>
  <c r="S223" i="1"/>
  <c r="S130" i="1"/>
  <c r="X130" i="1"/>
  <c r="AC130" i="1" s="1"/>
  <c r="AJ130" i="1" s="1"/>
  <c r="AG130" i="1" s="1"/>
  <c r="AD130" i="1" s="1"/>
  <c r="S292" i="1"/>
  <c r="X292" i="1"/>
  <c r="AC292" i="1" s="1"/>
  <c r="AJ292" i="1" s="1"/>
  <c r="AG292" i="1" s="1"/>
  <c r="AD292" i="1" s="1"/>
  <c r="X350" i="1"/>
  <c r="AC350" i="1" s="1"/>
  <c r="AJ350" i="1" s="1"/>
  <c r="AG350" i="1" s="1"/>
  <c r="AD350" i="1" s="1"/>
  <c r="S350" i="1"/>
  <c r="S178" i="1"/>
  <c r="X178" i="1"/>
  <c r="AC178" i="1" s="1"/>
  <c r="AJ178" i="1" s="1"/>
  <c r="AG178" i="1" s="1"/>
  <c r="AD178" i="1" s="1"/>
  <c r="S442" i="1"/>
  <c r="X442" i="1"/>
  <c r="AC442" i="1" s="1"/>
  <c r="AJ442" i="1" s="1"/>
  <c r="AG442" i="1" s="1"/>
  <c r="AD442" i="1" s="1"/>
  <c r="S277" i="1"/>
  <c r="X277" i="1"/>
  <c r="AC277" i="1" s="1"/>
  <c r="AJ277" i="1" s="1"/>
  <c r="AG277" i="1" s="1"/>
  <c r="AD277" i="1" s="1"/>
  <c r="S381" i="1"/>
  <c r="X381" i="1"/>
  <c r="AC381" i="1" s="1"/>
  <c r="AJ381" i="1" s="1"/>
  <c r="AG381" i="1" s="1"/>
  <c r="AD381" i="1" s="1"/>
  <c r="X565" i="1"/>
  <c r="AC565" i="1" s="1"/>
  <c r="AJ565" i="1" s="1"/>
  <c r="AG565" i="1" s="1"/>
  <c r="AD565" i="1" s="1"/>
  <c r="S565" i="1"/>
  <c r="S372" i="1"/>
  <c r="X372" i="1"/>
  <c r="AC372" i="1" s="1"/>
  <c r="AJ372" i="1" s="1"/>
  <c r="AG372" i="1" s="1"/>
  <c r="AD372" i="1" s="1"/>
  <c r="X294" i="1"/>
  <c r="AC294" i="1" s="1"/>
  <c r="AJ294" i="1" s="1"/>
  <c r="AG294" i="1" s="1"/>
  <c r="AD294" i="1" s="1"/>
  <c r="S294" i="1"/>
  <c r="S285" i="1"/>
  <c r="X285" i="1"/>
  <c r="AC285" i="1" s="1"/>
  <c r="AJ285" i="1" s="1"/>
  <c r="AG285" i="1" s="1"/>
  <c r="AD285" i="1" s="1"/>
  <c r="X319" i="1"/>
  <c r="AC319" i="1" s="1"/>
  <c r="AJ319" i="1" s="1"/>
  <c r="AG319" i="1" s="1"/>
  <c r="AD319" i="1" s="1"/>
  <c r="S319" i="1"/>
  <c r="S127" i="1"/>
  <c r="X127" i="1"/>
  <c r="AC127" i="1" s="1"/>
  <c r="AJ127" i="1" s="1"/>
  <c r="AG127" i="1" s="1"/>
  <c r="AD127" i="1" s="1"/>
  <c r="X270" i="1"/>
  <c r="AC270" i="1" s="1"/>
  <c r="AJ270" i="1" s="1"/>
  <c r="AG270" i="1" s="1"/>
  <c r="AD270" i="1" s="1"/>
  <c r="S270" i="1"/>
  <c r="S238" i="1"/>
  <c r="X238" i="1"/>
  <c r="AC238" i="1" s="1"/>
  <c r="AJ238" i="1" s="1"/>
  <c r="AG238" i="1" s="1"/>
  <c r="AD238" i="1" s="1"/>
  <c r="X595" i="1"/>
  <c r="AC595" i="1" s="1"/>
  <c r="AJ595" i="1" s="1"/>
  <c r="AG595" i="1" s="1"/>
  <c r="AD595" i="1" s="1"/>
  <c r="S595" i="1"/>
  <c r="S431" i="1"/>
  <c r="X431" i="1"/>
  <c r="AC431" i="1" s="1"/>
  <c r="AJ431" i="1" s="1"/>
  <c r="AG431" i="1" s="1"/>
  <c r="AD431" i="1" s="1"/>
  <c r="X142" i="1"/>
  <c r="AC142" i="1" s="1"/>
  <c r="AJ142" i="1" s="1"/>
  <c r="AG142" i="1" s="1"/>
  <c r="AD142" i="1" s="1"/>
  <c r="S142" i="1"/>
  <c r="S519" i="1"/>
  <c r="X519" i="1"/>
  <c r="AC519" i="1" s="1"/>
  <c r="AJ519" i="1" s="1"/>
  <c r="AG519" i="1" s="1"/>
  <c r="AD519" i="1" s="1"/>
  <c r="X266" i="1"/>
  <c r="AC266" i="1" s="1"/>
  <c r="AJ266" i="1" s="1"/>
  <c r="AG266" i="1" s="1"/>
  <c r="AD266" i="1" s="1"/>
  <c r="S266" i="1"/>
  <c r="S29" i="1"/>
  <c r="X29" i="1"/>
  <c r="AC29" i="1" s="1"/>
  <c r="AJ29" i="1" s="1"/>
  <c r="AG29" i="1" s="1"/>
  <c r="AD29" i="1" s="1"/>
  <c r="X148" i="1"/>
  <c r="AC148" i="1" s="1"/>
  <c r="AJ148" i="1" s="1"/>
  <c r="AG148" i="1" s="1"/>
  <c r="AD148" i="1" s="1"/>
  <c r="S148" i="1"/>
  <c r="X71" i="1"/>
  <c r="AC71" i="1" s="1"/>
  <c r="AJ71" i="1" s="1"/>
  <c r="AG71" i="1" s="1"/>
  <c r="AD71" i="1" s="1"/>
  <c r="S71" i="1"/>
  <c r="S90" i="1" l="1"/>
  <c r="X175" i="1"/>
  <c r="AC175" i="1" s="1"/>
  <c r="AJ175" i="1" s="1"/>
  <c r="AG175" i="1" s="1"/>
  <c r="AD175" i="1" s="1"/>
  <c r="S597" i="1"/>
  <c r="S95" i="1"/>
  <c r="S417" i="1"/>
  <c r="X417" i="1"/>
  <c r="AC417" i="1" s="1"/>
  <c r="AJ417" i="1" s="1"/>
  <c r="AG417" i="1" s="1"/>
  <c r="AD417" i="1" s="1"/>
  <c r="S306" i="1"/>
  <c r="X306" i="1"/>
  <c r="AC306" i="1" s="1"/>
  <c r="AJ306" i="1" s="1"/>
  <c r="AG306" i="1" s="1"/>
  <c r="AD306" i="1" s="1"/>
  <c r="S380" i="1"/>
  <c r="X380" i="1"/>
  <c r="AC380" i="1" s="1"/>
  <c r="AJ380" i="1" s="1"/>
  <c r="AG380" i="1" s="1"/>
  <c r="AD380" i="1" s="1"/>
</calcChain>
</file>

<file path=xl/sharedStrings.xml><?xml version="1.0" encoding="utf-8"?>
<sst xmlns="http://schemas.openxmlformats.org/spreadsheetml/2006/main" count="2327" uniqueCount="499">
  <si>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</si>
  <si>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</si>
  <si>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</si>
  <si>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</si>
  <si>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</si>
  <si>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</si>
  <si>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</si>
  <si>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</si>
  <si>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Decos</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</si>
  <si>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</si>
  <si>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</si>
  <si>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</si>
  <si>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</si>
  <si>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</si>
  <si>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</si>
  <si>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</si>
  <si>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</si>
  <si>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</si>
  <si>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</si>
  <si>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</si>
  <si>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</si>
  <si>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</si>
  <si>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</si>
  <si>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</si>
  <si>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</si>
  <si>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</si>
  <si>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</si>
  <si>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</si>
  <si>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</si>
  <si>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</si>
  <si>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</si>
  <si>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</si>
  <si>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</si>
  <si>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</si>
  <si>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</si>
  <si>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</si>
  <si>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</si>
  <si>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</si>
  <si>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</si>
  <si>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</si>
  <si>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</si>
  <si>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</si>
  <si>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</si>
  <si>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</si>
  <si>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</si>
  <si>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</si>
  <si>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</si>
  <si>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SF</t>
  </si>
  <si>
    <t>Field</t>
  </si>
  <si>
    <t>Series</t>
  </si>
  <si>
    <t>Product Type</t>
  </si>
  <si>
    <t>Full Carton</t>
  </si>
  <si>
    <t>a</t>
  </si>
  <si>
    <t>Notes:</t>
  </si>
  <si>
    <t>Group</t>
  </si>
  <si>
    <t>GP Margin % for</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</si>
  <si>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</si>
  <si>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</si>
  <si>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</si>
  <si>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</si>
  <si>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</si>
  <si>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</si>
  <si>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</si>
  <si>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</si>
  <si>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</si>
  <si>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</si>
  <si>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</si>
  <si>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</si>
  <si>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</si>
  <si>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</si>
  <si>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</si>
  <si>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</si>
  <si>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</si>
  <si>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</si>
  <si>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</si>
  <si>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</si>
  <si>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</si>
  <si>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</si>
  <si>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</si>
  <si>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</si>
  <si>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</si>
  <si>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</si>
  <si>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</si>
  <si>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</si>
  <si>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</si>
  <si>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</si>
  <si>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x</t>
  </si>
  <si>
    <t>Yes</t>
  </si>
  <si>
    <t>continued on next page</t>
  </si>
  <si>
    <t xml:space="preserve"> </t>
  </si>
  <si>
    <t>You can enter a value in the column labeled "Adj." to change your price manually.</t>
  </si>
  <si>
    <t>Summitville</t>
  </si>
  <si>
    <t>S</t>
  </si>
  <si>
    <t>3-7/8" x 8" x 1-3/16"</t>
  </si>
  <si>
    <t>Floor Brick</t>
  </si>
  <si>
    <t>Vertical Fiber</t>
  </si>
  <si>
    <t>4" x 8" x 1-3/16"</t>
  </si>
  <si>
    <t xml:space="preserve">Smooth </t>
  </si>
  <si>
    <t>1T</t>
  </si>
  <si>
    <t>4T</t>
  </si>
  <si>
    <t>5" H x 8" L x 2" Radius</t>
  </si>
  <si>
    <t xml:space="preserve">Internal Corner </t>
  </si>
  <si>
    <t xml:space="preserve">External Corner </t>
  </si>
  <si>
    <t>Bullnose</t>
  </si>
  <si>
    <t>10 Summitville Red</t>
  </si>
  <si>
    <t>6" x 6" x 1/2"</t>
  </si>
  <si>
    <t>Precision Ends</t>
  </si>
  <si>
    <t>Select Grade</t>
  </si>
  <si>
    <t>Select Grade Waxed</t>
  </si>
  <si>
    <t>11 PCS/TRAY</t>
  </si>
  <si>
    <t>FLOOR BRICK</t>
  </si>
  <si>
    <t>Color:</t>
  </si>
  <si>
    <t>Surface:</t>
  </si>
  <si>
    <t>b</t>
  </si>
  <si>
    <t>Abrasive</t>
  </si>
  <si>
    <t>Double Abrasive</t>
  </si>
  <si>
    <t>Turn-Up Base</t>
  </si>
  <si>
    <t>Double Turn-Up Base</t>
  </si>
  <si>
    <t>1-3/16"</t>
  </si>
  <si>
    <t>Thickness:</t>
  </si>
  <si>
    <t>Cove Base - Round Top</t>
  </si>
  <si>
    <t>R1</t>
  </si>
  <si>
    <t>R3</t>
  </si>
  <si>
    <t>R4</t>
  </si>
  <si>
    <t>10.00 SF/CTN</t>
  </si>
  <si>
    <t>4" x 8" x 1/2"</t>
  </si>
  <si>
    <t>6" x 6" x 3/4"</t>
  </si>
  <si>
    <t>6" x 9" x 3/4"</t>
  </si>
  <si>
    <t>6.00 SF/CTN</t>
  </si>
  <si>
    <t>7.50 SF/CTN</t>
  </si>
  <si>
    <t>44 Oxford Gray</t>
  </si>
  <si>
    <t>86 Elephant Gray</t>
  </si>
  <si>
    <t>14 Alexandria</t>
  </si>
  <si>
    <t>15 Providence</t>
  </si>
  <si>
    <t>16 Plymouth</t>
  </si>
  <si>
    <t>Q1665</t>
  </si>
  <si>
    <t>QC1665</t>
  </si>
  <si>
    <t>Bullnose Corner</t>
  </si>
  <si>
    <t>Q3565</t>
  </si>
  <si>
    <t>QCL3565</t>
  </si>
  <si>
    <t>QCR3565</t>
  </si>
  <si>
    <t>QB3565</t>
  </si>
  <si>
    <t>QC3565</t>
  </si>
  <si>
    <t>Q3560</t>
  </si>
  <si>
    <t>QCL3560</t>
  </si>
  <si>
    <t>QCR3560</t>
  </si>
  <si>
    <t>QB3560</t>
  </si>
  <si>
    <t>5" x 6" x 1/2"</t>
  </si>
  <si>
    <t>5" x 1" x 1/2"</t>
  </si>
  <si>
    <t>5" x 6" x 3/4"</t>
  </si>
  <si>
    <t>5" x 1" x 3/4"</t>
  </si>
  <si>
    <t>Cove Base Round Top</t>
  </si>
  <si>
    <t>Cove Base Corner Round Top - Left</t>
  </si>
  <si>
    <t>Cove Base Corner Round Top - Right</t>
  </si>
  <si>
    <t>Cove Base Inside Corner Round Top</t>
  </si>
  <si>
    <t>Cove Base Outside Corner Round Top</t>
  </si>
  <si>
    <t>Flemish</t>
  </si>
  <si>
    <t>8" Hex</t>
  </si>
  <si>
    <t>8" x 8" x 3/4"</t>
  </si>
  <si>
    <t>9.76 SF/CTN</t>
  </si>
  <si>
    <t xml:space="preserve">QUARRY TILE - CONTOURED </t>
  </si>
  <si>
    <t>54 Driftwood</t>
  </si>
  <si>
    <t>12.67 SF/CTN</t>
  </si>
  <si>
    <t>STRATA 2 (Ground-Edge)</t>
  </si>
  <si>
    <t>SUMMITVILLE THIN BRICK</t>
  </si>
  <si>
    <t>SUMMITVILLE THIN BRICK - THE LANDMARK SERIES</t>
  </si>
  <si>
    <t>7-5/8" x 2-1/4" x 9/16"</t>
  </si>
  <si>
    <t>24 PCS/TRAY</t>
  </si>
  <si>
    <t>BC-248</t>
  </si>
  <si>
    <t>BT-248</t>
  </si>
  <si>
    <t>BTL-248</t>
  </si>
  <si>
    <t>BTR-248</t>
  </si>
  <si>
    <t>Corner</t>
  </si>
  <si>
    <t>Edge Cap</t>
  </si>
  <si>
    <t>Edge Cap Closed Corner - Left</t>
  </si>
  <si>
    <t>Edge Cap Closed Corner - Right</t>
  </si>
  <si>
    <t>7-5/8" x 2-1/4" x 11/16"</t>
  </si>
  <si>
    <t>22 PCS/TRAY</t>
  </si>
  <si>
    <t>7-5/8" x 2-1/4" x 11/16" size - 6.87 pieces per square foot.</t>
  </si>
  <si>
    <t>Custom Blends available special order.  Minimum quantity required.</t>
  </si>
  <si>
    <t xml:space="preserve">EPOXY </t>
  </si>
  <si>
    <t>1 Gallon</t>
  </si>
  <si>
    <t>3 Gallon</t>
  </si>
  <si>
    <t>917 Palomino</t>
  </si>
  <si>
    <t>929 Morel</t>
  </si>
  <si>
    <t>931 Brownstone</t>
  </si>
  <si>
    <t>934 Sand Beige</t>
  </si>
  <si>
    <t>945 Brown</t>
  </si>
  <si>
    <t>958 Confederate Gray</t>
  </si>
  <si>
    <t xml:space="preserve">   998 Red</t>
  </si>
  <si>
    <t xml:space="preserve">S-400 is a two-part 100% solids epoxy grout and mortar.  For use where high chemical and stain resistance </t>
  </si>
  <si>
    <t>is of prime concern.  Installation can be open to traffic in 4 to 6 hours.</t>
  </si>
  <si>
    <t>1.5 Gallon</t>
  </si>
  <si>
    <t>A &amp; B Unit (mix with Part C)</t>
  </si>
  <si>
    <t xml:space="preserve">S-500 is a three-part 100% solids epoxy grout and mortar.  Use where high chemical and stain resistance </t>
  </si>
  <si>
    <t>is of prime concern.  Unique filler system for easy clean up.  High compressive and bond strength.</t>
  </si>
  <si>
    <t>Fahrenheit.  S-500 LT has the same physical properties and chemical resistance as S-500.</t>
  </si>
  <si>
    <t xml:space="preserve">S-500 QS is a three-part 100% solids epoxy formulation that allows installation to be open to traffic in 4 to 6 </t>
  </si>
  <si>
    <t>hours. S-500 QS has the same physical properties and chemical resistance as S-500.</t>
  </si>
  <si>
    <t>S-500 Part C</t>
  </si>
  <si>
    <t>S2063 Red</t>
  </si>
  <si>
    <t>S2163 Plum</t>
  </si>
  <si>
    <t>S3033 Green</t>
  </si>
  <si>
    <t>S7043 Grey</t>
  </si>
  <si>
    <t>913 Snow White</t>
  </si>
  <si>
    <t xml:space="preserve">Mix one unit of S-500 Part C powder with one 1.5 gallon A &amp; B Unit. </t>
  </si>
  <si>
    <t>S-5000 High Chemical Resistant Epoxy</t>
  </si>
  <si>
    <t>961 Gray</t>
  </si>
  <si>
    <t>991 Black</t>
  </si>
  <si>
    <t xml:space="preserve">S-5000 is a highly chemical resistant three part 100% solids epoxy compound for setting and grouting of floor </t>
  </si>
  <si>
    <t xml:space="preserve">brick, quarry tile, pavers, porcelain tile and ceramic mosaics.  It is designed to be used in many applications </t>
  </si>
  <si>
    <t xml:space="preserve">where furan grout has been required in the past.  Designed to resist attacks by many acids, alkalis and other </t>
  </si>
  <si>
    <t>chemical compounds that normally break down cement mortars and standard 100% epoxy grouts.</t>
  </si>
  <si>
    <t>S-5000 EZ (Easy Flow) High Chemical Resistant Epoxy</t>
  </si>
  <si>
    <t xml:space="preserve">quarry tile, pavers, porcelain tile and ceramic mosaics.  It is designed to be used in many applications </t>
  </si>
  <si>
    <t>S-5000 EZQS (Easy Flow Quick Set) High Chemical Resistant Epoxy</t>
  </si>
  <si>
    <t xml:space="preserve">S-5000 EZ is a highly chemical resistant three part 100% solids epoxy compound for grouting of floor brick,  </t>
  </si>
  <si>
    <t xml:space="preserve">S-5000 EZQS is a highly chemical resistant three part 100% solids epoxy compound for grouting of floor brick,  </t>
  </si>
  <si>
    <t>FURAN SETTING &amp; GROUTING SYSTEM</t>
  </si>
  <si>
    <t>5 Gallon</t>
  </si>
  <si>
    <t>100 Lb Drum</t>
  </si>
  <si>
    <t>Coverage:  Quantity required for each 50 SF of surface:  1 Gallon.</t>
  </si>
  <si>
    <t>flexible membrane between Summitville floor brick and concrete substrates.</t>
  </si>
  <si>
    <t xml:space="preserve">S-40, when installed as a system with S-41 forms an acid-, alkali- and water-resistant barrier, as well as a </t>
  </si>
  <si>
    <t>Coverage:  Quantity required for each 100 SF of surface:  150 Lbs.</t>
  </si>
  <si>
    <t xml:space="preserve">S-41, when installed as a system with S-40 forms an acid-, alkali- and water-resistant barrier, as well as a  </t>
  </si>
  <si>
    <t>S-45 Textile Glass Cloth</t>
  </si>
  <si>
    <t>450 SF Roll</t>
  </si>
  <si>
    <t xml:space="preserve">S-45 is an asphalt-impregnated, open mesh, woven glass cloth made from inorganic glass fibers and lightly </t>
  </si>
  <si>
    <t xml:space="preserve">covered with a bituminous coating.  This coating is compatible with high-grade oxidized asphaltic compounds </t>
  </si>
  <si>
    <t>like S-41 Corrosion Resistant Membrane.</t>
  </si>
  <si>
    <t>Hot Asphaltic Membrane</t>
  </si>
  <si>
    <t>S-41 Corrosion Resistant Membrane</t>
  </si>
  <si>
    <t>S-40 Primer (Asphaltum)</t>
  </si>
  <si>
    <t>S-48 Expansion Joint Sealant</t>
  </si>
  <si>
    <t>998 Red</t>
  </si>
  <si>
    <t xml:space="preserve">S-48 is a two part component system consisting of a base compound and an accelerator, which when </t>
  </si>
  <si>
    <t>mixed together form a pourable joint sealant.  S-48 Expansion Joint Sealant is for industrial use only.</t>
  </si>
  <si>
    <t>S-4000 Series Furan Chemical-Resistant Grout</t>
  </si>
  <si>
    <t>40 Lb</t>
  </si>
  <si>
    <t>S-4500 Fura-Set Epoxy Mortar</t>
  </si>
  <si>
    <t>12.5 Lb Bag</t>
  </si>
  <si>
    <t>40 Lb Bag</t>
  </si>
  <si>
    <t>Fura-Set is a 3 part 100% solids epoxy mortar system designed for outstanding chemical and moisture resistance.</t>
  </si>
  <si>
    <t>Coverage:  18 SF per gallon, (about 230 SF per unit), using 1/4" x 1/4" square notched trowel.</t>
  </si>
  <si>
    <t>FLOOR PREPARATION</t>
  </si>
  <si>
    <t>S-9000 Crack Isolation/Waterproof Liquid Membrane</t>
  </si>
  <si>
    <t>6 Gallon</t>
  </si>
  <si>
    <t>Liquid Applied Membrane Liquid - 998 Red</t>
  </si>
  <si>
    <t>Liquid Applied Membrane Cloth</t>
  </si>
  <si>
    <t xml:space="preserve">An easy to apply liquid membrane which can be used for either crack isolation or waterproofing.  Consists of a </t>
  </si>
  <si>
    <t>liquid polymer binder and a fiber mesh reinforcing cloth.  Cloth must be used with liquid for proper reinforcement.</t>
  </si>
  <si>
    <t>Approximate coverage:  1 Gallon units 37.5 to 41.6 SF, 6 Gallon units 225 to 250 SF.</t>
  </si>
  <si>
    <t>960 Gray</t>
  </si>
  <si>
    <t>S6073 Buff</t>
  </si>
  <si>
    <t>1-2</t>
  </si>
  <si>
    <t>Olde Towne Quarry Tile</t>
  </si>
  <si>
    <t>Olde Towne Brick Pavers</t>
  </si>
  <si>
    <t>Quarry Tile</t>
  </si>
  <si>
    <t>Quarry Tile - Contoured</t>
  </si>
  <si>
    <t>Strata (Cushion-Edge)</t>
  </si>
  <si>
    <t>Strata 2 (Ground-Edge)</t>
  </si>
  <si>
    <t>Summitville Thin Brick</t>
  </si>
  <si>
    <t>Summitville Thin Brick - The Landmark Series</t>
  </si>
  <si>
    <t>EPOXY</t>
  </si>
  <si>
    <t>S-400 Setting &amp; Grouting Epoxy</t>
  </si>
  <si>
    <t xml:space="preserve">S-400 Setting &amp; Grouting Epoxy </t>
  </si>
  <si>
    <t xml:space="preserve">S-400 QS (Quick Setting) Setting &amp; Grouting Epoxy </t>
  </si>
  <si>
    <t xml:space="preserve">S-500 Setting &amp; Grouting Epoxy  </t>
  </si>
  <si>
    <t xml:space="preserve">S-500 LT (Low Temperature) Setting &amp; Grouting Epoxy  </t>
  </si>
  <si>
    <t xml:space="preserve">S-500 QS (Quick Setting) Setting &amp; Grouting Epoxy  </t>
  </si>
  <si>
    <t>S-500 Setting &amp; Grouting Epoxy</t>
  </si>
  <si>
    <t>S-400 QS Setting &amp; Grouting Epoxy</t>
  </si>
  <si>
    <t>S-5000 EZQS High Chemical Resistant Epoxy</t>
  </si>
  <si>
    <t>S-500 LT Setting &amp; Grouting Epoxy</t>
  </si>
  <si>
    <t>S-500 QS Setting &amp; Grouting Epoxy</t>
  </si>
  <si>
    <t>S-5000 EZ High Chemical Resistant Epoxy</t>
  </si>
  <si>
    <t>Precision Sized Ground Edge:</t>
  </si>
  <si>
    <t>c) Not available in colors 10 Summitville Red and 15 Providence in this size.</t>
  </si>
  <si>
    <t>BC-44C</t>
  </si>
  <si>
    <t>c,d</t>
  </si>
  <si>
    <t>d</t>
  </si>
  <si>
    <t>c,e</t>
  </si>
  <si>
    <t>e</t>
  </si>
  <si>
    <t>D</t>
  </si>
  <si>
    <t>7-5/8" x 2-1/4" x 9/16" &amp; 11-5/8" x 3-5/8" x 9/16" field &amp; trims.</t>
  </si>
  <si>
    <t>S-4000 A Furan Resin "Part A"</t>
  </si>
  <si>
    <t>S-4000 B 100% Carbon Filler Powder "Part B"</t>
  </si>
  <si>
    <t>Ratio range of Part B catalyst powder to Part A liquid is 1.8-2.0 to 1.  Use S-400, S-500, S-4500 or S-5000 as setting bed.</t>
  </si>
  <si>
    <t xml:space="preserve">S-4000 Series is a two-part (liquid resin and powder catalyst) grout system for use where chemical resistance is important.   </t>
  </si>
  <si>
    <t>Floor Brick/TB</t>
  </si>
  <si>
    <t>FB/TB Trim</t>
  </si>
  <si>
    <t>Field QT</t>
  </si>
  <si>
    <t>Trim QT/Lab</t>
  </si>
  <si>
    <t>http://www.summitville.com/</t>
  </si>
  <si>
    <t>55 Sandrock          56 Appaloosa</t>
  </si>
  <si>
    <t xml:space="preserve">S-500 LT is a three-part 100% solids epoxy formulation that allows installation to be completed at 35 degrees </t>
  </si>
  <si>
    <t xml:space="preserve">The 11-5/8" x 3-5/8" x 9/16" Field and the BC-44C Corner are now only available with the Precision Sized Ground Edge. </t>
  </si>
  <si>
    <r>
      <t>EPOXY</t>
    </r>
    <r>
      <rPr>
        <i/>
        <u/>
        <sz val="8"/>
        <rFont val="Arial"/>
        <family val="2"/>
      </rPr>
      <t xml:space="preserve"> - continued</t>
    </r>
  </si>
  <si>
    <t>S-360 Fast Set Epoxy Adhesive</t>
  </si>
  <si>
    <t>S-5000 LT Low Temperature High Chemical Resistant Epoxy</t>
  </si>
  <si>
    <t>S-5000 QS Quick Set High Chemical Resistant Epoxy</t>
  </si>
  <si>
    <t xml:space="preserve">S-5000 LT is a highly chemical resistant epoxy mortar and grout that meets or exceeds requirements of ANSI </t>
  </si>
  <si>
    <t xml:space="preserve">A118.3 (Epoxy) and ANSI A118.5 (Furan).  S-5000 LT is a three part 100% solids epoxy compound that allows </t>
  </si>
  <si>
    <t xml:space="preserve">setting and grouting of floor brick installations as low as 35º F under proper conditions for quarry tile, pavers, </t>
  </si>
  <si>
    <t xml:space="preserve">porcelain tile and ceramic mosaics.  S-5000 LT is designed to be used in many applications where furan grout </t>
  </si>
  <si>
    <t>has been required in the past.</t>
  </si>
  <si>
    <t xml:space="preserve">S-5000 QS is a highly chemical resistant epoxy mortar and grout that meets or exceeds requirements of </t>
  </si>
  <si>
    <t xml:space="preserve">ANSI A118.3 (Epoxy) and ANSI A118.5 (Furan).  S-5000 QS is a three part 100% solids epoxy compound for </t>
  </si>
  <si>
    <t xml:space="preserve">fast setting and grouting of floor brick, quarry tile, pavers, porcelain tile and ceramic mosaics.  S-5000 QS is </t>
  </si>
  <si>
    <t>designed to be used in many applications where furan grout has been required in the past.</t>
  </si>
  <si>
    <t>OLDE TOWNE QUARRY TILE (Cushion-Edge)</t>
  </si>
  <si>
    <t>QUARRY TILE (Precision Ground-Edge)</t>
  </si>
  <si>
    <t>21 Raleigh          24 Boston          26 Savannah          27 Georgetown          81 Charcoal</t>
  </si>
  <si>
    <t>17 Yorktown</t>
  </si>
  <si>
    <t>19 New Amsterdam</t>
  </si>
  <si>
    <t xml:space="preserve">        96 Williamstown</t>
  </si>
  <si>
    <t xml:space="preserve">        94 Colony</t>
  </si>
  <si>
    <t xml:space="preserve">        95 New Bedford</t>
  </si>
  <si>
    <t xml:space="preserve">       97 Valley Forge</t>
  </si>
  <si>
    <t>Color 81 Charcoal added to all formats.</t>
  </si>
  <si>
    <t>SUMMITVILLE THIN BRICK - OLDE TOWNE THIN BRICK</t>
  </si>
  <si>
    <t>Summitville Thin Brick Olde Towne Thin Brick</t>
  </si>
  <si>
    <t>7-5/8" x 2-1/4" x 9/16" Field available in 5 colors.</t>
  </si>
  <si>
    <t>510 Olde Charleston</t>
  </si>
  <si>
    <t>594 Olde Chicago</t>
  </si>
  <si>
    <t>595 Olde Tavern Blend</t>
  </si>
  <si>
    <t>596 Olde Manhattan</t>
  </si>
  <si>
    <t>597 Olde Philadelphia</t>
  </si>
  <si>
    <t>7-5/8" x 2-1/4" x 9/16" size - 6.87 pieces per square foot.</t>
  </si>
  <si>
    <t>Item # Lookup:</t>
  </si>
  <si>
    <t>SUFB</t>
  </si>
  <si>
    <t>SUOT</t>
  </si>
  <si>
    <t>SUQ</t>
  </si>
  <si>
    <t>SUS15, SUS25</t>
  </si>
  <si>
    <t>SU00</t>
  </si>
  <si>
    <t>SUS400</t>
  </si>
  <si>
    <t>SUS500</t>
  </si>
  <si>
    <t>SUS9000</t>
  </si>
  <si>
    <t>SUS40</t>
  </si>
  <si>
    <t>SUS41</t>
  </si>
  <si>
    <t>SUS45</t>
  </si>
  <si>
    <t>SUS48</t>
  </si>
  <si>
    <t>SUS4000</t>
  </si>
  <si>
    <t>SUS4500</t>
  </si>
  <si>
    <t>Floor Preparation</t>
  </si>
  <si>
    <t>S-9000 40 SF size of Liquid Applied Membrane Cloth.  S-48 Expansion Joint Sealant in the 8.5 Ounce Caulk Cartridge size only.</t>
  </si>
  <si>
    <t>S-5100 Silica Full Functional Novolac Epoxy Grout &amp; Mortar</t>
  </si>
  <si>
    <t>A high performance material used for setting and grouting flooring systems by tile setter’s method.  S-5100 Silica</t>
  </si>
  <si>
    <t>Grade is resistant against many organic acids as well as concentrated Sulfuric Acid 98%. It exhibits excellent</t>
  </si>
  <si>
    <t>performance against solvents like methyl ethyl keytone, benzene, xylene, and acetone.</t>
  </si>
  <si>
    <t>Epoxy</t>
  </si>
  <si>
    <t>2063 Red</t>
  </si>
  <si>
    <t>2163 Plum</t>
  </si>
  <si>
    <t>3033 Green</t>
  </si>
  <si>
    <t xml:space="preserve">   3143 Teal</t>
  </si>
  <si>
    <t xml:space="preserve">   4013 Brown</t>
  </si>
  <si>
    <t xml:space="preserve">     6073 Buff</t>
  </si>
  <si>
    <t xml:space="preserve">     7133 Smoke</t>
  </si>
  <si>
    <t>S-5100 Silica Full Functional Novolac Epoxy Grout &amp; Mortar.</t>
  </si>
  <si>
    <t>S-5100 Novacolor Full Functional Novolac Epoxy Grout and Mortar.</t>
  </si>
  <si>
    <t xml:space="preserve">NovaColor is a high performance speciality ceramic coated material used for grouting flooring systems by tile </t>
  </si>
  <si>
    <t>setter’s method.  NovaColor is resistant against the same materials as the S-5100 Silica Grade however gives</t>
  </si>
  <si>
    <t>the user a more versatile array of colors to choose from. The NovaColor system is a specialized quartz coated</t>
  </si>
  <si>
    <t>material to resist color bleeding when in contact against highly concentrated acids and solvents. Excellent</t>
  </si>
  <si>
    <t>resistance against strong muratic acid or chlorine systems.</t>
  </si>
  <si>
    <t>S-5101 (Carbon Filled) Full Functional Novolac Epoxy Grout and Mortar</t>
  </si>
  <si>
    <t>SUS5101</t>
  </si>
  <si>
    <t>SUS5100</t>
  </si>
  <si>
    <t>a) S-5101 Industrial Units:  (2)A + (1)B + (2)C = 18.5 Gallon.</t>
  </si>
  <si>
    <t>Designed to resist attacks by many acids, alkalis and other chemical compounds that normally break down cement</t>
  </si>
  <si>
    <t>mortars and standard 100% epoxy grouts. S-5101 resists sulfuric, chromic and nitric acid, which destroys many grouting</t>
  </si>
  <si>
    <t>systems on the market today. It is recommended for use in distilleries, refineries, chemical laboratories, breweries,</t>
  </si>
  <si>
    <t>dairies, food processing plants, etc. S-5101 is sag resistant and should be specified for setting or grouting ceramic tile</t>
  </si>
  <si>
    <t>on any wall or floor installations. S-5101 not only has exceptional bond strength (greater than 1000 P.S.I.), but it will</t>
  </si>
  <si>
    <t>remain rigid and cohesive at intermittent temperatures up to 350ºF.</t>
  </si>
  <si>
    <t>Summitville Thin Brick - Olde Towne Thin Brick</t>
  </si>
  <si>
    <t>S-5101 (Carbon Filled) Full Functional Novolac Epoxy Grout &amp; Mortar</t>
  </si>
  <si>
    <t>S-5100 Novacolor Full Functional Novolac Epoxy Grout &amp; Mortar</t>
  </si>
  <si>
    <t>S-500 Ultramax Part C</t>
  </si>
  <si>
    <t>15 Lb Bag</t>
  </si>
  <si>
    <t>541 Seashore</t>
  </si>
  <si>
    <t>511 Arctic White</t>
  </si>
  <si>
    <t>519 Castle</t>
  </si>
  <si>
    <t>531 Brownstone</t>
  </si>
  <si>
    <t>547 Walnut</t>
  </si>
  <si>
    <t>552 Fudge</t>
  </si>
  <si>
    <t>566 Gunpowder</t>
  </si>
  <si>
    <t>567 Burlap</t>
  </si>
  <si>
    <t>568 Silhouette</t>
  </si>
  <si>
    <t xml:space="preserve"> 570 Silver Gray</t>
  </si>
  <si>
    <t xml:space="preserve"> 593 Wild Rose</t>
  </si>
  <si>
    <t>Mix one 15 Lb Bag of S-500 Ultramax Part C powder with one 1.5 gallon A &amp; B Unit.</t>
  </si>
  <si>
    <t>S-500 Ultra Max provides accurate repeatable superior color to other grout with no need for a sealer because it is</t>
  </si>
  <si>
    <t>not porous. S-500 Ultra Max will not support mold growth. It supplies the wear resistance of commercial strength</t>
  </si>
  <si>
    <t>grouts and unparalleled ease of installation.</t>
  </si>
  <si>
    <t>S-5100 Novacolor Full Functional Novolac Epoxy Grout and Mortar, S-5100 Silica Full Functional Novolac Epoxy Grout &amp; Mortar, S-5101 (Carbon Filled) Full Functional Novolac Epoxy Grout and Mortar &amp; S-500 Ultramax Part C.</t>
  </si>
  <si>
    <t>This price list is available electronically on an Excel spreadsheet at www.conestogatile.com/pricelists.</t>
  </si>
  <si>
    <t>See Note</t>
  </si>
  <si>
    <t>Abrasive surface (black) is available, (minimum order 500 SF).  Please contact customer service for pricing.</t>
  </si>
  <si>
    <t>Flashed surface is available, (minimum order 500 SF).  Please contact customer service for pricing.</t>
  </si>
  <si>
    <t>SUMMITVILLE THIN BRICK BLENDS</t>
  </si>
  <si>
    <t>B118 Valley Forge Flashed Blend</t>
  </si>
  <si>
    <t>B124 Yorktown Flashed Blend</t>
  </si>
  <si>
    <t xml:space="preserve">  B208 Newport Blend</t>
  </si>
  <si>
    <t>B510 Olde Charleston Colonial</t>
  </si>
  <si>
    <t>B594 Olde Chicago Colonial</t>
  </si>
  <si>
    <t>Summitville Thin Brick Blends</t>
  </si>
  <si>
    <t>SUB</t>
  </si>
  <si>
    <t>SU05</t>
  </si>
  <si>
    <t>SU1</t>
  </si>
  <si>
    <t>2 Gallon</t>
  </si>
  <si>
    <t>300 SF</t>
  </si>
  <si>
    <t>Blends are available in the 7-5/8" x 2-1/4" x 9/16" Field Tile format in either Pressed or Precision Sized Ground Edge.</t>
  </si>
  <si>
    <t>S-300 Epoxy Setting Adhesive.</t>
  </si>
  <si>
    <t xml:space="preserve">S-360 Fast Set Epoxy Adhesive. </t>
  </si>
  <si>
    <t>S-600 100% Solid Epoxy Admix.</t>
  </si>
  <si>
    <t>401 Graphite</t>
  </si>
  <si>
    <t>Colors 400 Downing Street and 401 Graphite added to select formats.</t>
  </si>
  <si>
    <t>S-400 is a two-part 100% solids epoxy grout and mortar.  Use where high chemical and stain resistance is of prime concern.</t>
  </si>
  <si>
    <t>S-5000 Industrial Units added.</t>
  </si>
  <si>
    <r>
      <t>QUARRY TILE (Precision Ground-Edge)</t>
    </r>
    <r>
      <rPr>
        <i/>
        <u/>
        <sz val="8"/>
        <rFont val="Arial"/>
        <family val="2"/>
      </rPr>
      <t xml:space="preserve"> - continued</t>
    </r>
  </si>
  <si>
    <t>(Smooth)</t>
  </si>
  <si>
    <t>Quarry Tile (Precision Ground-Edge)</t>
  </si>
  <si>
    <t>4" x 8" x 1/2" Field Tile format in Group III Color 48 Moroccan Brown only.</t>
  </si>
  <si>
    <t>1006 Olde Salem          1024 Fredericktown          1034 Hanover</t>
  </si>
  <si>
    <t>All 3-7/8" x 8" x 1", 3-7/8" x 8" x 1-3/8", 4" x 8" x 1-1/2" and 4" x 8" x 2-1/4" Floor Brick formats in both the Precision Ends and Select Grade.</t>
  </si>
  <si>
    <t xml:space="preserve">3-7/8" x 8" x 1-3/16" format in the Diamond Tread Smooth surface in both the Precision Ends and Select Grade. </t>
  </si>
  <si>
    <t>All Trim Units in the 1-3/8" thickness.</t>
  </si>
  <si>
    <t xml:space="preserve">All #1 Square Top Cove Base (All Heights), #'s 2L and 2R Square Top Cove Stops (All Heights), #3 Square Top Internal Corner  (All Heights), #4 Square Top External Corner (All Heights). </t>
  </si>
  <si>
    <t xml:space="preserve">#5 Cove Internal Corner, #6 Bullnose, #7 Bullnose Internal Round Corner, #8 Bullnose Stretcher, #'s 9L and 9R Bullnose Left and Right Out Angles and #10 Bullnose Internal Corner. </t>
  </si>
  <si>
    <t>#R2L Round Top Cove Stop Left and R2R Round Top Cove Stop Right.</t>
  </si>
  <si>
    <t>#2T Internal Corner (Mitered) and #3T External Corner (Mitered).</t>
  </si>
  <si>
    <t>Entire Series.</t>
  </si>
  <si>
    <t>Olde Towne Quarry Tile (Cushion-Edge)</t>
  </si>
  <si>
    <t>Colors 10 Summitville Red Flashed and 66 Palomino in all formats.</t>
  </si>
  <si>
    <t>4" x 8" x 1/2" and 8" x 8" x 1/2" Field Tile formats in all colors.</t>
  </si>
  <si>
    <t>Colors 10 Summitville Red Flashed, 11 Sun Glo Flashed and 66 Palomino in all formats.</t>
  </si>
  <si>
    <t>QT3565  Top Set Round Top Cove Base, QBT3565 Top Set Round Top Inside Cove Base Corner and QCT3565 Top Set Round Top Outside Cove Base Corner in all colors.</t>
  </si>
  <si>
    <t>Q1485 Bullnose (8" Edge) and QCL1485 Left Bullnose Corner and QCR1485 Right Bullnose Corner in all colors.</t>
  </si>
  <si>
    <t>All Square Top Cove Base and Stair Tread/Sill Trim units in all colors.</t>
  </si>
  <si>
    <t>Color 400 Downing Street only in all formats.</t>
  </si>
  <si>
    <t>Colors 1009 Elkton and 1012 Dungannon only in all formats.</t>
  </si>
  <si>
    <r>
      <t xml:space="preserve">All Bullnose Trim units in all colors with the </t>
    </r>
    <r>
      <rPr>
        <i/>
        <u/>
        <sz val="10"/>
        <rFont val="Arial"/>
        <family val="2"/>
      </rPr>
      <t>exception</t>
    </r>
    <r>
      <rPr>
        <sz val="10"/>
        <rFont val="Arial"/>
        <family val="2"/>
      </rPr>
      <t xml:space="preserve"> of the Q1665 Bullnose and QC1665 Bullnose Corner.</t>
    </r>
  </si>
  <si>
    <t>11 Sun Glo          33 Falcon          48 Moroccan Brown</t>
  </si>
  <si>
    <t>44 Oxford Gray          86 Elephant Gray</t>
  </si>
  <si>
    <t>quarry tiles are designed for a nominal 3/8" joint.  Listed pieces per square foot include joint allowance but no allowance for cuts.</t>
  </si>
  <si>
    <t>6" x 6" x 1/2" Flemish size - 4.1 pieces per square foot.  8" x 8" x 3/4" 8" Hex size - 2.5 pieces per square foot.  (Contour</t>
  </si>
  <si>
    <t>d) Wax coating is available at $0.85 per piece.  11-5/8" x 3-5/8" x 9/16" size - 3 pieces per square foot.</t>
  </si>
  <si>
    <t xml:space="preserve">  </t>
  </si>
  <si>
    <t xml:space="preserve">  B174 Alexandria Flashed Blend</t>
  </si>
  <si>
    <t xml:space="preserve">          B209 Richmond Blend</t>
  </si>
  <si>
    <t xml:space="preserve">          B210 Dover Blend</t>
  </si>
  <si>
    <t>B109 Andover Blend          B185 Concord Blend          B205 Lexington Blend          B211 Cambridge Blend</t>
  </si>
  <si>
    <r>
      <t>FURAN SETTING &amp; GROUTING SYSTEM</t>
    </r>
    <r>
      <rPr>
        <i/>
        <u/>
        <sz val="8"/>
        <rFont val="Arial"/>
        <family val="2"/>
      </rPr>
      <t xml:space="preserve"> - continued</t>
    </r>
  </si>
  <si>
    <t>5/1/26</t>
  </si>
  <si>
    <t>a) Waxing is available at $5.90 per piece.</t>
  </si>
  <si>
    <t>b) Waxing is available at $8.80 per piece.</t>
  </si>
  <si>
    <t>Wax coating is available at $2.75 per square foot.  Wax coating trim units is available at $4.60 per piece.</t>
  </si>
  <si>
    <t>Wax coating is available at $2.75 per square foot.  Refer to QUARRY TILE section for Trim units.</t>
  </si>
  <si>
    <t>Standard Waxing (Brick units) is available at $2.10 per piece.  Extra Heavy Waxing (Brick units) is available at $2.15 per piece.</t>
  </si>
  <si>
    <t>961 Gray          991 Black</t>
  </si>
  <si>
    <t>S7133 Smoke</t>
  </si>
  <si>
    <t>S8043 Blue</t>
  </si>
  <si>
    <t xml:space="preserve">         S3143 Cayman Green</t>
  </si>
  <si>
    <t xml:space="preserve">         S4013 Brown</t>
  </si>
  <si>
    <t xml:space="preserve">         S5013 Black</t>
  </si>
  <si>
    <t xml:space="preserve">         S6023 Tan</t>
  </si>
  <si>
    <t xml:space="preserve">      S9073 White</t>
  </si>
  <si>
    <t>5013 Black</t>
  </si>
  <si>
    <t xml:space="preserve">   6023 Tan</t>
  </si>
  <si>
    <t xml:space="preserve">     8043 Blue</t>
  </si>
  <si>
    <t>S-5100 Industrial Unit</t>
  </si>
  <si>
    <t>S-5000 Industrial Unit</t>
  </si>
  <si>
    <t>b) Available in color Black only.</t>
  </si>
  <si>
    <t>a,b</t>
  </si>
  <si>
    <t>18.50 Gallon</t>
  </si>
  <si>
    <t>27.80 Gallon</t>
  </si>
  <si>
    <t>15 Gallon</t>
  </si>
  <si>
    <t>Fiberglass Reinforcing Cloth</t>
  </si>
  <si>
    <t>a) Custom Order Only.  Please contact customer service for pricing.</t>
  </si>
  <si>
    <t>S-4500 Industrial Unit</t>
  </si>
  <si>
    <t xml:space="preserve">One Industrial Unit consists of 1 each Part A, 1 each Part B and 2 each Part C which equals 199 Lbs. or 15 mixed gallons.  </t>
  </si>
  <si>
    <t>a) S-5100 Novacolor Industrial Unit:  (2)A + (1)B + (6)C = 27.8 Gallon.</t>
  </si>
  <si>
    <t>a) S-5000 Industrial Unit:  (1)A + (1)B + (2)C = 15 Gallon.</t>
  </si>
  <si>
    <t>a) Special Order Only.  Please contact customer service for pricing and minimum order quantities.</t>
  </si>
  <si>
    <t>a) S-5100 Novacolor Industrial Unit:  (2)A + (1)B + (6)C = 27.8 Gallon.  Available in color Black only.</t>
  </si>
  <si>
    <t>2-1/4" x 7-5/8" x 9/16"</t>
  </si>
  <si>
    <t>3-5/8" x 11-5/8" x 9/16"</t>
  </si>
  <si>
    <t>a) Wax coating is available at $0.50 per piece.  7-5/8" x 2-1/4" x 9/16" size - 6.87 pieces per square foot.</t>
  </si>
  <si>
    <t>b) Wax Coating is available at $1.15 per piece.</t>
  </si>
  <si>
    <t>e) Wax Coating is available at $1.45 per piece.</t>
  </si>
  <si>
    <t>Colors B505 Olde Germantown Blend and B506 Olde Jamestown Blend only in all formats.</t>
  </si>
  <si>
    <t>B595 Olde Tavern Colonial</t>
  </si>
  <si>
    <t>B597 Olde Philadelphia Colonial</t>
  </si>
  <si>
    <t>Wax coating is available at $0.50 per piece for Field &amp; at $1.15 per piece for BC-248 Corner.</t>
  </si>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</sst>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5" formatCode="0.0%"/>
  </numFmts>
  <fonts count="31"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b/>
      <i/>
      <sz val="8"/>
      <name val="Arial Narrow"/>
      <family val="2"/>
    </font>
    <font>
      <i/>
      <u/>
      <sz val="8"/>
      <name val="Arial"/>
      <family val="2"/>
    </font>
    <font>
      <u/>
      <sz val="8"/>
      <name val="Arial"/>
      <family val="2"/>
    </font>
    <font>
      <b/>
      <sz val="11"/>
      <name val="Arial"/>
      <family val="2"/>
    </font>
    <font>
      <sz val="8"/>
      <color indexed="13"/>
      <name val="Arial"/>
      <family val="2"/>
    </font>
    <font>
      <sz val="7"/>
      <name val="Arial Narrow"/>
      <family val="2"/>
    </font>
    <font>
      <sz val="10"/>
      <color rgb="FF000000"/>
      <name val="Arial"/>
      <family val="2"/>
    </font>
    <font>
      <sz val="8"/>
      <color rgb="FFFF0000"/>
      <name val="Arial Narrow"/>
      <family val="2"/>
    </font>
    <font>
      <b/>
      <sz val="8"/>
      <color rgb="FFFF0000"/>
      <name val="Arial Narrow"/>
      <family val="2"/>
    </font>
    <font>
      <i/>
      <sz val="8"/>
      <color rgb="FFFF0000"/>
      <name val="Arial Narrow"/>
      <family val="2"/>
    </font>
    <font>
      <i/>
      <u/>
      <sz val="10"/>
      <name val="Arial"/>
      <family val="2"/>
    </font>
    <font>
      <sz val="8"/>
      <color rgb="FFFF0000"/>
      <name val="Arial"/>
      <family val="2"/>
    </font>
  </fonts>
  <fills count="14">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46"/>
        <bgColor indexed="64"/>
      </patternFill>
    </fill>
    <fill>
      <patternFill patternType="solid">
        <fgColor indexed="13"/>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4">
    <xf numFmtId="0" fontId="0" fillId="0" borderId="0"/>
    <xf numFmtId="43" fontId="1" fillId="0" borderId="0" applyFont="0" applyFill="0" applyBorder="0" applyAlignment="0" applyProtection="0"/>
    <xf numFmtId="0" fontId="11" fillId="0" borderId="0" applyNumberFormat="0" applyFill="0" applyBorder="0" applyAlignment="0" applyProtection="0">
      <alignment vertical="top"/>
      <protection locked="0"/>
    </xf>
    <xf numFmtId="9" fontId="1" fillId="0" borderId="0" applyFont="0" applyFill="0" applyBorder="0" applyAlignment="0" applyProtection="0"/>
  </cellStyleXfs>
  <cellXfs count="243">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3"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3"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3"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3" applyFont="1" applyFill="1" applyBorder="1" applyAlignment="1">
      <alignment horizontal="center" vertical="center"/>
    </xf>
    <xf numFmtId="9" fontId="4" fillId="0" borderId="0" xfId="3" applyFont="1" applyFill="1" applyAlignment="1">
      <alignment vertical="center"/>
    </xf>
    <xf numFmtId="9" fontId="4" fillId="0" borderId="0" xfId="3" applyFont="1" applyFill="1" applyAlignment="1">
      <alignment horizontal="center" vertical="center"/>
    </xf>
    <xf numFmtId="9" fontId="4" fillId="0" borderId="0" xfId="3" applyFont="1" applyFill="1" applyAlignment="1">
      <alignment horizontal="center"/>
    </xf>
    <xf numFmtId="4" fontId="6" fillId="0" borderId="0" xfId="1" applyNumberFormat="1" applyFont="1" applyFill="1" applyAlignment="1">
      <alignment vertical="center"/>
    </xf>
    <xf numFmtId="9" fontId="6" fillId="0" borderId="0" xfId="3" applyFont="1" applyFill="1" applyAlignment="1">
      <alignment vertical="center"/>
    </xf>
    <xf numFmtId="165" fontId="4" fillId="0" borderId="0" xfId="3" applyNumberFormat="1" applyFont="1" applyFill="1" applyAlignment="1">
      <alignment vertical="center"/>
    </xf>
    <xf numFmtId="9" fontId="4" fillId="0" borderId="0" xfId="3" applyFont="1" applyFill="1"/>
    <xf numFmtId="4" fontId="4" fillId="2" borderId="0" xfId="1" applyNumberFormat="1" applyFont="1" applyFill="1" applyAlignment="1" applyProtection="1">
      <alignment vertical="center"/>
      <protection locked="0"/>
    </xf>
    <xf numFmtId="9" fontId="4" fillId="0" borderId="1" xfId="3"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3"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3"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3"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0" fontId="4" fillId="3" borderId="0" xfId="0" applyFont="1" applyFill="1"/>
    <xf numFmtId="0" fontId="16" fillId="0" borderId="0" xfId="0" applyFont="1" applyAlignment="1">
      <alignment horizontal="right" vertical="center"/>
    </xf>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0" fontId="0" fillId="0" borderId="0" xfId="0" applyAlignment="1">
      <alignment horizontal="left"/>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3"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6" borderId="0" xfId="1" applyNumberFormat="1" applyFont="1" applyFill="1" applyAlignment="1">
      <alignment vertical="center"/>
    </xf>
    <xf numFmtId="4" fontId="4" fillId="12" borderId="0" xfId="1" applyNumberFormat="1" applyFont="1" applyFill="1" applyAlignment="1">
      <alignment vertical="center"/>
    </xf>
    <xf numFmtId="4" fontId="4" fillId="10"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6" borderId="0" xfId="1" applyNumberFormat="1" applyFont="1" applyFill="1" applyAlignment="1">
      <alignment horizontal="left" vertical="center"/>
    </xf>
    <xf numFmtId="4" fontId="4" fillId="12" borderId="0" xfId="1" applyNumberFormat="1" applyFont="1" applyFill="1" applyAlignment="1">
      <alignment horizontal="left" vertical="center"/>
    </xf>
    <xf numFmtId="4" fontId="4" fillId="10"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3"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3" fontId="4" fillId="6" borderId="0" xfId="1" applyNumberFormat="1" applyFont="1" applyFill="1" applyAlignment="1">
      <alignment horizontal="center" vertical="center"/>
    </xf>
    <xf numFmtId="3" fontId="4" fillId="12" borderId="0" xfId="1" applyNumberFormat="1" applyFont="1" applyFill="1" applyAlignment="1">
      <alignment horizontal="center" vertical="center"/>
    </xf>
    <xf numFmtId="3" fontId="4" fillId="10"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3" borderId="2" xfId="0" applyFont="1" applyFill="1" applyBorder="1"/>
    <xf numFmtId="0" fontId="11" fillId="0" borderId="1" xfId="2" applyBorder="1" applyAlignment="1" applyProtection="1"/>
    <xf numFmtId="0" fontId="0" fillId="13" borderId="2" xfId="0" applyFill="1" applyBorder="1"/>
    <xf numFmtId="0" fontId="0" fillId="13" borderId="1" xfId="0" applyFill="1" applyBorder="1"/>
    <xf numFmtId="0" fontId="0" fillId="0" borderId="1" xfId="0" applyBorder="1"/>
    <xf numFmtId="0" fontId="16" fillId="0" borderId="0" xfId="0" applyFont="1" applyAlignment="1">
      <alignment vertical="center"/>
    </xf>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3" applyNumberFormat="1" applyFont="1" applyFill="1" applyAlignment="1">
      <alignment horizontal="left" vertical="center" wrapText="1"/>
    </xf>
    <xf numFmtId="9" fontId="4" fillId="0" borderId="0" xfId="3"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7" fillId="0" borderId="0" xfId="0" applyFont="1" applyAlignment="1">
      <alignment horizontal="left" vertical="center"/>
    </xf>
    <xf numFmtId="0" fontId="4" fillId="0" borderId="0" xfId="0" applyFont="1" applyAlignment="1">
      <alignment horizontal="left" vertical="center"/>
    </xf>
    <xf numFmtId="0" fontId="9" fillId="0" borderId="0" xfId="0" applyFont="1" applyAlignment="1">
      <alignment horizontal="left" vertical="center"/>
    </xf>
    <xf numFmtId="0" fontId="5" fillId="0" borderId="0" xfId="0" applyFont="1" applyAlignment="1">
      <alignment vertical="center"/>
    </xf>
    <xf numFmtId="49" fontId="7" fillId="0" borderId="0" xfId="1" quotePrefix="1" applyNumberFormat="1" applyFont="1" applyAlignment="1">
      <alignment horizontal="right" vertical="center"/>
    </xf>
    <xf numFmtId="0" fontId="19" fillId="0" borderId="0" xfId="0" applyFont="1" applyAlignment="1">
      <alignment horizontal="center" vertical="center"/>
    </xf>
    <xf numFmtId="49" fontId="4" fillId="0" borderId="0" xfId="0" applyNumberFormat="1" applyFont="1" applyAlignment="1">
      <alignment vertical="center"/>
    </xf>
    <xf numFmtId="49" fontId="4" fillId="0" borderId="0" xfId="1" applyNumberFormat="1" applyFont="1" applyAlignment="1">
      <alignment horizontal="center" vertical="center"/>
    </xf>
    <xf numFmtId="43" fontId="2" fillId="0" borderId="0" xfId="1" applyFont="1" applyFill="1" applyAlignment="1">
      <alignment vertical="center"/>
    </xf>
    <xf numFmtId="0" fontId="21" fillId="0" borderId="0" xfId="0" applyFont="1" applyAlignment="1">
      <alignment vertical="center"/>
    </xf>
    <xf numFmtId="0" fontId="22" fillId="0" borderId="0" xfId="0" applyFont="1"/>
    <xf numFmtId="0" fontId="5" fillId="0" borderId="0" xfId="0" applyFont="1" applyAlignment="1">
      <alignment horizontal="left" vertical="center"/>
    </xf>
    <xf numFmtId="3" fontId="4" fillId="0" borderId="0" xfId="1" applyNumberFormat="1" applyFont="1" applyFill="1" applyAlignment="1">
      <alignment horizontal="center" vertical="center"/>
    </xf>
    <xf numFmtId="49" fontId="4" fillId="0" borderId="0" xfId="0" applyNumberFormat="1" applyFont="1" applyAlignment="1">
      <alignment horizontal="center" vertical="center"/>
    </xf>
    <xf numFmtId="0" fontId="23" fillId="0" borderId="0" xfId="0" applyFont="1" applyAlignment="1">
      <alignment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3"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0" fontId="19" fillId="0" borderId="0" xfId="0" applyFont="1" applyAlignment="1">
      <alignment vertical="center"/>
    </xf>
    <xf numFmtId="0" fontId="24" fillId="0" borderId="0" xfId="0" applyFont="1" applyAlignment="1">
      <alignment vertical="center"/>
    </xf>
    <xf numFmtId="0" fontId="24" fillId="0" borderId="0" xfId="0" applyFont="1" applyAlignment="1">
      <alignment horizontal="left" vertical="center"/>
    </xf>
    <xf numFmtId="0" fontId="0" fillId="0" borderId="0" xfId="0" applyAlignment="1">
      <alignment wrapText="1"/>
    </xf>
    <xf numFmtId="14" fontId="2" fillId="0" borderId="0" xfId="0" applyNumberFormat="1" applyFont="1" applyAlignment="1">
      <alignment horizontal="left" vertical="top"/>
    </xf>
    <xf numFmtId="0" fontId="0" fillId="0" borderId="0" xfId="0" applyAlignment="1">
      <alignment vertical="top" wrapText="1"/>
    </xf>
    <xf numFmtId="0" fontId="2" fillId="0" borderId="0" xfId="0" applyFont="1" applyAlignment="1">
      <alignment horizontal="left" vertical="top" wrapText="1"/>
    </xf>
    <xf numFmtId="0" fontId="0" fillId="0" borderId="0" xfId="0" applyAlignment="1">
      <alignment vertical="top"/>
    </xf>
    <xf numFmtId="0" fontId="2" fillId="0" borderId="0" xfId="0" applyFont="1" applyAlignment="1">
      <alignment vertical="top" wrapText="1"/>
    </xf>
    <xf numFmtId="0" fontId="2" fillId="0" borderId="0" xfId="0" applyFont="1" applyAlignment="1">
      <alignment vertical="top"/>
    </xf>
    <xf numFmtId="14" fontId="2" fillId="0" borderId="0" xfId="0" quotePrefix="1" applyNumberFormat="1" applyFont="1" applyAlignment="1">
      <alignment horizontal="left" vertical="top"/>
    </xf>
    <xf numFmtId="14" fontId="3" fillId="0" borderId="0" xfId="0" applyNumberFormat="1" applyFont="1" applyAlignment="1">
      <alignment horizontal="left" vertical="top"/>
    </xf>
    <xf numFmtId="14" fontId="0" fillId="0" borderId="0" xfId="0" quotePrefix="1" applyNumberFormat="1" applyAlignment="1">
      <alignment horizontal="left" vertical="top"/>
    </xf>
    <xf numFmtId="0" fontId="0" fillId="0" borderId="0" xfId="0" quotePrefix="1" applyAlignment="1">
      <alignment vertical="top" wrapText="1"/>
    </xf>
    <xf numFmtId="4" fontId="6" fillId="0" borderId="2" xfId="1" applyNumberFormat="1" applyFont="1" applyFill="1" applyBorder="1" applyAlignment="1">
      <alignment vertical="center"/>
    </xf>
    <xf numFmtId="0" fontId="6" fillId="0" borderId="6" xfId="0" applyFont="1" applyBorder="1" applyAlignment="1">
      <alignment vertical="center"/>
    </xf>
    <xf numFmtId="0" fontId="3" fillId="0" borderId="0" xfId="0" applyFont="1" applyAlignment="1">
      <alignment vertical="top" wrapText="1"/>
    </xf>
    <xf numFmtId="0" fontId="3" fillId="0" borderId="0" xfId="0" applyFont="1" applyAlignment="1">
      <alignment vertical="top"/>
    </xf>
    <xf numFmtId="0" fontId="16" fillId="0" borderId="0" xfId="0" applyFont="1" applyAlignment="1">
      <alignment horizontal="center" vertical="center"/>
    </xf>
    <xf numFmtId="2" fontId="7" fillId="0" borderId="0" xfId="1" applyNumberFormat="1" applyFont="1" applyFill="1" applyAlignment="1">
      <alignment horizontal="center" vertical="center"/>
    </xf>
    <xf numFmtId="0" fontId="0" fillId="0" borderId="0" xfId="0" applyAlignment="1">
      <alignment horizontal="center" vertical="center"/>
    </xf>
    <xf numFmtId="1" fontId="4" fillId="0" borderId="0" xfId="0" quotePrefix="1" applyNumberFormat="1" applyFont="1" applyAlignment="1">
      <alignment horizontal="center" vertical="center"/>
    </xf>
    <xf numFmtId="0" fontId="26" fillId="0" borderId="0" xfId="0" applyFont="1" applyAlignment="1">
      <alignment vertical="center"/>
    </xf>
    <xf numFmtId="0" fontId="27" fillId="0" borderId="0" xfId="0" applyFont="1" applyAlignment="1">
      <alignment vertical="center"/>
    </xf>
    <xf numFmtId="0" fontId="1" fillId="0" borderId="0" xfId="0" applyFont="1" applyAlignment="1">
      <alignment vertical="top"/>
    </xf>
    <xf numFmtId="14" fontId="1" fillId="0" borderId="0" xfId="0" applyNumberFormat="1" applyFont="1" applyAlignment="1">
      <alignment horizontal="left" vertical="top"/>
    </xf>
    <xf numFmtId="0" fontId="1" fillId="0" borderId="0" xfId="0" applyFont="1" applyAlignment="1">
      <alignment vertical="top" wrapText="1"/>
    </xf>
    <xf numFmtId="14" fontId="1" fillId="0" borderId="0" xfId="0" applyNumberFormat="1" applyFont="1" applyAlignment="1">
      <alignment horizontal="left" vertical="top" wrapText="1"/>
    </xf>
    <xf numFmtId="0" fontId="9" fillId="0" borderId="0" xfId="0" applyFont="1" applyAlignment="1">
      <alignment vertical="center"/>
    </xf>
    <xf numFmtId="0" fontId="4" fillId="0" borderId="0" xfId="0" quotePrefix="1" applyFont="1" applyAlignment="1">
      <alignment horizontal="center" vertical="center"/>
    </xf>
    <xf numFmtId="0" fontId="30" fillId="0" borderId="0" xfId="0" applyFont="1" applyAlignment="1">
      <alignment vertical="center"/>
    </xf>
    <xf numFmtId="0" fontId="26" fillId="0" borderId="0" xfId="0" applyFont="1" applyAlignment="1">
      <alignment horizontal="right" vertical="center"/>
    </xf>
    <xf numFmtId="0" fontId="27" fillId="0" borderId="0" xfId="0" applyFont="1" applyAlignment="1">
      <alignment horizontal="center" vertical="center"/>
    </xf>
    <xf numFmtId="4" fontId="30" fillId="0" borderId="0" xfId="1" applyNumberFormat="1" applyFont="1" applyFill="1" applyAlignment="1">
      <alignment vertical="center"/>
    </xf>
    <xf numFmtId="0" fontId="26" fillId="0" borderId="0" xfId="0" applyFont="1" applyAlignment="1">
      <alignment horizontal="center" vertical="center"/>
    </xf>
    <xf numFmtId="43" fontId="30" fillId="0" borderId="0" xfId="1" applyFont="1" applyFill="1" applyAlignment="1">
      <alignment horizontal="center" vertical="center"/>
    </xf>
    <xf numFmtId="0" fontId="28" fillId="0" borderId="0" xfId="0" applyFont="1" applyAlignment="1">
      <alignment horizontal="right" vertical="center"/>
    </xf>
    <xf numFmtId="4" fontId="7" fillId="0" borderId="0" xfId="1" applyNumberFormat="1" applyFont="1" applyFill="1" applyAlignment="1">
      <alignment horizontal="center" vertical="center"/>
    </xf>
    <xf numFmtId="43" fontId="4" fillId="0" borderId="0" xfId="1" applyFont="1" applyFill="1" applyAlignment="1">
      <alignment vertical="center"/>
    </xf>
    <xf numFmtId="0" fontId="28" fillId="0" borderId="0" xfId="0" applyFont="1" applyAlignment="1">
      <alignment vertical="center"/>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xf numFmtId="0" fontId="8"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14" fontId="6" fillId="0" borderId="0" xfId="0" applyNumberFormat="1" applyFont="1" applyAlignment="1">
      <alignment horizontal="right" vertical="center"/>
    </xf>
    <xf numFmtId="0" fontId="13" fillId="0" borderId="0" xfId="0" applyFont="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2" fontId="7" fillId="0" borderId="0" xfId="0" applyNumberFormat="1" applyFont="1" applyAlignment="1">
      <alignment horizontal="center" vertical="center" wrapText="1"/>
    </xf>
    <xf numFmtId="0" fontId="15" fillId="0" borderId="0" xfId="0" applyFont="1" applyAlignment="1">
      <alignment horizontal="right"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3"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3" applyNumberFormat="1" applyFont="1" applyAlignment="1">
      <alignment horizontal="right" vertical="center"/>
    </xf>
    <xf numFmtId="14" fontId="1" fillId="0" borderId="0" xfId="0" applyNumberFormat="1" applyFont="1" applyAlignment="1">
      <alignment horizontal="left" vertical="top" wrapText="1"/>
    </xf>
    <xf numFmtId="0" fontId="1" fillId="0" borderId="0" xfId="0" applyFont="1" applyAlignment="1">
      <alignment vertical="top" wrapText="1"/>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colors>
    <mruColors>
      <color rgb="FF0000FF"/>
      <color rgb="FFC0C0C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48</xdr:row>
          <xdr:rowOff>28575</xdr:rowOff>
        </xdr:from>
        <xdr:to>
          <xdr:col>0</xdr:col>
          <xdr:colOff>1038225</xdr:colOff>
          <xdr:row>50</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52</xdr:row>
          <xdr:rowOff>28575</xdr:rowOff>
        </xdr:from>
        <xdr:to>
          <xdr:col>0</xdr:col>
          <xdr:colOff>1038225</xdr:colOff>
          <xdr:row>54</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1171575</xdr:colOff>
      <xdr:row>3</xdr:row>
      <xdr:rowOff>0</xdr:rowOff>
    </xdr:to>
    <xdr:pic>
      <xdr:nvPicPr>
        <xdr:cNvPr id="3663" name="Picture 335">
          <a:extLst>
            <a:ext uri="{FF2B5EF4-FFF2-40B4-BE49-F238E27FC236}">
              <a16:creationId xmlns:a16="http://schemas.microsoft.com/office/drawing/2014/main" id="{00000000-0008-0000-0100-00004F0E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32385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4</xdr:col>
          <xdr:colOff>133350</xdr:colOff>
          <xdr:row>1</xdr:row>
          <xdr:rowOff>0</xdr:rowOff>
        </xdr:from>
        <xdr:to>
          <xdr:col>8</xdr:col>
          <xdr:colOff>609600</xdr:colOff>
          <xdr:row>4</xdr:row>
          <xdr:rowOff>28575</xdr:rowOff>
        </xdr:to>
        <xdr:sp macro="" textlink="">
          <xdr:nvSpPr>
            <xdr:cNvPr id="3094" name="Object 22" hidden="1">
              <a:extLst>
                <a:ext uri="{63B3BB69-23CF-44E3-9099-C40C66FF867C}">
                  <a14:compatExt spid="_x0000_s3094"/>
                </a:ext>
                <a:ext uri="{FF2B5EF4-FFF2-40B4-BE49-F238E27FC236}">
                  <a16:creationId xmlns:a16="http://schemas.microsoft.com/office/drawing/2014/main" id="{00000000-0008-0000-0100-0000160C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12</xdr:col>
      <xdr:colOff>228600</xdr:colOff>
      <xdr:row>12</xdr:row>
      <xdr:rowOff>0</xdr:rowOff>
    </xdr:from>
    <xdr:to>
      <xdr:col>12</xdr:col>
      <xdr:colOff>228600</xdr:colOff>
      <xdr:row>12</xdr:row>
      <xdr:rowOff>0</xdr:rowOff>
    </xdr:to>
    <xdr:sp macro="" textlink="">
      <xdr:nvSpPr>
        <xdr:cNvPr id="6473" name="Line 118">
          <a:extLst>
            <a:ext uri="{FF2B5EF4-FFF2-40B4-BE49-F238E27FC236}">
              <a16:creationId xmlns:a16="http://schemas.microsoft.com/office/drawing/2014/main" id="{00000000-0008-0000-0200-000049190000}"/>
            </a:ext>
          </a:extLst>
        </xdr:cNvPr>
        <xdr:cNvSpPr>
          <a:spLocks noChangeShapeType="1"/>
        </xdr:cNvSpPr>
      </xdr:nvSpPr>
      <xdr:spPr bwMode="auto">
        <a:xfrm>
          <a:off x="42481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12</xdr:row>
      <xdr:rowOff>0</xdr:rowOff>
    </xdr:from>
    <xdr:to>
      <xdr:col>12</xdr:col>
      <xdr:colOff>228600</xdr:colOff>
      <xdr:row>12</xdr:row>
      <xdr:rowOff>0</xdr:rowOff>
    </xdr:to>
    <xdr:sp macro="" textlink="">
      <xdr:nvSpPr>
        <xdr:cNvPr id="6474" name="Line 192">
          <a:extLst>
            <a:ext uri="{FF2B5EF4-FFF2-40B4-BE49-F238E27FC236}">
              <a16:creationId xmlns:a16="http://schemas.microsoft.com/office/drawing/2014/main" id="{00000000-0008-0000-0200-00004A190000}"/>
            </a:ext>
          </a:extLst>
        </xdr:cNvPr>
        <xdr:cNvSpPr>
          <a:spLocks noChangeShapeType="1"/>
        </xdr:cNvSpPr>
      </xdr:nvSpPr>
      <xdr:spPr bwMode="auto">
        <a:xfrm>
          <a:off x="4248150" y="15240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8</xdr:col>
          <xdr:colOff>161925</xdr:colOff>
          <xdr:row>12</xdr:row>
          <xdr:rowOff>123825</xdr:rowOff>
        </xdr:from>
        <xdr:to>
          <xdr:col>14</xdr:col>
          <xdr:colOff>171450</xdr:colOff>
          <xdr:row>15</xdr:row>
          <xdr:rowOff>66676</xdr:rowOff>
        </xdr:to>
        <xdr:sp macro="" textlink="">
          <xdr:nvSpPr>
            <xdr:cNvPr id="1356" name="Object 332" hidden="1">
              <a:extLst>
                <a:ext uri="{63B3BB69-23CF-44E3-9099-C40C66FF867C}">
                  <a14:compatExt spid="_x0000_s1356"/>
                </a:ext>
                <a:ext uri="{FF2B5EF4-FFF2-40B4-BE49-F238E27FC236}">
                  <a16:creationId xmlns:a16="http://schemas.microsoft.com/office/drawing/2014/main" id="{00000000-0008-0000-0200-00004C05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2</xdr:col>
      <xdr:colOff>0</xdr:colOff>
      <xdr:row>12</xdr:row>
      <xdr:rowOff>0</xdr:rowOff>
    </xdr:from>
    <xdr:to>
      <xdr:col>7</xdr:col>
      <xdr:colOff>9525</xdr:colOff>
      <xdr:row>13</xdr:row>
      <xdr:rowOff>0</xdr:rowOff>
    </xdr:to>
    <xdr:pic>
      <xdr:nvPicPr>
        <xdr:cNvPr id="6475" name="Picture 335">
          <a:extLst>
            <a:ext uri="{FF2B5EF4-FFF2-40B4-BE49-F238E27FC236}">
              <a16:creationId xmlns:a16="http://schemas.microsoft.com/office/drawing/2014/main" id="{00000000-0008-0000-0200-00004B19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0" y="1524000"/>
          <a:ext cx="1562100" cy="200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5" Type="http://schemas.openxmlformats.org/officeDocument/2006/relationships/image" Target="../media/image1.emf"/><Relationship Id="rId4" Type="http://schemas.openxmlformats.org/officeDocument/2006/relationships/oleObject" Target="../embeddings/oleObject2.bin"/></Relationships>
</file>

<file path=xl/worksheets/_rels/sheet4.xml.rels><?xml version="1.0" encoding="UTF-8" standalone="yes"?>
<Relationships xmlns="http://schemas.openxmlformats.org/package/2006/relationships"><Relationship Id="rId2" Type="http://schemas.openxmlformats.org/officeDocument/2006/relationships/hyperlink" Target="http://www.summitville.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M60"/>
  <sheetViews>
    <sheetView topLeftCell="A13" workbookViewId="0">
      <selection activeCell="H55" sqref="H55"/>
    </sheetView>
  </sheetViews>
  <sheetFormatPr defaultRowHeight="12.75" x14ac:dyDescent="0.2"/>
  <cols>
    <col min="1" max="1" width="18.85546875" customWidth="1"/>
    <col min="2" max="8" width="9.42578125" customWidth="1"/>
  </cols>
  <sheetData>
    <row r="1" spans="1:13" ht="23.25" x14ac:dyDescent="0.35">
      <c r="A1" s="7" t="s">
        <v>56</v>
      </c>
      <c r="B1" s="109" t="s">
        <v>91</v>
      </c>
    </row>
    <row r="2" spans="1:13" x14ac:dyDescent="0.2">
      <c r="A2" s="7" t="s">
        <v>85</v>
      </c>
      <c r="B2" s="107" t="s">
        <v>92</v>
      </c>
    </row>
    <row r="3" spans="1:13" x14ac:dyDescent="0.2">
      <c r="A3" s="7" t="s">
        <v>73</v>
      </c>
      <c r="B3" s="107" t="s">
        <v>284</v>
      </c>
    </row>
    <row r="4" spans="1:13" x14ac:dyDescent="0.2">
      <c r="A4" s="7" t="s">
        <v>28</v>
      </c>
      <c r="B4" s="108" t="s">
        <v>455</v>
      </c>
      <c r="C4" s="108"/>
      <c r="D4" s="108"/>
    </row>
    <row r="6" spans="1:13" x14ac:dyDescent="0.2">
      <c r="A6" s="90"/>
      <c r="B6" s="90"/>
      <c r="C6" s="90"/>
      <c r="D6" s="90"/>
      <c r="E6" s="90"/>
      <c r="F6" s="90"/>
      <c r="G6" s="90"/>
      <c r="H6" s="90"/>
    </row>
    <row r="8" spans="1:13" x14ac:dyDescent="0.2">
      <c r="A8" s="50" t="s">
        <v>42</v>
      </c>
      <c r="B8" s="51"/>
      <c r="C8" s="220"/>
      <c r="D8" s="220"/>
      <c r="E8" s="220"/>
      <c r="F8" s="220"/>
      <c r="G8" s="220"/>
      <c r="H8" s="221"/>
    </row>
    <row r="9" spans="1:13" x14ac:dyDescent="0.2">
      <c r="A9" s="3"/>
      <c r="B9" s="3"/>
      <c r="C9" s="3"/>
      <c r="D9" s="3"/>
      <c r="E9" s="3"/>
      <c r="F9" s="3"/>
      <c r="G9" s="3"/>
      <c r="H9" s="3"/>
      <c r="I9" s="3"/>
      <c r="J9" s="3"/>
      <c r="K9" s="3"/>
      <c r="L9" s="3"/>
      <c r="M9" s="3"/>
    </row>
    <row r="10" spans="1:13" x14ac:dyDescent="0.2">
      <c r="A10" s="3"/>
      <c r="B10" s="3" t="s">
        <v>31</v>
      </c>
      <c r="C10" s="3"/>
      <c r="D10" s="3"/>
      <c r="F10" s="3"/>
      <c r="G10" s="3"/>
      <c r="H10" s="3"/>
      <c r="I10" s="3"/>
      <c r="J10" s="3"/>
      <c r="K10" s="3"/>
      <c r="L10" s="3"/>
      <c r="M10" s="3"/>
    </row>
    <row r="11" spans="1:13" x14ac:dyDescent="0.2">
      <c r="A11" s="3"/>
      <c r="B11" s="3" t="s">
        <v>32</v>
      </c>
      <c r="C11" s="3"/>
      <c r="D11" s="3"/>
      <c r="F11" s="3"/>
      <c r="G11" s="3"/>
      <c r="H11" s="3"/>
      <c r="I11" s="3"/>
      <c r="J11" s="3"/>
      <c r="K11" s="3"/>
      <c r="L11" s="3"/>
      <c r="M11" s="3"/>
    </row>
    <row r="12" spans="1:13" x14ac:dyDescent="0.2">
      <c r="A12" s="3"/>
      <c r="B12" s="3"/>
      <c r="C12" s="3"/>
      <c r="D12" s="3"/>
      <c r="F12" s="3"/>
      <c r="G12" s="3"/>
      <c r="H12" s="3"/>
      <c r="I12" s="3"/>
      <c r="J12" s="3"/>
      <c r="K12" s="3"/>
      <c r="L12" s="3"/>
      <c r="M12" s="3"/>
    </row>
    <row r="13" spans="1:13" x14ac:dyDescent="0.2">
      <c r="A13" s="3"/>
      <c r="B13" s="3"/>
      <c r="C13" s="3"/>
      <c r="D13" s="3"/>
      <c r="F13" s="3"/>
      <c r="G13" s="3"/>
      <c r="H13" s="3"/>
      <c r="I13" s="3"/>
      <c r="J13" s="3"/>
      <c r="K13" s="3"/>
      <c r="L13" s="3"/>
      <c r="M13" s="3"/>
    </row>
    <row r="14" spans="1:13" x14ac:dyDescent="0.2">
      <c r="A14" s="3"/>
      <c r="B14" s="3" t="s">
        <v>33</v>
      </c>
      <c r="C14" s="3"/>
      <c r="D14" s="3"/>
      <c r="F14" s="3"/>
      <c r="G14" s="3"/>
      <c r="H14" s="3"/>
      <c r="I14" s="3"/>
      <c r="J14" s="3"/>
      <c r="K14" s="3"/>
      <c r="L14" s="3"/>
      <c r="M14" s="3"/>
    </row>
    <row r="15" spans="1:13" x14ac:dyDescent="0.2">
      <c r="A15" s="3"/>
      <c r="B15" s="3" t="s">
        <v>32</v>
      </c>
      <c r="C15" s="3"/>
      <c r="D15" s="3"/>
      <c r="F15" s="3"/>
      <c r="G15" s="3"/>
      <c r="H15" s="3"/>
      <c r="I15" s="3"/>
      <c r="J15" s="3"/>
      <c r="K15" s="3"/>
      <c r="L15" s="3"/>
      <c r="M15" s="3"/>
    </row>
    <row r="16" spans="1:13" x14ac:dyDescent="0.2">
      <c r="A16" s="3"/>
      <c r="B16" s="3"/>
      <c r="C16" s="3"/>
      <c r="D16" s="3"/>
      <c r="E16" s="3"/>
      <c r="F16" s="3"/>
      <c r="G16" s="3"/>
      <c r="H16" s="3"/>
      <c r="I16" s="3"/>
      <c r="J16" s="3"/>
      <c r="K16" s="3"/>
      <c r="L16" s="3"/>
      <c r="M16" s="3"/>
    </row>
    <row r="17" spans="1:13" x14ac:dyDescent="0.2">
      <c r="A17" s="3"/>
      <c r="B17" s="3"/>
      <c r="C17" s="3"/>
      <c r="D17" s="3"/>
      <c r="E17" s="3"/>
      <c r="F17" s="3"/>
      <c r="G17" s="3"/>
      <c r="H17" s="3"/>
      <c r="I17" s="3"/>
      <c r="J17" s="3"/>
      <c r="K17" s="3"/>
      <c r="L17" s="3"/>
      <c r="M17" s="3"/>
    </row>
    <row r="18" spans="1:13" x14ac:dyDescent="0.2">
      <c r="B18" s="3" t="s">
        <v>34</v>
      </c>
      <c r="C18" s="3"/>
      <c r="D18" s="3"/>
      <c r="E18" s="3"/>
      <c r="F18" s="3"/>
      <c r="G18" s="3"/>
      <c r="H18" s="3"/>
      <c r="I18" s="3"/>
      <c r="J18" s="3"/>
      <c r="K18" s="3"/>
      <c r="L18" s="3"/>
      <c r="M18" s="3"/>
    </row>
    <row r="19" spans="1:13" ht="6" customHeight="1" x14ac:dyDescent="0.2">
      <c r="B19" s="3"/>
      <c r="C19" s="3"/>
      <c r="D19" s="3"/>
      <c r="E19" s="3"/>
      <c r="F19" s="3"/>
      <c r="G19" s="3"/>
      <c r="H19" s="3"/>
      <c r="I19" s="3"/>
      <c r="J19" s="3"/>
      <c r="K19" s="3"/>
      <c r="L19" s="3"/>
      <c r="M19" s="3"/>
    </row>
    <row r="20" spans="1:13" x14ac:dyDescent="0.2">
      <c r="B20" s="48" t="s">
        <v>35</v>
      </c>
      <c r="C20" s="48"/>
      <c r="D20" s="3"/>
      <c r="E20" s="3"/>
      <c r="F20" s="3"/>
      <c r="G20" s="3"/>
      <c r="H20" s="3"/>
      <c r="I20" s="3"/>
      <c r="J20" s="3"/>
      <c r="K20" s="3"/>
      <c r="L20" s="3"/>
      <c r="M20" s="3"/>
    </row>
    <row r="21" spans="1:13" x14ac:dyDescent="0.2">
      <c r="B21" s="49" t="s">
        <v>16</v>
      </c>
      <c r="C21" s="49" t="s">
        <v>36</v>
      </c>
      <c r="D21" s="3"/>
      <c r="E21" s="3"/>
      <c r="F21" s="3"/>
      <c r="G21" s="3"/>
      <c r="H21" s="3"/>
      <c r="I21" s="3"/>
      <c r="J21" s="3"/>
      <c r="K21" s="3"/>
      <c r="L21" s="3"/>
      <c r="M21" s="3"/>
    </row>
    <row r="22" spans="1:13" x14ac:dyDescent="0.2">
      <c r="B22" s="47" t="str">
        <f>+B3</f>
        <v>D</v>
      </c>
      <c r="C22" s="63"/>
      <c r="D22" s="3"/>
      <c r="E22" s="3"/>
      <c r="F22" s="3"/>
      <c r="G22" s="3"/>
      <c r="H22" s="3"/>
      <c r="I22" s="3"/>
      <c r="J22" s="3"/>
      <c r="K22" s="3"/>
      <c r="L22" s="3"/>
      <c r="M22" s="3"/>
    </row>
    <row r="23" spans="1:13" x14ac:dyDescent="0.2">
      <c r="B23" s="6"/>
      <c r="C23" s="110"/>
      <c r="D23" s="3"/>
      <c r="E23" s="3"/>
      <c r="F23" s="3"/>
      <c r="G23" s="3"/>
      <c r="H23" s="3"/>
      <c r="I23" s="3"/>
      <c r="J23" s="3"/>
      <c r="K23" s="3"/>
      <c r="L23" s="3"/>
      <c r="M23" s="3"/>
    </row>
    <row r="24" spans="1:13" x14ac:dyDescent="0.2">
      <c r="A24" s="3"/>
      <c r="B24" s="3" t="s">
        <v>37</v>
      </c>
      <c r="C24" s="3"/>
      <c r="D24" s="3"/>
      <c r="F24" s="3"/>
      <c r="G24" s="3"/>
      <c r="H24" s="3"/>
      <c r="I24" s="3"/>
      <c r="J24" s="3"/>
      <c r="K24" s="3"/>
      <c r="L24" s="3"/>
      <c r="M24" s="3"/>
    </row>
    <row r="25" spans="1:13" x14ac:dyDescent="0.2">
      <c r="A25" s="3"/>
      <c r="B25" s="3" t="s">
        <v>32</v>
      </c>
      <c r="C25" s="3"/>
      <c r="D25" s="3"/>
      <c r="F25" s="3"/>
      <c r="G25" s="3"/>
      <c r="H25" s="3"/>
      <c r="I25" s="3"/>
      <c r="J25" s="3"/>
      <c r="K25" s="3"/>
      <c r="L25" s="3"/>
      <c r="M25" s="3"/>
    </row>
    <row r="26" spans="1:13" x14ac:dyDescent="0.2">
      <c r="A26" s="3"/>
      <c r="B26" s="3"/>
      <c r="C26" s="3"/>
      <c r="D26" s="3"/>
      <c r="E26" s="3"/>
      <c r="F26" s="3"/>
      <c r="G26" s="3"/>
      <c r="H26" s="3"/>
      <c r="I26" s="3"/>
      <c r="J26" s="3"/>
      <c r="K26" s="3"/>
      <c r="L26" s="3"/>
      <c r="M26" s="3"/>
    </row>
    <row r="27" spans="1:13" x14ac:dyDescent="0.2">
      <c r="A27" s="3"/>
      <c r="B27" s="3"/>
      <c r="C27" s="3"/>
      <c r="D27" s="3"/>
      <c r="E27" s="3"/>
      <c r="F27" s="3"/>
      <c r="G27" s="3"/>
      <c r="H27" s="3"/>
      <c r="I27" s="3"/>
      <c r="J27" s="3"/>
      <c r="K27" s="3"/>
      <c r="L27" s="3"/>
      <c r="M27" s="3"/>
    </row>
    <row r="28" spans="1:13" x14ac:dyDescent="0.2">
      <c r="A28" s="80" t="s">
        <v>64</v>
      </c>
      <c r="B28" s="3" t="s">
        <v>38</v>
      </c>
      <c r="C28" s="3"/>
      <c r="D28" s="3"/>
      <c r="E28" s="3"/>
      <c r="F28" s="3"/>
      <c r="G28" s="3"/>
      <c r="H28" s="3"/>
      <c r="I28" s="3"/>
      <c r="J28" s="3"/>
      <c r="K28" s="3"/>
      <c r="L28" s="3"/>
      <c r="M28" s="3"/>
    </row>
    <row r="29" spans="1:13" x14ac:dyDescent="0.2">
      <c r="A29" s="80"/>
      <c r="B29" s="3" t="s">
        <v>7</v>
      </c>
      <c r="C29" s="3"/>
      <c r="D29" s="3"/>
      <c r="E29" s="3"/>
      <c r="F29" s="3"/>
      <c r="G29" s="3"/>
      <c r="H29" s="3"/>
      <c r="I29" s="3"/>
      <c r="J29" s="3"/>
      <c r="K29" s="3"/>
      <c r="L29" s="3"/>
      <c r="M29" s="3"/>
    </row>
    <row r="30" spans="1:13" x14ac:dyDescent="0.2">
      <c r="A30" s="80"/>
      <c r="B30" s="3"/>
      <c r="C30" s="3"/>
      <c r="D30" s="3"/>
      <c r="E30" s="3"/>
      <c r="F30" s="3"/>
      <c r="G30" s="3"/>
      <c r="H30" s="3"/>
      <c r="I30" s="3"/>
      <c r="J30" s="3"/>
      <c r="K30" s="3"/>
      <c r="L30" s="3"/>
      <c r="M30" s="3"/>
    </row>
    <row r="31" spans="1:13" x14ac:dyDescent="0.2">
      <c r="A31" s="80" t="s">
        <v>65</v>
      </c>
      <c r="B31" s="3" t="s">
        <v>66</v>
      </c>
      <c r="C31" s="3"/>
      <c r="D31" s="3"/>
      <c r="E31" s="3"/>
      <c r="F31" s="3"/>
      <c r="G31" s="3"/>
      <c r="H31" s="3"/>
      <c r="I31" s="3"/>
      <c r="J31" s="3"/>
      <c r="K31" s="3"/>
      <c r="L31" s="3"/>
      <c r="M31" s="3"/>
    </row>
    <row r="32" spans="1:13" x14ac:dyDescent="0.2">
      <c r="A32" s="80"/>
      <c r="B32" s="3" t="s">
        <v>78</v>
      </c>
      <c r="C32" s="3"/>
      <c r="D32" s="3"/>
      <c r="E32" s="3"/>
      <c r="F32" s="3"/>
      <c r="G32" s="3"/>
      <c r="H32" s="3"/>
      <c r="I32" s="3"/>
      <c r="J32" s="3"/>
      <c r="K32" s="3"/>
      <c r="L32" s="3"/>
      <c r="M32" s="3"/>
    </row>
    <row r="33" spans="1:13" x14ac:dyDescent="0.2">
      <c r="B33" s="3"/>
      <c r="C33" s="3"/>
      <c r="D33" s="3"/>
      <c r="E33" s="3"/>
      <c r="F33" s="3"/>
      <c r="G33" s="3"/>
      <c r="H33" s="3"/>
      <c r="I33" s="3"/>
      <c r="J33" s="3"/>
      <c r="K33" s="3"/>
      <c r="L33" s="3"/>
      <c r="M33" s="3"/>
    </row>
    <row r="34" spans="1:13" x14ac:dyDescent="0.2">
      <c r="A34" s="80" t="s">
        <v>67</v>
      </c>
      <c r="B34" s="3" t="s">
        <v>43</v>
      </c>
      <c r="C34" s="3"/>
      <c r="D34" s="3"/>
      <c r="E34" s="3"/>
      <c r="F34" s="3"/>
      <c r="G34" s="3"/>
      <c r="H34" s="3"/>
      <c r="I34" s="3"/>
      <c r="J34" s="3"/>
      <c r="K34" s="3"/>
      <c r="L34" s="3"/>
      <c r="M34" s="3"/>
    </row>
    <row r="35" spans="1:13" x14ac:dyDescent="0.2">
      <c r="A35" s="80"/>
      <c r="B35" s="3" t="s">
        <v>79</v>
      </c>
      <c r="C35" s="3"/>
      <c r="D35" s="3"/>
      <c r="E35" s="3"/>
      <c r="F35" s="3"/>
      <c r="G35" s="3"/>
      <c r="H35" s="3"/>
      <c r="I35" s="3"/>
      <c r="J35" s="3"/>
      <c r="K35" s="3"/>
      <c r="L35" s="3"/>
      <c r="M35" s="3"/>
    </row>
    <row r="36" spans="1:13" x14ac:dyDescent="0.2">
      <c r="B36" s="3"/>
      <c r="C36" s="3"/>
      <c r="D36" s="3"/>
      <c r="E36" s="3"/>
      <c r="F36" s="3"/>
      <c r="G36" s="3"/>
      <c r="H36" s="3"/>
      <c r="I36" s="3"/>
      <c r="J36" s="3"/>
      <c r="K36" s="3"/>
      <c r="L36" s="3"/>
      <c r="M36" s="3"/>
    </row>
    <row r="37" spans="1:13" x14ac:dyDescent="0.2">
      <c r="A37" s="3"/>
      <c r="B37" s="104" t="s">
        <v>54</v>
      </c>
      <c r="C37" s="104" t="s">
        <v>68</v>
      </c>
      <c r="D37" s="222" t="s">
        <v>55</v>
      </c>
      <c r="E37" s="223"/>
      <c r="F37" s="104" t="s">
        <v>69</v>
      </c>
      <c r="G37" s="104" t="s">
        <v>70</v>
      </c>
      <c r="H37" s="104" t="s">
        <v>71</v>
      </c>
      <c r="I37" s="3"/>
      <c r="J37" s="3"/>
      <c r="K37" s="3"/>
      <c r="L37" s="3"/>
      <c r="M37" s="3"/>
    </row>
    <row r="38" spans="1:13" x14ac:dyDescent="0.2">
      <c r="B38" s="105">
        <v>1</v>
      </c>
      <c r="C38" s="125"/>
      <c r="D38" s="106" t="s">
        <v>290</v>
      </c>
      <c r="E38" s="103"/>
      <c r="F38" s="126" t="s">
        <v>72</v>
      </c>
      <c r="G38" s="126">
        <v>0</v>
      </c>
      <c r="H38" s="126"/>
      <c r="I38" s="3"/>
      <c r="J38" s="3"/>
      <c r="K38" s="3"/>
      <c r="L38" s="3"/>
      <c r="M38" s="3"/>
    </row>
    <row r="39" spans="1:13" x14ac:dyDescent="0.2">
      <c r="B39" s="105">
        <v>2</v>
      </c>
      <c r="C39" s="125"/>
      <c r="D39" s="106" t="s">
        <v>291</v>
      </c>
      <c r="E39" s="103"/>
      <c r="F39" s="126" t="s">
        <v>72</v>
      </c>
      <c r="G39" s="126">
        <v>0</v>
      </c>
      <c r="H39" s="126"/>
      <c r="I39" s="3"/>
      <c r="J39" s="3"/>
      <c r="K39" s="3"/>
      <c r="L39" s="3"/>
      <c r="M39" s="3"/>
    </row>
    <row r="40" spans="1:13" x14ac:dyDescent="0.2">
      <c r="B40" s="105">
        <v>3</v>
      </c>
      <c r="C40" s="125"/>
      <c r="D40" s="106" t="s">
        <v>8</v>
      </c>
      <c r="E40" s="103"/>
      <c r="F40" s="126" t="s">
        <v>72</v>
      </c>
      <c r="G40" s="126">
        <v>0</v>
      </c>
      <c r="H40" s="126"/>
      <c r="I40" s="3"/>
      <c r="J40" s="3" t="s">
        <v>449</v>
      </c>
      <c r="K40" s="3"/>
      <c r="L40" s="3"/>
      <c r="M40" s="3"/>
    </row>
    <row r="41" spans="1:13" x14ac:dyDescent="0.2">
      <c r="B41" s="105">
        <v>4</v>
      </c>
      <c r="C41" s="125"/>
      <c r="D41" s="106" t="s">
        <v>292</v>
      </c>
      <c r="E41" s="103"/>
      <c r="F41" s="126" t="s">
        <v>72</v>
      </c>
      <c r="G41" s="126">
        <v>0</v>
      </c>
      <c r="H41" s="126"/>
      <c r="I41" s="3"/>
      <c r="J41" s="3"/>
      <c r="K41" s="3"/>
      <c r="L41" s="3"/>
      <c r="M41" s="3"/>
    </row>
    <row r="42" spans="1:13" x14ac:dyDescent="0.2">
      <c r="B42" s="105">
        <v>5</v>
      </c>
      <c r="C42" s="125"/>
      <c r="D42" s="106" t="s">
        <v>293</v>
      </c>
      <c r="E42" s="103"/>
      <c r="F42" s="126" t="s">
        <v>72</v>
      </c>
      <c r="G42" s="126">
        <v>0</v>
      </c>
      <c r="H42" s="126"/>
      <c r="I42" s="3"/>
      <c r="J42" s="3"/>
      <c r="K42" s="3"/>
      <c r="L42" s="3"/>
      <c r="M42" s="3"/>
    </row>
    <row r="43" spans="1:13" x14ac:dyDescent="0.2">
      <c r="B43" s="105">
        <v>6</v>
      </c>
      <c r="C43" s="125"/>
      <c r="D43" s="106">
        <v>0</v>
      </c>
      <c r="E43" s="103"/>
      <c r="F43" s="126" t="s">
        <v>72</v>
      </c>
      <c r="G43" s="126">
        <v>0</v>
      </c>
      <c r="H43" s="126"/>
      <c r="I43" s="3"/>
      <c r="J43" s="3"/>
      <c r="K43" s="3"/>
      <c r="L43" s="3"/>
      <c r="M43" s="3"/>
    </row>
    <row r="44" spans="1:13" x14ac:dyDescent="0.2">
      <c r="B44" s="105">
        <v>7</v>
      </c>
      <c r="C44" s="125"/>
      <c r="D44" s="106">
        <v>0</v>
      </c>
      <c r="E44" s="103"/>
      <c r="F44" s="126" t="s">
        <v>72</v>
      </c>
      <c r="G44" s="126">
        <v>0</v>
      </c>
      <c r="H44" s="126"/>
      <c r="I44" s="3"/>
      <c r="J44" s="3"/>
      <c r="K44" s="3"/>
      <c r="L44" s="3"/>
      <c r="M44" s="3"/>
    </row>
    <row r="45" spans="1:13" x14ac:dyDescent="0.2">
      <c r="A45" s="3"/>
      <c r="B45" s="3"/>
      <c r="C45" s="3"/>
      <c r="D45" s="3"/>
      <c r="E45" s="3"/>
      <c r="F45" s="3"/>
      <c r="G45" s="3"/>
      <c r="H45" s="3"/>
      <c r="I45" s="3"/>
      <c r="J45" s="3"/>
      <c r="K45" s="3"/>
      <c r="L45" s="3"/>
      <c r="M45" s="3"/>
    </row>
    <row r="46" spans="1:13" x14ac:dyDescent="0.2">
      <c r="A46" s="3" t="s">
        <v>39</v>
      </c>
      <c r="B46" s="3"/>
      <c r="C46" s="3"/>
      <c r="D46" s="3"/>
      <c r="E46" s="3"/>
      <c r="F46" s="3"/>
      <c r="G46" s="3"/>
      <c r="H46" s="3"/>
      <c r="I46" s="3"/>
      <c r="J46" s="3"/>
      <c r="K46" s="3"/>
      <c r="L46" s="3"/>
      <c r="M46" s="3"/>
    </row>
    <row r="47" spans="1:13" x14ac:dyDescent="0.2">
      <c r="A47" s="3" t="s">
        <v>90</v>
      </c>
      <c r="B47" s="3"/>
      <c r="C47" s="3"/>
      <c r="D47" s="3"/>
      <c r="E47" s="3"/>
      <c r="F47" s="3"/>
      <c r="G47" s="3"/>
      <c r="H47" s="3"/>
      <c r="I47" s="3"/>
      <c r="J47" s="3"/>
      <c r="K47" s="3"/>
      <c r="L47" s="3"/>
      <c r="M47" s="3"/>
    </row>
    <row r="48" spans="1:13" x14ac:dyDescent="0.2">
      <c r="A48" s="3"/>
      <c r="B48" s="3"/>
      <c r="C48" s="3"/>
      <c r="D48" s="3"/>
      <c r="E48" s="3"/>
      <c r="F48" s="3"/>
      <c r="G48" s="3"/>
      <c r="H48" s="3"/>
      <c r="I48" s="3"/>
      <c r="J48" s="3"/>
      <c r="K48" s="3"/>
      <c r="L48" s="3"/>
      <c r="M48" s="3"/>
    </row>
    <row r="49" spans="1:13" x14ac:dyDescent="0.2">
      <c r="A49" s="3"/>
      <c r="B49" s="3" t="s">
        <v>40</v>
      </c>
      <c r="C49" s="3"/>
      <c r="D49" s="3"/>
      <c r="F49" s="3"/>
      <c r="G49" s="3"/>
      <c r="H49" s="3"/>
      <c r="I49" s="3"/>
      <c r="J49" s="3"/>
      <c r="K49" s="3"/>
      <c r="L49" s="3"/>
      <c r="M49" s="3"/>
    </row>
    <row r="50" spans="1:13" x14ac:dyDescent="0.2">
      <c r="A50" s="3"/>
      <c r="B50" s="3" t="s">
        <v>32</v>
      </c>
      <c r="C50" s="3"/>
      <c r="D50" s="3"/>
      <c r="F50" s="3"/>
      <c r="G50" s="3"/>
      <c r="H50" s="3"/>
      <c r="I50" s="3"/>
      <c r="J50" s="3"/>
      <c r="K50" s="3"/>
      <c r="L50" s="3"/>
      <c r="M50" s="3"/>
    </row>
    <row r="51" spans="1:13" x14ac:dyDescent="0.2">
      <c r="A51" s="3"/>
      <c r="B51" s="3"/>
      <c r="C51" s="3"/>
      <c r="D51" s="3"/>
      <c r="E51" s="3"/>
      <c r="F51" s="3"/>
      <c r="G51" s="3"/>
      <c r="H51" s="3"/>
      <c r="I51" s="3"/>
      <c r="J51" s="3"/>
      <c r="K51" s="3"/>
      <c r="L51" s="3"/>
      <c r="M51" s="3"/>
    </row>
    <row r="52" spans="1:13" x14ac:dyDescent="0.2">
      <c r="A52" s="3"/>
      <c r="B52" s="3"/>
      <c r="C52" s="3"/>
      <c r="D52" s="3"/>
      <c r="E52" s="3"/>
      <c r="F52" s="3"/>
      <c r="G52" s="3"/>
      <c r="H52" s="3"/>
      <c r="I52" s="3"/>
      <c r="J52" s="3"/>
      <c r="K52" s="3"/>
      <c r="L52" s="3"/>
      <c r="M52" s="3"/>
    </row>
    <row r="53" spans="1:13" x14ac:dyDescent="0.2">
      <c r="A53" s="3"/>
      <c r="B53" s="3" t="s">
        <v>41</v>
      </c>
      <c r="C53" s="3"/>
      <c r="D53" s="3"/>
      <c r="F53" s="3"/>
      <c r="G53" s="3"/>
      <c r="H53" s="3"/>
      <c r="I53" s="3"/>
      <c r="J53" s="3"/>
      <c r="K53" s="3"/>
      <c r="L53" s="3"/>
      <c r="M53" s="3"/>
    </row>
    <row r="54" spans="1:13" x14ac:dyDescent="0.2">
      <c r="A54" s="3"/>
      <c r="B54" s="3" t="s">
        <v>32</v>
      </c>
      <c r="C54" s="3"/>
      <c r="D54" s="3"/>
      <c r="F54" s="3"/>
      <c r="G54" s="3"/>
      <c r="H54" s="3"/>
      <c r="I54" s="3"/>
      <c r="J54" s="3"/>
      <c r="K54" s="3"/>
      <c r="L54" s="3"/>
      <c r="M54" s="3"/>
    </row>
    <row r="55" spans="1:13" x14ac:dyDescent="0.2">
      <c r="A55" s="3"/>
      <c r="B55" s="3"/>
      <c r="C55" s="3"/>
      <c r="D55" s="3"/>
      <c r="E55" s="3"/>
      <c r="F55" s="3"/>
      <c r="G55" s="3"/>
      <c r="H55" s="88" t="s">
        <v>87</v>
      </c>
      <c r="I55" s="3"/>
      <c r="J55" s="3"/>
      <c r="K55" s="3"/>
      <c r="L55" s="3"/>
      <c r="M55" s="3"/>
    </row>
    <row r="56" spans="1:13" x14ac:dyDescent="0.2">
      <c r="A56" s="3"/>
      <c r="B56" s="3"/>
      <c r="C56" s="3"/>
      <c r="D56" s="3"/>
      <c r="E56" s="3"/>
      <c r="F56" s="3"/>
      <c r="G56" s="3"/>
      <c r="H56" s="3"/>
      <c r="I56" s="3"/>
      <c r="J56" s="3"/>
      <c r="K56" s="3"/>
      <c r="L56" s="3"/>
      <c r="M56" s="3"/>
    </row>
    <row r="57" spans="1:13" x14ac:dyDescent="0.2">
      <c r="A57" s="3" t="s">
        <v>5</v>
      </c>
      <c r="B57" s="3"/>
      <c r="C57" s="3"/>
      <c r="D57" s="3"/>
      <c r="E57" s="3"/>
      <c r="F57" s="3"/>
      <c r="G57" s="3"/>
      <c r="H57" s="3"/>
      <c r="I57" s="3"/>
      <c r="J57" s="3"/>
      <c r="K57" s="3"/>
      <c r="L57" s="3"/>
      <c r="M57" s="3"/>
    </row>
    <row r="58" spans="1:13" x14ac:dyDescent="0.2">
      <c r="A58" s="3" t="s">
        <v>6</v>
      </c>
      <c r="B58" s="3"/>
      <c r="C58" s="3"/>
      <c r="D58" s="3"/>
      <c r="E58" s="3"/>
      <c r="F58" s="3"/>
      <c r="G58" s="3"/>
      <c r="H58" s="3"/>
      <c r="I58" s="3"/>
      <c r="J58" s="3"/>
      <c r="K58" s="3"/>
      <c r="L58" s="3"/>
      <c r="M58" s="3"/>
    </row>
    <row r="59" spans="1:13" x14ac:dyDescent="0.2">
      <c r="A59" s="3"/>
      <c r="B59" s="3"/>
      <c r="C59" s="3"/>
      <c r="D59" s="3"/>
      <c r="E59" s="3"/>
      <c r="F59" s="3"/>
      <c r="G59" s="3"/>
      <c r="H59" s="3"/>
      <c r="I59" s="3"/>
      <c r="J59" s="3"/>
      <c r="K59" s="3"/>
      <c r="L59" s="3"/>
      <c r="M59" s="3"/>
    </row>
    <row r="60" spans="1:13" x14ac:dyDescent="0.2">
      <c r="A60" s="90"/>
      <c r="B60" s="90"/>
      <c r="C60" s="90"/>
      <c r="D60" s="90"/>
      <c r="E60" s="90"/>
      <c r="F60" s="90"/>
      <c r="G60" s="90"/>
      <c r="H60"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48</xdr:row>
                    <xdr:rowOff>28575</xdr:rowOff>
                  </from>
                  <to>
                    <xdr:col>0</xdr:col>
                    <xdr:colOff>1038225</xdr:colOff>
                    <xdr:row>50</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52</xdr:row>
                    <xdr:rowOff>28575</xdr:rowOff>
                  </from>
                  <to>
                    <xdr:col>0</xdr:col>
                    <xdr:colOff>1038225</xdr:colOff>
                    <xdr:row>54</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3"/>
  <sheetViews>
    <sheetView workbookViewId="0">
      <selection sqref="A1:K52"/>
    </sheetView>
  </sheetViews>
  <sheetFormatPr defaultRowHeight="12.75" x14ac:dyDescent="0.2"/>
  <cols>
    <col min="1" max="1" width="4.85546875" style="10" customWidth="1"/>
    <col min="2" max="2" width="1" style="10" customWidth="1"/>
    <col min="3" max="3" width="22.140625" style="2" customWidth="1"/>
    <col min="4" max="4" width="1" style="2" customWidth="1"/>
    <col min="5" max="5" width="16.5703125" style="2" customWidth="1"/>
    <col min="6" max="6" width="3.28515625" customWidth="1"/>
    <col min="7" max="7" width="4.85546875" style="10" customWidth="1"/>
    <col min="8" max="8" width="1" style="10" customWidth="1"/>
    <col min="9" max="9" width="22.140625" style="2" customWidth="1"/>
    <col min="10" max="10" width="1" style="2" customWidth="1"/>
    <col min="11" max="11" width="16.5703125" style="2" customWidth="1"/>
  </cols>
  <sheetData>
    <row r="3" spans="1:19" ht="15.75" x14ac:dyDescent="0.2">
      <c r="A3" s="85"/>
      <c r="B3" s="85"/>
      <c r="C3" s="85"/>
      <c r="D3" s="85"/>
      <c r="E3" s="85"/>
      <c r="F3" s="226" t="str">
        <f>"File '"&amp;Instructions!B2&amp;"' - "&amp;Instructions!B1</f>
        <v>File 'S' - Summitville</v>
      </c>
      <c r="G3" s="226"/>
      <c r="H3" s="226"/>
      <c r="I3" s="226"/>
      <c r="J3" s="226"/>
      <c r="K3" s="226"/>
      <c r="Q3" s="11"/>
      <c r="R3" s="6"/>
      <c r="S3" s="36"/>
    </row>
    <row r="4" spans="1:19" ht="15.75" x14ac:dyDescent="0.25">
      <c r="A4" s="85"/>
      <c r="B4" s="85"/>
      <c r="C4" s="85"/>
      <c r="D4" s="85"/>
      <c r="E4" s="165"/>
      <c r="Q4" s="11"/>
      <c r="R4" s="6"/>
      <c r="S4" s="36"/>
    </row>
    <row r="5" spans="1:19" ht="15.75" x14ac:dyDescent="0.2">
      <c r="A5" s="85"/>
      <c r="B5" s="85"/>
      <c r="C5" s="85"/>
      <c r="D5" s="85"/>
      <c r="E5" s="85"/>
      <c r="F5" s="85"/>
      <c r="G5" s="85"/>
      <c r="H5" s="85"/>
      <c r="I5" s="85"/>
      <c r="J5" s="85"/>
      <c r="K5" s="85"/>
      <c r="L5" s="3"/>
      <c r="M5" s="3"/>
      <c r="N5" s="3"/>
      <c r="O5" s="3"/>
      <c r="P5" s="4"/>
      <c r="Q5" s="11"/>
      <c r="R5" s="6"/>
      <c r="S5" s="36"/>
    </row>
    <row r="6" spans="1:19" ht="15.75" x14ac:dyDescent="0.2">
      <c r="A6" s="224" t="str">
        <f>"Price List Index - "&amp;Instructions!B4</f>
        <v>Price List Index - 5/1/26</v>
      </c>
      <c r="B6" s="224"/>
      <c r="C6" s="224"/>
      <c r="D6" s="224"/>
      <c r="E6" s="224"/>
      <c r="F6" s="224"/>
      <c r="G6" s="224"/>
      <c r="H6" s="224"/>
      <c r="I6" s="224"/>
      <c r="J6" s="224"/>
      <c r="K6" s="224"/>
      <c r="L6" s="3"/>
      <c r="M6" s="3"/>
      <c r="N6" s="3"/>
      <c r="O6" s="3"/>
      <c r="P6" s="4"/>
      <c r="Q6" s="11"/>
      <c r="R6" s="6"/>
      <c r="S6" s="36"/>
    </row>
    <row r="7" spans="1:19" ht="6" customHeight="1" x14ac:dyDescent="0.2">
      <c r="A7" s="85"/>
      <c r="B7" s="85"/>
      <c r="C7" s="85"/>
      <c r="D7" s="85"/>
      <c r="E7" s="85"/>
      <c r="F7" s="85"/>
      <c r="G7" s="85"/>
      <c r="H7" s="85"/>
      <c r="I7" s="85"/>
      <c r="J7" s="85"/>
      <c r="K7" s="85"/>
      <c r="L7" s="3"/>
      <c r="M7" s="3"/>
      <c r="N7" s="3"/>
      <c r="O7" s="3"/>
      <c r="P7" s="4"/>
      <c r="Q7" s="11"/>
      <c r="R7" s="6"/>
      <c r="S7" s="36"/>
    </row>
    <row r="8" spans="1:19" ht="3" customHeight="1" x14ac:dyDescent="0.2">
      <c r="A8" s="86"/>
      <c r="B8" s="86"/>
      <c r="C8" s="86"/>
      <c r="D8" s="86"/>
      <c r="E8" s="86"/>
      <c r="F8" s="86"/>
      <c r="G8" s="86"/>
      <c r="H8" s="86"/>
      <c r="I8" s="86"/>
      <c r="J8" s="86"/>
      <c r="K8" s="86"/>
    </row>
    <row r="9" spans="1:19" ht="3" customHeight="1" x14ac:dyDescent="0.2">
      <c r="A9" s="87"/>
      <c r="B9" s="87"/>
      <c r="C9" s="87"/>
      <c r="D9" s="87"/>
      <c r="E9" s="87"/>
      <c r="F9" s="87"/>
      <c r="G9" s="87"/>
      <c r="H9" s="87"/>
      <c r="I9" s="87"/>
      <c r="J9" s="87"/>
      <c r="K9" s="87"/>
    </row>
    <row r="11" spans="1:19" x14ac:dyDescent="0.2">
      <c r="A11" s="83" t="s">
        <v>9</v>
      </c>
      <c r="B11" s="82"/>
      <c r="C11" s="83" t="s">
        <v>49</v>
      </c>
      <c r="D11" s="82"/>
      <c r="E11" s="83" t="s">
        <v>50</v>
      </c>
      <c r="G11" s="83" t="s">
        <v>9</v>
      </c>
      <c r="H11" s="82"/>
      <c r="I11" s="83" t="s">
        <v>49</v>
      </c>
      <c r="J11" s="82"/>
      <c r="K11" s="83" t="s">
        <v>50</v>
      </c>
    </row>
    <row r="12" spans="1:19" s="84" customFormat="1" ht="15" customHeight="1" x14ac:dyDescent="0.2">
      <c r="A12" s="95">
        <v>1</v>
      </c>
      <c r="B12" s="80"/>
      <c r="C12" s="3" t="s">
        <v>94</v>
      </c>
      <c r="D12" s="3"/>
      <c r="E12" s="3"/>
      <c r="G12" s="168"/>
      <c r="H12" s="80"/>
      <c r="I12" s="74" t="s">
        <v>245</v>
      </c>
      <c r="J12" s="3"/>
      <c r="K12" s="3"/>
    </row>
    <row r="13" spans="1:19" s="84" customFormat="1" ht="15" customHeight="1" x14ac:dyDescent="0.2">
      <c r="A13" s="95">
        <v>1</v>
      </c>
      <c r="B13" s="80"/>
      <c r="C13" s="3" t="s">
        <v>256</v>
      </c>
      <c r="D13" s="3"/>
      <c r="E13" s="3"/>
      <c r="G13" s="6">
        <v>6</v>
      </c>
      <c r="H13" s="80"/>
      <c r="I13" s="3" t="s">
        <v>246</v>
      </c>
      <c r="J13" s="3"/>
      <c r="K13" s="3"/>
    </row>
    <row r="14" spans="1:19" s="84" customFormat="1" ht="15" customHeight="1" x14ac:dyDescent="0.2">
      <c r="A14" s="201" t="s">
        <v>255</v>
      </c>
      <c r="B14" s="80"/>
      <c r="C14" s="3" t="s">
        <v>258</v>
      </c>
      <c r="D14" s="3"/>
      <c r="E14" s="3"/>
      <c r="G14" s="168"/>
      <c r="H14" s="80"/>
      <c r="I14" s="74" t="s">
        <v>218</v>
      </c>
      <c r="J14" s="3"/>
      <c r="K14" s="3"/>
    </row>
    <row r="15" spans="1:19" s="84" customFormat="1" ht="15" customHeight="1" x14ac:dyDescent="0.2">
      <c r="A15" s="95">
        <v>2</v>
      </c>
      <c r="B15" s="80"/>
      <c r="C15" s="3" t="s">
        <v>259</v>
      </c>
      <c r="D15" s="3"/>
      <c r="E15" s="3"/>
      <c r="G15" s="6">
        <v>6</v>
      </c>
      <c r="H15" s="80"/>
      <c r="I15" s="3" t="s">
        <v>233</v>
      </c>
      <c r="J15" s="3"/>
      <c r="K15" s="3"/>
    </row>
    <row r="16" spans="1:19" s="84" customFormat="1" ht="15" customHeight="1" x14ac:dyDescent="0.2">
      <c r="A16" s="95">
        <v>2</v>
      </c>
      <c r="B16" s="80"/>
      <c r="C16" s="3" t="s">
        <v>261</v>
      </c>
      <c r="D16" s="3"/>
      <c r="E16" s="3"/>
      <c r="G16" s="6">
        <v>6</v>
      </c>
      <c r="H16" s="80"/>
      <c r="I16" s="3" t="s">
        <v>232</v>
      </c>
      <c r="J16" s="3"/>
      <c r="K16" s="3"/>
    </row>
    <row r="17" spans="1:11" s="84" customFormat="1" ht="15" customHeight="1" x14ac:dyDescent="0.2">
      <c r="A17" s="201">
        <v>3</v>
      </c>
      <c r="B17" s="80"/>
      <c r="C17" s="3" t="s">
        <v>262</v>
      </c>
      <c r="D17" s="3"/>
      <c r="E17" s="3"/>
      <c r="G17" s="6">
        <v>7</v>
      </c>
      <c r="H17" s="81"/>
      <c r="I17" s="3" t="s">
        <v>226</v>
      </c>
      <c r="J17" s="3"/>
      <c r="K17" s="3"/>
    </row>
    <row r="18" spans="1:11" s="84" customFormat="1" ht="15" customHeight="1" x14ac:dyDescent="0.2">
      <c r="A18" s="95">
        <v>3</v>
      </c>
      <c r="B18" s="80"/>
      <c r="C18" s="3" t="s">
        <v>407</v>
      </c>
      <c r="D18" s="3"/>
      <c r="E18" s="3"/>
      <c r="G18" s="6">
        <v>7</v>
      </c>
      <c r="H18" s="80"/>
      <c r="I18" s="3" t="s">
        <v>234</v>
      </c>
      <c r="J18" s="3"/>
      <c r="K18" s="3"/>
    </row>
    <row r="19" spans="1:11" s="84" customFormat="1" ht="15" customHeight="1" x14ac:dyDescent="0.2">
      <c r="A19" s="95">
        <v>4</v>
      </c>
      <c r="B19" s="80"/>
      <c r="C19" s="3" t="s">
        <v>376</v>
      </c>
      <c r="D19" s="3"/>
      <c r="E19" s="3"/>
      <c r="G19" s="6">
        <v>7</v>
      </c>
      <c r="H19" s="80"/>
      <c r="I19" s="3" t="s">
        <v>238</v>
      </c>
      <c r="J19" s="3"/>
      <c r="K19" s="3"/>
    </row>
    <row r="20" spans="1:11" s="84" customFormat="1" ht="15" customHeight="1" x14ac:dyDescent="0.2">
      <c r="A20" s="95">
        <v>4</v>
      </c>
      <c r="B20" s="80"/>
      <c r="C20" s="3" t="s">
        <v>263</v>
      </c>
      <c r="D20" s="3"/>
      <c r="E20" s="3"/>
      <c r="G20" s="6">
        <v>7</v>
      </c>
      <c r="H20" s="80"/>
      <c r="I20" s="3" t="s">
        <v>240</v>
      </c>
      <c r="J20" s="3"/>
      <c r="K20" s="3"/>
    </row>
    <row r="21" spans="1:11" s="84" customFormat="1" ht="15" customHeight="1" x14ac:dyDescent="0.2">
      <c r="A21" s="95"/>
      <c r="B21" s="80"/>
      <c r="C21" s="74" t="s">
        <v>264</v>
      </c>
      <c r="D21" s="3"/>
      <c r="E21" s="3"/>
      <c r="G21" s="168"/>
      <c r="H21" s="80"/>
      <c r="I21" s="3"/>
      <c r="J21" s="3"/>
      <c r="K21" s="3"/>
    </row>
    <row r="22" spans="1:11" s="84" customFormat="1" ht="15" customHeight="1" x14ac:dyDescent="0.2">
      <c r="A22" s="6">
        <v>4</v>
      </c>
      <c r="B22" s="80"/>
      <c r="C22" s="3" t="s">
        <v>265</v>
      </c>
      <c r="D22" s="3"/>
      <c r="E22" s="3"/>
      <c r="G22" s="168"/>
      <c r="H22" s="80"/>
      <c r="I22" s="3"/>
      <c r="J22" s="3"/>
      <c r="K22" s="3"/>
    </row>
    <row r="23" spans="1:11" s="84" customFormat="1" ht="15" customHeight="1" x14ac:dyDescent="0.2">
      <c r="A23" s="6">
        <v>4</v>
      </c>
      <c r="B23" s="80"/>
      <c r="C23" s="3" t="s">
        <v>272</v>
      </c>
      <c r="D23" s="3"/>
      <c r="E23" s="3"/>
      <c r="G23" s="168"/>
      <c r="H23" s="80"/>
      <c r="I23" s="3"/>
      <c r="J23" s="3"/>
      <c r="K23" s="3"/>
    </row>
    <row r="24" spans="1:11" s="84" customFormat="1" ht="15" customHeight="1" x14ac:dyDescent="0.2">
      <c r="A24" s="6">
        <v>4</v>
      </c>
      <c r="B24" s="80"/>
      <c r="C24" s="3" t="s">
        <v>271</v>
      </c>
      <c r="D24" s="3"/>
      <c r="E24" s="3"/>
      <c r="G24" s="168"/>
      <c r="H24" s="80"/>
      <c r="I24" s="3"/>
      <c r="J24" s="3"/>
      <c r="K24" s="3"/>
    </row>
    <row r="25" spans="1:11" s="84" customFormat="1" ht="15" customHeight="1" x14ac:dyDescent="0.2">
      <c r="A25" s="6">
        <v>4</v>
      </c>
      <c r="B25" s="80"/>
      <c r="C25" s="3" t="s">
        <v>274</v>
      </c>
      <c r="D25" s="3"/>
      <c r="E25" s="3"/>
      <c r="G25" s="168"/>
      <c r="H25" s="80"/>
      <c r="I25" s="3"/>
      <c r="J25" s="3"/>
      <c r="K25" s="3"/>
    </row>
    <row r="26" spans="1:11" s="84" customFormat="1" ht="15" customHeight="1" x14ac:dyDescent="0.2">
      <c r="A26" s="6">
        <v>4</v>
      </c>
      <c r="B26" s="80"/>
      <c r="C26" s="3" t="s">
        <v>275</v>
      </c>
      <c r="D26" s="3"/>
      <c r="E26" s="3"/>
      <c r="G26" s="168"/>
      <c r="H26" s="80"/>
      <c r="I26" s="3"/>
      <c r="J26" s="3"/>
      <c r="K26" s="3"/>
    </row>
    <row r="27" spans="1:11" s="84" customFormat="1" ht="15" customHeight="1" x14ac:dyDescent="0.2">
      <c r="A27" s="6">
        <v>5</v>
      </c>
      <c r="B27" s="80"/>
      <c r="C27" s="3" t="s">
        <v>199</v>
      </c>
      <c r="D27" s="3"/>
      <c r="E27" s="3"/>
      <c r="G27" s="168"/>
      <c r="H27" s="80"/>
      <c r="I27" s="3"/>
      <c r="J27" s="3"/>
      <c r="K27" s="3"/>
    </row>
    <row r="28" spans="1:11" s="84" customFormat="1" ht="15" customHeight="1" x14ac:dyDescent="0.2">
      <c r="A28" s="6">
        <v>5</v>
      </c>
      <c r="B28" s="80"/>
      <c r="C28" s="3" t="s">
        <v>379</v>
      </c>
      <c r="D28" s="3"/>
      <c r="E28" s="3"/>
      <c r="G28" s="168"/>
      <c r="H28" s="80"/>
      <c r="I28" s="3"/>
      <c r="J28" s="3"/>
      <c r="K28" s="3"/>
    </row>
    <row r="29" spans="1:11" s="84" customFormat="1" ht="15" customHeight="1" x14ac:dyDescent="0.2">
      <c r="A29" s="6">
        <v>5</v>
      </c>
      <c r="B29" s="80"/>
      <c r="C29" s="3" t="s">
        <v>206</v>
      </c>
      <c r="D29" s="3"/>
      <c r="E29" s="3"/>
      <c r="G29" s="168"/>
      <c r="H29" s="80"/>
      <c r="I29" s="74"/>
      <c r="J29" s="3"/>
      <c r="K29" s="3"/>
    </row>
    <row r="30" spans="1:11" s="84" customFormat="1" ht="15" customHeight="1" x14ac:dyDescent="0.2">
      <c r="A30" s="6">
        <v>5</v>
      </c>
      <c r="B30" s="80"/>
      <c r="C30" s="3" t="s">
        <v>276</v>
      </c>
      <c r="D30" s="3"/>
      <c r="E30" s="3"/>
      <c r="G30" s="168"/>
      <c r="H30" s="80"/>
      <c r="I30" s="3"/>
      <c r="J30" s="3"/>
      <c r="K30" s="3"/>
    </row>
    <row r="31" spans="1:11" s="84" customFormat="1" ht="15" customHeight="1" x14ac:dyDescent="0.2">
      <c r="A31" s="6">
        <v>5</v>
      </c>
      <c r="B31" s="80"/>
      <c r="C31" s="3" t="s">
        <v>273</v>
      </c>
      <c r="D31" s="3"/>
      <c r="E31" s="3"/>
      <c r="G31" s="168"/>
      <c r="H31" s="80"/>
      <c r="I31" s="3"/>
      <c r="J31" s="3"/>
      <c r="K31" s="3"/>
    </row>
    <row r="32" spans="1:11" s="84" customFormat="1" ht="15" customHeight="1" x14ac:dyDescent="0.2">
      <c r="A32" s="6">
        <v>5</v>
      </c>
      <c r="B32" s="80"/>
      <c r="C32" s="3" t="s">
        <v>300</v>
      </c>
      <c r="D32" s="3"/>
      <c r="E32" s="3"/>
      <c r="G32" s="168"/>
      <c r="H32" s="80"/>
      <c r="I32" s="3"/>
      <c r="J32" s="3"/>
      <c r="K32" s="3"/>
    </row>
    <row r="33" spans="1:11" s="84" customFormat="1" ht="15" customHeight="1" x14ac:dyDescent="0.2">
      <c r="A33" s="6">
        <v>5</v>
      </c>
      <c r="B33" s="80"/>
      <c r="C33" s="3" t="s">
        <v>301</v>
      </c>
      <c r="D33" s="3"/>
      <c r="E33" s="3"/>
      <c r="G33" s="168"/>
      <c r="H33" s="80"/>
      <c r="I33" s="74"/>
      <c r="J33" s="3"/>
      <c r="K33" s="3"/>
    </row>
    <row r="34" spans="1:11" s="84" customFormat="1" ht="15" customHeight="1" x14ac:dyDescent="0.2">
      <c r="A34" s="209">
        <v>6</v>
      </c>
      <c r="B34" s="80"/>
      <c r="C34" s="3" t="s">
        <v>360</v>
      </c>
      <c r="D34" s="3"/>
      <c r="E34" s="3"/>
      <c r="G34" s="168"/>
      <c r="H34" s="80"/>
      <c r="I34" s="3"/>
      <c r="J34" s="3"/>
      <c r="K34" s="3"/>
    </row>
    <row r="35" spans="1:11" s="84" customFormat="1" ht="15" customHeight="1" x14ac:dyDescent="0.2">
      <c r="A35" s="6">
        <v>6</v>
      </c>
      <c r="B35" s="80"/>
      <c r="C35" s="3" t="s">
        <v>359</v>
      </c>
      <c r="D35" s="3"/>
      <c r="E35" s="3"/>
      <c r="G35" s="168"/>
      <c r="H35" s="80"/>
      <c r="I35" s="3"/>
      <c r="J35" s="3"/>
      <c r="K35" s="3"/>
    </row>
    <row r="36" spans="1:11" s="84" customFormat="1" ht="15" customHeight="1" x14ac:dyDescent="0.2">
      <c r="A36" s="6">
        <v>6</v>
      </c>
      <c r="B36" s="80"/>
      <c r="C36" s="3" t="s">
        <v>366</v>
      </c>
      <c r="D36" s="3"/>
      <c r="E36" s="3"/>
      <c r="G36" s="168"/>
      <c r="H36" s="81"/>
      <c r="I36" s="3"/>
      <c r="J36" s="3"/>
      <c r="K36" s="3"/>
    </row>
    <row r="37" spans="1:11" s="84" customFormat="1" ht="15" customHeight="1" x14ac:dyDescent="0.2">
      <c r="A37" s="6"/>
      <c r="B37" s="80"/>
      <c r="C37" s="3"/>
      <c r="D37" s="3"/>
      <c r="E37" s="3"/>
      <c r="G37" s="168"/>
      <c r="H37" s="80"/>
      <c r="I37" s="3"/>
      <c r="J37" s="3"/>
      <c r="K37" s="3"/>
    </row>
    <row r="38" spans="1:11" s="84" customFormat="1" ht="15" customHeight="1" x14ac:dyDescent="0.2">
      <c r="A38" s="6"/>
      <c r="B38" s="80"/>
      <c r="C38" s="3"/>
      <c r="D38" s="3"/>
      <c r="E38" s="3"/>
      <c r="G38" s="168"/>
      <c r="H38" s="81"/>
      <c r="I38" s="3"/>
      <c r="J38" s="3"/>
      <c r="K38" s="3"/>
    </row>
    <row r="39" spans="1:11" s="84" customFormat="1" ht="15" customHeight="1" x14ac:dyDescent="0.2">
      <c r="A39" s="168"/>
      <c r="B39" s="80"/>
      <c r="C39" s="3"/>
      <c r="D39" s="3"/>
      <c r="E39" s="3"/>
      <c r="G39" s="168"/>
      <c r="H39" s="80"/>
      <c r="I39" s="3"/>
      <c r="J39" s="3"/>
      <c r="K39" s="3"/>
    </row>
    <row r="40" spans="1:11" s="84" customFormat="1" ht="15" customHeight="1" x14ac:dyDescent="0.2">
      <c r="A40" s="168"/>
      <c r="B40" s="80"/>
      <c r="C40" s="3"/>
      <c r="D40" s="3"/>
      <c r="E40" s="3"/>
      <c r="G40" s="168"/>
      <c r="H40" s="80"/>
      <c r="I40" s="3"/>
      <c r="J40" s="3"/>
      <c r="K40" s="3"/>
    </row>
    <row r="41" spans="1:11" s="84" customFormat="1" ht="15" customHeight="1" x14ac:dyDescent="0.2">
      <c r="A41" s="168"/>
      <c r="B41" s="80"/>
      <c r="C41" s="3"/>
      <c r="D41" s="3"/>
      <c r="E41" s="3"/>
      <c r="G41" s="168"/>
      <c r="H41" s="80"/>
      <c r="I41" s="3"/>
      <c r="J41" s="3"/>
      <c r="K41" s="3"/>
    </row>
    <row r="42" spans="1:11" s="84" customFormat="1" ht="15" customHeight="1" x14ac:dyDescent="0.2">
      <c r="D42" s="3"/>
      <c r="E42" s="3"/>
      <c r="G42" s="168"/>
      <c r="H42" s="80"/>
      <c r="I42" s="3"/>
      <c r="J42" s="3"/>
      <c r="K42" s="3"/>
    </row>
    <row r="43" spans="1:11" s="84" customFormat="1" ht="15" customHeight="1" x14ac:dyDescent="0.2">
      <c r="D43" s="3"/>
      <c r="E43" s="3"/>
      <c r="G43" s="168"/>
      <c r="H43" s="80"/>
      <c r="I43" s="3"/>
      <c r="J43" s="3"/>
      <c r="K43" s="3"/>
    </row>
    <row r="44" spans="1:11" s="84" customFormat="1" ht="15" customHeight="1" x14ac:dyDescent="0.2">
      <c r="D44" s="3"/>
      <c r="E44" s="3"/>
      <c r="G44" s="168"/>
      <c r="H44" s="81"/>
      <c r="I44" s="3"/>
      <c r="J44" s="3"/>
      <c r="K44" s="3"/>
    </row>
    <row r="45" spans="1:11" s="84" customFormat="1" ht="15" customHeight="1" x14ac:dyDescent="0.2">
      <c r="D45" s="3"/>
      <c r="E45" s="3"/>
      <c r="G45" s="168"/>
      <c r="H45" s="80"/>
      <c r="I45" s="3"/>
      <c r="J45" s="3"/>
      <c r="K45" s="3"/>
    </row>
    <row r="46" spans="1:11" s="84" customFormat="1" ht="15" customHeight="1" x14ac:dyDescent="0.2">
      <c r="D46" s="3"/>
      <c r="E46" s="3"/>
      <c r="G46" s="168"/>
      <c r="H46" s="80"/>
      <c r="I46" s="3"/>
      <c r="J46" s="3"/>
      <c r="K46" s="3"/>
    </row>
    <row r="47" spans="1:11" s="84" customFormat="1" ht="5.0999999999999996" customHeight="1" x14ac:dyDescent="0.2">
      <c r="G47" s="94"/>
      <c r="H47" s="80"/>
      <c r="I47" s="3"/>
      <c r="J47" s="3"/>
      <c r="K47" s="3"/>
    </row>
    <row r="48" spans="1:11" s="84" customFormat="1" ht="9.9499999999999993" customHeight="1" x14ac:dyDescent="0.2">
      <c r="A48" s="80"/>
      <c r="B48" s="80"/>
      <c r="C48" s="3"/>
      <c r="D48" s="3"/>
      <c r="E48" s="3"/>
    </row>
    <row r="49" spans="1:11" s="84" customFormat="1" ht="9.9499999999999993" customHeight="1" x14ac:dyDescent="0.2">
      <c r="A49" s="80"/>
      <c r="B49" s="80"/>
      <c r="C49" s="3"/>
      <c r="D49" s="3"/>
      <c r="E49" s="3"/>
    </row>
    <row r="50" spans="1:11" s="84" customFormat="1" ht="12.75" customHeight="1" x14ac:dyDescent="0.2">
      <c r="A50" s="225" t="s">
        <v>397</v>
      </c>
      <c r="B50" s="225"/>
      <c r="C50" s="225"/>
      <c r="D50" s="225"/>
      <c r="E50" s="225"/>
      <c r="F50" s="225"/>
      <c r="G50" s="225"/>
      <c r="H50" s="225"/>
      <c r="I50" s="225"/>
      <c r="J50" s="225"/>
      <c r="K50" s="225"/>
    </row>
    <row r="51" spans="1:11" s="84" customFormat="1" ht="3.95" customHeight="1" x14ac:dyDescent="0.2">
      <c r="A51" s="6"/>
      <c r="B51" s="6"/>
      <c r="C51" s="6"/>
      <c r="D51" s="6"/>
      <c r="E51" s="6"/>
      <c r="F51" s="200"/>
      <c r="G51" s="200"/>
      <c r="H51" s="200"/>
      <c r="I51" s="200"/>
      <c r="J51" s="200"/>
      <c r="K51" s="200"/>
    </row>
    <row r="52" spans="1:11" s="84" customFormat="1" ht="36.75" customHeight="1" x14ac:dyDescent="0.2">
      <c r="A52" s="225" t="s">
        <v>29</v>
      </c>
      <c r="B52" s="225"/>
      <c r="C52" s="225"/>
      <c r="D52" s="225"/>
      <c r="E52" s="225"/>
      <c r="F52" s="225"/>
      <c r="G52" s="225"/>
      <c r="H52" s="225"/>
      <c r="I52" s="225"/>
      <c r="J52" s="225"/>
      <c r="K52" s="225"/>
    </row>
    <row r="53" spans="1:11" x14ac:dyDescent="0.2">
      <c r="A53" s="31"/>
      <c r="B53" s="31"/>
      <c r="C53" s="31"/>
      <c r="D53" s="31"/>
      <c r="E53" s="31"/>
      <c r="F53" s="31"/>
      <c r="G53" s="31"/>
      <c r="H53" s="31"/>
      <c r="I53" s="31"/>
      <c r="J53" s="31"/>
      <c r="K53" s="31"/>
    </row>
  </sheetData>
  <mergeCells count="4">
    <mergeCell ref="A6:K6"/>
    <mergeCell ref="A50:K50"/>
    <mergeCell ref="A52:K52"/>
    <mergeCell ref="F3:K3"/>
  </mergeCells>
  <phoneticPr fontId="0" type="noConversion"/>
  <printOptions horizontalCentered="1"/>
  <pageMargins left="0.35" right="0.35" top="0.35" bottom="0.35" header="0.5" footer="0.5"/>
  <pageSetup orientation="portrait" r:id="rId1"/>
  <headerFooter alignWithMargins="0"/>
  <drawing r:id="rId2"/>
  <legacyDrawing r:id="rId3"/>
  <oleObjects>
    <mc:AlternateContent xmlns:mc="http://schemas.openxmlformats.org/markup-compatibility/2006">
      <mc:Choice Requires="x14">
        <oleObject progId="MSPhotoEd.3" shapeId="3094" r:id="rId4">
          <objectPr defaultSize="0" autoPict="0" r:id="rId5">
            <anchor moveWithCells="1">
              <from>
                <xdr:col>4</xdr:col>
                <xdr:colOff>133350</xdr:colOff>
                <xdr:row>1</xdr:row>
                <xdr:rowOff>0</xdr:rowOff>
              </from>
              <to>
                <xdr:col>8</xdr:col>
                <xdr:colOff>609600</xdr:colOff>
                <xdr:row>4</xdr:row>
                <xdr:rowOff>28575</xdr:rowOff>
              </to>
            </anchor>
          </objectPr>
        </oleObject>
      </mc:Choice>
      <mc:Fallback>
        <oleObject progId="MSPhotoEd.3" shapeId="3094" r:id="rId4"/>
      </mc:Fallback>
    </mc:AlternateContent>
  </oleObjec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Q683"/>
  <sheetViews>
    <sheetView tabSelected="1" zoomScale="131" zoomScaleNormal="131" workbookViewId="0">
      <pane xSplit="14" ySplit="19" topLeftCell="O20" activePane="bottomRight" state="frozen"/>
      <selection pane="topRight" activeCell="O1" sqref="O1"/>
      <selection pane="bottomLeft" activeCell="A20" sqref="A20"/>
      <selection pane="bottomRight" activeCell="O20" sqref="O20"/>
    </sheetView>
  </sheetViews>
  <sheetFormatPr defaultRowHeight="11.25" x14ac:dyDescent="0.2"/>
  <cols>
    <col min="1" max="1" width="1.28515625" style="2" customWidth="1"/>
    <col min="2" max="2" width="11.570312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4.85546875" style="2" customWidth="1"/>
    <col min="10" max="10" width="8.42578125" style="2" customWidth="1"/>
    <col min="11" max="15" width="4.85546875" style="2" customWidth="1"/>
    <col min="16" max="16" width="4.85546875" style="8" customWidth="1"/>
    <col min="17" max="17" width="4.5703125" style="1" customWidth="1"/>
    <col min="18" max="18" width="3" style="2" customWidth="1"/>
    <col min="19" max="19" width="7.85546875" style="22" customWidth="1"/>
    <col min="20" max="20" width="3.71093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30"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6" t="s">
        <v>290</v>
      </c>
      <c r="D1" s="40"/>
      <c r="E1" s="75" t="s">
        <v>24</v>
      </c>
      <c r="F1" s="75"/>
      <c r="G1" s="30" t="s">
        <v>48</v>
      </c>
      <c r="H1" s="30"/>
      <c r="I1" s="30"/>
      <c r="J1" s="30"/>
      <c r="K1" s="30"/>
      <c r="L1" s="30"/>
      <c r="M1" s="30"/>
      <c r="N1" s="30"/>
      <c r="P1" s="75" t="s">
        <v>25</v>
      </c>
      <c r="Q1" s="91"/>
      <c r="R1" s="29"/>
      <c r="S1" s="39">
        <f>IF(Suggested="Yes",AA1,AG1)</f>
        <v>1.1499999999999999</v>
      </c>
      <c r="T1" s="37" t="s">
        <v>46</v>
      </c>
      <c r="U1" s="5" t="str">
        <f>+Instructions!$B$3</f>
        <v>D</v>
      </c>
      <c r="V1" s="52"/>
      <c r="W1" s="56">
        <f>+Instructions!$C$22</f>
        <v>0</v>
      </c>
      <c r="X1" s="17">
        <f t="shared" ref="X1:X7" si="0">ROUND($AA1*(1-W1)+0.004999,2)</f>
        <v>1.1499999999999999</v>
      </c>
      <c r="Y1" s="52"/>
      <c r="Z1" s="6" t="s">
        <v>496</v>
      </c>
      <c r="AA1" s="39">
        <v>1.1499999999999999</v>
      </c>
      <c r="AB1" s="60">
        <f t="shared" ref="AB1:AC7" si="1">+W1</f>
        <v>0</v>
      </c>
      <c r="AC1" s="17">
        <f t="shared" si="1"/>
        <v>1.1499999999999999</v>
      </c>
      <c r="AD1" s="12">
        <f t="shared" ref="AD1:AD7" si="2">(AG1-AC1)/AG1</f>
        <v>0</v>
      </c>
      <c r="AE1" s="124"/>
      <c r="AF1" s="131">
        <v>1</v>
      </c>
      <c r="AG1" s="38">
        <f t="shared" ref="AG1:AG7" si="3">SUM(AJ1:AL1)+AE1</f>
        <v>1.1499999999999999</v>
      </c>
      <c r="AH1" s="52"/>
      <c r="AJ1" s="17">
        <f t="shared" ref="AJ1:AJ7" si="4">ROUND(AC1/(1-VLOOKUP(AF1,Group,2,FALSE)),2)</f>
        <v>1.1499999999999999</v>
      </c>
      <c r="AK1" s="17">
        <f t="shared" ref="AK1:AK7" si="5">IF(VLOOKUP(AF1,Group,5,FALSE)="YES",VLOOKUP(ROUND(ROUND(AJ1,1)-AJ1,2),Round,2,FALSE)+VLOOKUP(AF1,Group,6,FALSE),0)</f>
        <v>0</v>
      </c>
      <c r="AL1" s="17">
        <f t="shared" ref="AL1:AL7" si="6">IF(VLOOKUP(AF1,Group,7,FALSE)="",0,ROUND(AJ1-0.04999,1)-AJ1+AM1)</f>
        <v>0</v>
      </c>
      <c r="AM1" s="17" t="str">
        <f t="shared" ref="AM1:AM7" si="7">IF(VLOOKUP(AF1,Group,7,FALSE)="","",VLOOKUP(AF1,Group,7,FALSE))</f>
        <v/>
      </c>
      <c r="AO1" s="101" t="s">
        <v>59</v>
      </c>
    </row>
    <row r="2" spans="2:41" s="3" customFormat="1" ht="9.9499999999999993" hidden="1" customHeight="1" x14ac:dyDescent="0.2">
      <c r="B2" s="117" t="s">
        <v>291</v>
      </c>
      <c r="D2" s="40"/>
      <c r="E2" s="75" t="s">
        <v>24</v>
      </c>
      <c r="F2" s="75"/>
      <c r="G2" s="30" t="s">
        <v>26</v>
      </c>
      <c r="H2" s="30"/>
      <c r="I2" s="30" t="s">
        <v>27</v>
      </c>
      <c r="J2" s="30"/>
      <c r="K2" s="30"/>
      <c r="L2" s="30"/>
      <c r="M2" s="30"/>
      <c r="N2" s="30"/>
      <c r="P2" s="75"/>
      <c r="Q2" s="91"/>
      <c r="R2" s="29"/>
      <c r="S2" s="39">
        <f t="shared" ref="S2:S7" si="8">IF(Suggested="Yes",AA2,AG2)</f>
        <v>0.5</v>
      </c>
      <c r="T2" s="37" t="s">
        <v>46</v>
      </c>
      <c r="U2" s="5" t="str">
        <f>+Instructions!$B$3</f>
        <v>D</v>
      </c>
      <c r="V2" s="52"/>
      <c r="W2" s="56">
        <f>+Instructions!$C$22</f>
        <v>0</v>
      </c>
      <c r="X2" s="39">
        <f t="shared" si="0"/>
        <v>0.5</v>
      </c>
      <c r="Y2" s="52"/>
      <c r="Z2" s="6" t="s">
        <v>496</v>
      </c>
      <c r="AA2" s="39">
        <v>0.5</v>
      </c>
      <c r="AB2" s="60">
        <f t="shared" si="1"/>
        <v>0</v>
      </c>
      <c r="AC2" s="39">
        <f t="shared" si="1"/>
        <v>0.5</v>
      </c>
      <c r="AD2" s="60">
        <f t="shared" si="2"/>
        <v>0</v>
      </c>
      <c r="AE2" s="124"/>
      <c r="AF2" s="133">
        <v>2</v>
      </c>
      <c r="AG2" s="44">
        <f t="shared" si="3"/>
        <v>0.5</v>
      </c>
      <c r="AH2" s="52"/>
      <c r="AJ2" s="17">
        <f t="shared" si="4"/>
        <v>0.5</v>
      </c>
      <c r="AK2" s="17">
        <f t="shared" si="5"/>
        <v>0</v>
      </c>
      <c r="AL2" s="17">
        <f t="shared" si="6"/>
        <v>0</v>
      </c>
      <c r="AM2" s="17" t="str">
        <f t="shared" si="7"/>
        <v/>
      </c>
      <c r="AO2" s="101" t="s">
        <v>59</v>
      </c>
    </row>
    <row r="3" spans="2:41" s="3" customFormat="1" ht="9.9499999999999993" hidden="1" customHeight="1" x14ac:dyDescent="0.2">
      <c r="B3" s="115" t="s">
        <v>8</v>
      </c>
      <c r="D3" s="40"/>
      <c r="E3" s="75" t="s">
        <v>24</v>
      </c>
      <c r="F3" s="75"/>
      <c r="G3" s="30" t="s">
        <v>26</v>
      </c>
      <c r="H3" s="30"/>
      <c r="I3" s="30" t="s">
        <v>27</v>
      </c>
      <c r="J3" s="30"/>
      <c r="K3" s="30"/>
      <c r="L3" s="30"/>
      <c r="M3" s="30"/>
      <c r="N3" s="30"/>
      <c r="P3" s="75"/>
      <c r="Q3" s="91"/>
      <c r="R3" s="29"/>
      <c r="S3" s="39">
        <f t="shared" si="8"/>
        <v>0.05</v>
      </c>
      <c r="T3" s="37" t="s">
        <v>46</v>
      </c>
      <c r="U3" s="5" t="str">
        <f>+Instructions!$B$3</f>
        <v>D</v>
      </c>
      <c r="V3" s="52"/>
      <c r="W3" s="56">
        <f>+Instructions!$C$22</f>
        <v>0</v>
      </c>
      <c r="X3" s="17">
        <f t="shared" si="0"/>
        <v>0.05</v>
      </c>
      <c r="Y3" s="52"/>
      <c r="Z3" s="6" t="s">
        <v>496</v>
      </c>
      <c r="AA3" s="39">
        <v>0.05</v>
      </c>
      <c r="AB3" s="60">
        <f t="shared" si="1"/>
        <v>0</v>
      </c>
      <c r="AC3" s="17">
        <f t="shared" si="1"/>
        <v>0.05</v>
      </c>
      <c r="AD3" s="12">
        <f t="shared" si="2"/>
        <v>0</v>
      </c>
      <c r="AE3" s="124"/>
      <c r="AF3" s="132">
        <v>3</v>
      </c>
      <c r="AG3" s="53">
        <f t="shared" si="3"/>
        <v>0.05</v>
      </c>
      <c r="AH3" s="52"/>
      <c r="AJ3" s="17">
        <f t="shared" si="4"/>
        <v>0.05</v>
      </c>
      <c r="AK3" s="17">
        <f t="shared" si="5"/>
        <v>0</v>
      </c>
      <c r="AL3" s="17">
        <f t="shared" si="6"/>
        <v>0</v>
      </c>
      <c r="AM3" s="17" t="str">
        <f t="shared" si="7"/>
        <v/>
      </c>
      <c r="AO3" s="101" t="s">
        <v>59</v>
      </c>
    </row>
    <row r="4" spans="2:41" s="3" customFormat="1" ht="9.9499999999999993" hidden="1" customHeight="1" x14ac:dyDescent="0.2">
      <c r="B4" s="118" t="s">
        <v>292</v>
      </c>
      <c r="D4" s="40"/>
      <c r="E4" s="75" t="s">
        <v>24</v>
      </c>
      <c r="F4" s="75"/>
      <c r="G4" s="30" t="s">
        <v>26</v>
      </c>
      <c r="H4" s="30"/>
      <c r="I4" s="30" t="s">
        <v>27</v>
      </c>
      <c r="J4" s="30"/>
      <c r="K4" s="30"/>
      <c r="L4" s="30"/>
      <c r="M4" s="30"/>
      <c r="N4" s="30"/>
      <c r="P4" s="75" t="s">
        <v>25</v>
      </c>
      <c r="Q4" s="91"/>
      <c r="R4" s="29"/>
      <c r="S4" s="39">
        <f t="shared" si="8"/>
        <v>0.05</v>
      </c>
      <c r="T4" s="37" t="s">
        <v>47</v>
      </c>
      <c r="U4" s="5" t="str">
        <f>+Instructions!$B$3</f>
        <v>D</v>
      </c>
      <c r="V4" s="52"/>
      <c r="W4" s="56">
        <f>+Instructions!$C$22</f>
        <v>0</v>
      </c>
      <c r="X4" s="17">
        <f t="shared" si="0"/>
        <v>0.05</v>
      </c>
      <c r="Y4" s="52"/>
      <c r="Z4" s="6" t="s">
        <v>496</v>
      </c>
      <c r="AA4" s="39">
        <v>0.05</v>
      </c>
      <c r="AB4" s="60">
        <f t="shared" si="1"/>
        <v>0</v>
      </c>
      <c r="AC4" s="17">
        <f t="shared" si="1"/>
        <v>0.05</v>
      </c>
      <c r="AD4" s="12">
        <f t="shared" si="2"/>
        <v>0</v>
      </c>
      <c r="AE4" s="124"/>
      <c r="AF4" s="134">
        <v>4</v>
      </c>
      <c r="AG4" s="111">
        <f t="shared" si="3"/>
        <v>0.05</v>
      </c>
      <c r="AH4" s="52"/>
      <c r="AJ4" s="17">
        <f t="shared" si="4"/>
        <v>0.05</v>
      </c>
      <c r="AK4" s="17">
        <f t="shared" si="5"/>
        <v>0</v>
      </c>
      <c r="AL4" s="17">
        <f t="shared" si="6"/>
        <v>0</v>
      </c>
      <c r="AM4" s="17" t="str">
        <f t="shared" si="7"/>
        <v/>
      </c>
      <c r="AO4" s="101" t="s">
        <v>59</v>
      </c>
    </row>
    <row r="5" spans="2:41" s="3" customFormat="1" ht="9.9499999999999993" hidden="1" customHeight="1" x14ac:dyDescent="0.2">
      <c r="B5" s="119" t="s">
        <v>293</v>
      </c>
      <c r="D5" s="40"/>
      <c r="E5" s="75" t="s">
        <v>24</v>
      </c>
      <c r="F5" s="75"/>
      <c r="G5" s="30" t="s">
        <v>26</v>
      </c>
      <c r="H5" s="30"/>
      <c r="I5" s="30" t="s">
        <v>27</v>
      </c>
      <c r="J5" s="30"/>
      <c r="K5" s="30"/>
      <c r="L5" s="30"/>
      <c r="M5" s="30"/>
      <c r="N5" s="30"/>
      <c r="P5" s="75"/>
      <c r="Q5" s="91"/>
      <c r="R5" s="29"/>
      <c r="S5" s="39">
        <f t="shared" si="8"/>
        <v>0.05</v>
      </c>
      <c r="T5" s="37" t="s">
        <v>46</v>
      </c>
      <c r="U5" s="5" t="str">
        <f>+Instructions!$B$3</f>
        <v>D</v>
      </c>
      <c r="V5" s="52"/>
      <c r="W5" s="56">
        <f>+Instructions!$C$22</f>
        <v>0</v>
      </c>
      <c r="X5" s="17">
        <f t="shared" si="0"/>
        <v>0.05</v>
      </c>
      <c r="Y5" s="52"/>
      <c r="Z5" s="6" t="s">
        <v>496</v>
      </c>
      <c r="AA5" s="39">
        <v>0.05</v>
      </c>
      <c r="AB5" s="60">
        <f t="shared" si="1"/>
        <v>0</v>
      </c>
      <c r="AC5" s="17">
        <f t="shared" si="1"/>
        <v>0.05</v>
      </c>
      <c r="AD5" s="12">
        <f t="shared" si="2"/>
        <v>0</v>
      </c>
      <c r="AE5" s="124"/>
      <c r="AF5" s="135">
        <v>5</v>
      </c>
      <c r="AG5" s="112">
        <f t="shared" si="3"/>
        <v>0.05</v>
      </c>
      <c r="AH5" s="52"/>
      <c r="AJ5" s="17">
        <f t="shared" si="4"/>
        <v>0.05</v>
      </c>
      <c r="AK5" s="17">
        <f t="shared" si="5"/>
        <v>0</v>
      </c>
      <c r="AL5" s="17">
        <f t="shared" si="6"/>
        <v>0</v>
      </c>
      <c r="AM5" s="17" t="str">
        <f t="shared" si="7"/>
        <v/>
      </c>
      <c r="AO5" s="101" t="s">
        <v>59</v>
      </c>
    </row>
    <row r="6" spans="2:41" s="3" customFormat="1" ht="9.9499999999999993" hidden="1" customHeight="1" x14ac:dyDescent="0.2">
      <c r="B6" s="120">
        <v>0</v>
      </c>
      <c r="D6" s="40"/>
      <c r="E6" s="75" t="s">
        <v>24</v>
      </c>
      <c r="F6" s="75"/>
      <c r="G6" s="30" t="s">
        <v>26</v>
      </c>
      <c r="H6" s="30"/>
      <c r="I6" s="30" t="s">
        <v>27</v>
      </c>
      <c r="J6" s="30"/>
      <c r="K6" s="30"/>
      <c r="L6" s="30"/>
      <c r="M6" s="30"/>
      <c r="N6" s="30"/>
      <c r="P6" s="75"/>
      <c r="Q6" s="91"/>
      <c r="R6" s="29"/>
      <c r="S6" s="39">
        <f t="shared" si="8"/>
        <v>0</v>
      </c>
      <c r="T6" s="37" t="s">
        <v>46</v>
      </c>
      <c r="U6" s="5" t="str">
        <f>+Instructions!$B$3</f>
        <v>D</v>
      </c>
      <c r="V6" s="52"/>
      <c r="W6" s="56">
        <f>+Instructions!$C$22</f>
        <v>0</v>
      </c>
      <c r="X6" s="17">
        <f t="shared" si="0"/>
        <v>0</v>
      </c>
      <c r="Y6" s="52"/>
      <c r="Z6" s="6" t="s">
        <v>496</v>
      </c>
      <c r="AA6" s="39">
        <v>0</v>
      </c>
      <c r="AB6" s="60">
        <f t="shared" si="1"/>
        <v>0</v>
      </c>
      <c r="AC6" s="17">
        <f t="shared" si="1"/>
        <v>0</v>
      </c>
      <c r="AD6" s="12" t="e">
        <f t="shared" si="2"/>
        <v>#DIV/0!</v>
      </c>
      <c r="AE6" s="124"/>
      <c r="AF6" s="136">
        <v>6</v>
      </c>
      <c r="AG6" s="113">
        <f t="shared" si="3"/>
        <v>0</v>
      </c>
      <c r="AH6" s="52"/>
      <c r="AJ6" s="17">
        <f t="shared" si="4"/>
        <v>0</v>
      </c>
      <c r="AK6" s="17">
        <f t="shared" si="5"/>
        <v>0</v>
      </c>
      <c r="AL6" s="17">
        <f t="shared" si="6"/>
        <v>0</v>
      </c>
      <c r="AM6" s="17" t="str">
        <f t="shared" si="7"/>
        <v/>
      </c>
      <c r="AO6" s="101" t="s">
        <v>59</v>
      </c>
    </row>
    <row r="7" spans="2:41" s="3" customFormat="1" ht="9.9499999999999993" hidden="1" customHeight="1" x14ac:dyDescent="0.2">
      <c r="B7" s="121">
        <v>0</v>
      </c>
      <c r="D7" s="40"/>
      <c r="E7" s="75" t="s">
        <v>24</v>
      </c>
      <c r="F7" s="75"/>
      <c r="G7" s="30" t="s">
        <v>26</v>
      </c>
      <c r="H7" s="30"/>
      <c r="I7" s="30" t="s">
        <v>27</v>
      </c>
      <c r="J7" s="30"/>
      <c r="K7" s="30"/>
      <c r="L7" s="30"/>
      <c r="M7" s="30"/>
      <c r="N7" s="30"/>
      <c r="P7" s="75"/>
      <c r="Q7" s="91"/>
      <c r="R7" s="29"/>
      <c r="S7" s="39">
        <f t="shared" si="8"/>
        <v>0</v>
      </c>
      <c r="T7" s="37" t="s">
        <v>46</v>
      </c>
      <c r="U7" s="5" t="str">
        <f>+Instructions!$B$3</f>
        <v>D</v>
      </c>
      <c r="V7" s="52"/>
      <c r="W7" s="56">
        <f>+Instructions!$C$22</f>
        <v>0</v>
      </c>
      <c r="X7" s="17">
        <f t="shared" si="0"/>
        <v>0</v>
      </c>
      <c r="Y7" s="52"/>
      <c r="Z7" s="6" t="s">
        <v>496</v>
      </c>
      <c r="AA7" s="39">
        <v>0</v>
      </c>
      <c r="AB7" s="60">
        <f t="shared" si="1"/>
        <v>0</v>
      </c>
      <c r="AC7" s="17">
        <f t="shared" si="1"/>
        <v>0</v>
      </c>
      <c r="AD7" s="12" t="e">
        <f t="shared" si="2"/>
        <v>#DIV/0!</v>
      </c>
      <c r="AE7" s="124"/>
      <c r="AF7" s="137">
        <v>7</v>
      </c>
      <c r="AG7" s="114">
        <f t="shared" si="3"/>
        <v>0</v>
      </c>
      <c r="AH7" s="52"/>
      <c r="AJ7" s="17">
        <f t="shared" si="4"/>
        <v>0</v>
      </c>
      <c r="AK7" s="17">
        <f t="shared" si="5"/>
        <v>0</v>
      </c>
      <c r="AL7" s="17">
        <f t="shared" si="6"/>
        <v>0</v>
      </c>
      <c r="AM7" s="17" t="str">
        <f t="shared" si="7"/>
        <v/>
      </c>
      <c r="AO7" s="101" t="s">
        <v>59</v>
      </c>
    </row>
    <row r="8" spans="2:41" s="3" customFormat="1" ht="9.9499999999999993" hidden="1" customHeight="1" x14ac:dyDescent="0.2">
      <c r="B8" s="122" t="s">
        <v>57</v>
      </c>
      <c r="D8" s="40"/>
      <c r="E8" s="75"/>
      <c r="F8" s="75"/>
      <c r="G8" s="30"/>
      <c r="H8" s="30"/>
      <c r="I8" s="30"/>
      <c r="J8" s="30"/>
      <c r="K8" s="30"/>
      <c r="L8" s="30"/>
      <c r="M8" s="30"/>
      <c r="N8" s="30"/>
      <c r="P8" s="75"/>
      <c r="Q8" s="91" t="s">
        <v>14</v>
      </c>
      <c r="R8" s="29" t="s">
        <v>52</v>
      </c>
      <c r="S8" s="39">
        <v>1000</v>
      </c>
      <c r="T8" s="37" t="s">
        <v>58</v>
      </c>
      <c r="U8" s="37"/>
      <c r="V8" s="52"/>
      <c r="W8" s="56">
        <v>0.1</v>
      </c>
      <c r="X8" s="39">
        <v>1000</v>
      </c>
      <c r="Y8" s="52"/>
      <c r="Z8" s="39" t="s">
        <v>58</v>
      </c>
      <c r="AA8" s="39">
        <v>1000</v>
      </c>
      <c r="AB8" s="60">
        <v>0.1</v>
      </c>
      <c r="AC8" s="39">
        <v>1000</v>
      </c>
      <c r="AD8" s="60">
        <v>0.1</v>
      </c>
      <c r="AE8" s="76">
        <v>10</v>
      </c>
      <c r="AF8" s="76"/>
      <c r="AG8" s="39">
        <v>1000</v>
      </c>
      <c r="AH8" s="52"/>
      <c r="AI8" s="128"/>
      <c r="AJ8" s="39"/>
      <c r="AK8" s="39"/>
      <c r="AL8" s="39"/>
      <c r="AM8" s="39"/>
      <c r="AO8" s="101" t="s">
        <v>59</v>
      </c>
    </row>
    <row r="9" spans="2:41" s="3" customFormat="1" ht="12.75" hidden="1" x14ac:dyDescent="0.2">
      <c r="C9" s="32"/>
      <c r="D9" s="32"/>
      <c r="E9" s="32"/>
      <c r="F9" s="32"/>
      <c r="G9" s="32"/>
      <c r="H9" s="32"/>
      <c r="I9" s="32"/>
      <c r="J9" s="32"/>
      <c r="K9" s="32"/>
      <c r="L9" s="32"/>
      <c r="M9" s="32"/>
      <c r="N9" s="32"/>
      <c r="O9" s="32"/>
      <c r="P9" s="13"/>
      <c r="Q9" s="33"/>
      <c r="R9" s="32"/>
      <c r="S9" s="34"/>
      <c r="T9" s="32"/>
      <c r="U9" s="43"/>
      <c r="V9" s="52"/>
      <c r="W9" s="93"/>
      <c r="X9" s="46"/>
      <c r="Y9" s="52"/>
      <c r="Z9" s="44"/>
      <c r="AA9" s="44"/>
      <c r="AB9" s="45"/>
      <c r="AC9" s="44"/>
      <c r="AD9" s="46"/>
      <c r="AE9" s="62"/>
      <c r="AF9" s="62"/>
      <c r="AG9" s="44"/>
      <c r="AH9" s="52"/>
      <c r="AI9" s="129"/>
      <c r="AJ9" s="44"/>
      <c r="AK9" s="44"/>
      <c r="AL9" s="44"/>
      <c r="AM9" s="44"/>
      <c r="AN9" s="32"/>
      <c r="AO9" s="101" t="s">
        <v>59</v>
      </c>
    </row>
    <row r="10" spans="2:41" s="3" customFormat="1" ht="9.9499999999999993" hidden="1" customHeight="1" x14ac:dyDescent="0.2">
      <c r="I10" s="6"/>
      <c r="J10" s="6"/>
      <c r="K10" s="6"/>
      <c r="L10" s="6"/>
      <c r="M10" s="6"/>
      <c r="N10" s="6"/>
      <c r="O10" s="235" t="s">
        <v>23</v>
      </c>
      <c r="P10" s="236"/>
      <c r="Q10" s="236"/>
      <c r="R10" s="236"/>
      <c r="S10" s="236"/>
      <c r="T10" s="237"/>
      <c r="U10" s="19"/>
      <c r="V10" s="52"/>
      <c r="W10" s="238" t="s">
        <v>44</v>
      </c>
      <c r="X10" s="238"/>
      <c r="Y10" s="52"/>
      <c r="Z10" s="239" t="s">
        <v>45</v>
      </c>
      <c r="AA10" s="239"/>
      <c r="AB10" s="239"/>
      <c r="AC10" s="239"/>
      <c r="AD10" s="239"/>
      <c r="AE10" s="239"/>
      <c r="AF10" s="239"/>
      <c r="AG10" s="239"/>
      <c r="AH10" s="52"/>
      <c r="AI10" s="95"/>
      <c r="AO10" s="101" t="s">
        <v>59</v>
      </c>
    </row>
    <row r="11" spans="2:41" s="30" customFormat="1" ht="9.9499999999999993" hidden="1" customHeight="1" x14ac:dyDescent="0.2">
      <c r="D11" s="23" t="s">
        <v>11</v>
      </c>
      <c r="E11" s="24"/>
      <c r="F11" s="24"/>
      <c r="G11" s="24"/>
      <c r="H11" s="24"/>
      <c r="I11" s="25"/>
      <c r="J11" s="25"/>
      <c r="K11" s="25"/>
      <c r="L11" s="25"/>
      <c r="M11" s="25"/>
      <c r="N11" s="25"/>
      <c r="O11" s="231" t="s">
        <v>51</v>
      </c>
      <c r="P11" s="232"/>
      <c r="Q11" s="26" t="s">
        <v>14</v>
      </c>
      <c r="R11" s="26" t="s">
        <v>18</v>
      </c>
      <c r="S11" s="27" t="str">
        <f>IF(Suggested="Yes",AA11,AG11)</f>
        <v>List Price</v>
      </c>
      <c r="T11" s="26" t="s">
        <v>17</v>
      </c>
      <c r="U11" s="28" t="s">
        <v>16</v>
      </c>
      <c r="V11" s="52"/>
      <c r="W11" s="54" t="s">
        <v>19</v>
      </c>
      <c r="X11" s="14" t="s">
        <v>15</v>
      </c>
      <c r="Y11" s="52"/>
      <c r="Z11" s="69" t="s">
        <v>61</v>
      </c>
      <c r="AA11" s="69" t="s">
        <v>13</v>
      </c>
      <c r="AB11" s="41" t="s">
        <v>20</v>
      </c>
      <c r="AC11" s="28" t="s">
        <v>21</v>
      </c>
      <c r="AD11" s="28" t="s">
        <v>30</v>
      </c>
      <c r="AE11" s="64" t="s">
        <v>62</v>
      </c>
      <c r="AF11" s="96" t="s">
        <v>54</v>
      </c>
      <c r="AG11" s="64" t="s">
        <v>4</v>
      </c>
      <c r="AH11" s="52"/>
      <c r="AJ11" s="28" t="s">
        <v>74</v>
      </c>
      <c r="AK11" s="138" t="s">
        <v>75</v>
      </c>
      <c r="AL11" s="28" t="s">
        <v>76</v>
      </c>
      <c r="AM11" s="28" t="s">
        <v>77</v>
      </c>
      <c r="AN11" s="3"/>
      <c r="AO11" s="101" t="s">
        <v>59</v>
      </c>
    </row>
    <row r="12" spans="2:41" s="3" customFormat="1" ht="9.9499999999999993" hidden="1" customHeight="1" x14ac:dyDescent="0.2">
      <c r="C12" s="32"/>
      <c r="D12" s="32"/>
      <c r="E12" s="32"/>
      <c r="F12" s="32"/>
      <c r="G12" s="32"/>
      <c r="H12" s="32"/>
      <c r="I12" s="32"/>
      <c r="J12" s="32"/>
      <c r="K12" s="32"/>
      <c r="L12" s="32"/>
      <c r="M12" s="32"/>
      <c r="N12" s="32"/>
      <c r="O12" s="32"/>
      <c r="P12" s="13"/>
      <c r="Q12" s="33"/>
      <c r="R12" s="32"/>
      <c r="S12" s="34"/>
      <c r="T12" s="32"/>
      <c r="U12" s="43"/>
      <c r="V12" s="52"/>
      <c r="W12" s="93"/>
      <c r="X12" s="46"/>
      <c r="Y12" s="52"/>
      <c r="Z12" s="44"/>
      <c r="AA12" s="44"/>
      <c r="AB12" s="45"/>
      <c r="AC12" s="44"/>
      <c r="AD12" s="46"/>
      <c r="AE12" s="62"/>
      <c r="AF12" s="62"/>
      <c r="AG12" s="44"/>
      <c r="AH12" s="52"/>
      <c r="AI12" s="129"/>
      <c r="AJ12" s="44"/>
      <c r="AK12" s="44"/>
      <c r="AL12" s="44"/>
      <c r="AM12" s="44"/>
      <c r="AN12" s="32"/>
      <c r="AO12" s="101" t="s">
        <v>59</v>
      </c>
    </row>
    <row r="13" spans="2:41" s="11" customFormat="1" ht="15.95" customHeight="1" x14ac:dyDescent="0.2">
      <c r="I13" s="35"/>
      <c r="O13" s="226" t="str">
        <f>"File '"&amp;Instructions!B2&amp;"' - "&amp;Instructions!B1</f>
        <v>File 'S' - Summitville</v>
      </c>
      <c r="P13" s="226"/>
      <c r="Q13" s="226"/>
      <c r="R13" s="226"/>
      <c r="S13" s="226"/>
      <c r="T13" s="226"/>
      <c r="U13" s="72"/>
      <c r="V13" s="52"/>
      <c r="W13" s="240" t="s">
        <v>12</v>
      </c>
      <c r="X13" s="240"/>
      <c r="Y13" s="52"/>
      <c r="Z13" s="20"/>
      <c r="AA13" s="20"/>
      <c r="AB13" s="59"/>
      <c r="AD13" s="20"/>
      <c r="AE13" s="66"/>
      <c r="AF13" s="66"/>
      <c r="AG13" s="20" t="s">
        <v>22</v>
      </c>
      <c r="AH13" s="52"/>
      <c r="AI13" s="97"/>
      <c r="AN13" s="3"/>
      <c r="AO13" s="31" t="s">
        <v>59</v>
      </c>
    </row>
    <row r="14" spans="2:41" s="11" customFormat="1" ht="15.95" customHeight="1" x14ac:dyDescent="0.2">
      <c r="G14" s="35"/>
      <c r="O14" s="73"/>
      <c r="P14" s="73"/>
      <c r="Q14" s="73"/>
      <c r="R14" s="73"/>
      <c r="S14" s="21"/>
      <c r="T14" s="170" t="str">
        <f>+Instructions!B4</f>
        <v>5/1/26</v>
      </c>
      <c r="U14" s="72"/>
      <c r="V14" s="52"/>
      <c r="W14" s="71"/>
      <c r="X14" s="71"/>
      <c r="Y14" s="52"/>
      <c r="Z14" s="58"/>
      <c r="AA14" s="58"/>
      <c r="AB14" s="59"/>
      <c r="AD14" s="20"/>
      <c r="AE14" s="229">
        <f ca="1">TODAY()</f>
        <v>46115</v>
      </c>
      <c r="AF14" s="229"/>
      <c r="AG14" s="229"/>
      <c r="AH14" s="52"/>
      <c r="AI14" s="97"/>
      <c r="AN14" s="3"/>
      <c r="AO14" s="31" t="s">
        <v>59</v>
      </c>
    </row>
    <row r="15" spans="2:41" s="11" customFormat="1" ht="9.9499999999999993" customHeight="1" x14ac:dyDescent="0.2">
      <c r="N15" s="234" t="str">
        <f>IF(Instructions!C8="","",+Instructions!C8)</f>
        <v/>
      </c>
      <c r="O15" s="234"/>
      <c r="P15" s="234"/>
      <c r="Q15" s="234"/>
      <c r="R15" s="234"/>
      <c r="S15" s="234"/>
      <c r="T15" s="234"/>
      <c r="U15" s="72"/>
      <c r="V15" s="52"/>
      <c r="W15" s="71"/>
      <c r="X15" s="71"/>
      <c r="Y15" s="52"/>
      <c r="Z15" s="58"/>
      <c r="AA15" s="58"/>
      <c r="AB15" s="59"/>
      <c r="AD15" s="20"/>
      <c r="AE15" s="66"/>
      <c r="AF15" s="66"/>
      <c r="AH15" s="52"/>
      <c r="AI15" s="97"/>
      <c r="AN15" s="3"/>
      <c r="AO15" s="31" t="s">
        <v>59</v>
      </c>
    </row>
    <row r="16" spans="2:41" s="3" customFormat="1" ht="12" customHeight="1" x14ac:dyDescent="0.2">
      <c r="C16" s="35" t="str">
        <f>"Product Code '"&amp;Instructions!B3&amp;"'"</f>
        <v>Product Code 'D'</v>
      </c>
      <c r="N16" s="234"/>
      <c r="O16" s="234"/>
      <c r="P16" s="234"/>
      <c r="Q16" s="234"/>
      <c r="R16" s="234"/>
      <c r="S16" s="234"/>
      <c r="T16" s="234"/>
      <c r="U16" s="5"/>
      <c r="V16" s="52"/>
      <c r="W16" s="70"/>
      <c r="X16" s="70"/>
      <c r="Y16" s="52"/>
      <c r="Z16" s="39"/>
      <c r="AA16" s="39"/>
      <c r="AB16" s="55"/>
      <c r="AC16" s="17"/>
      <c r="AD16" s="15"/>
      <c r="AE16" s="65"/>
      <c r="AF16" s="65"/>
      <c r="AG16" s="89" t="str">
        <f>IF(Instructions!$C$8="","",Instructions!$C$8)</f>
        <v/>
      </c>
      <c r="AH16" s="52"/>
      <c r="AI16" s="127"/>
      <c r="AJ16" s="17"/>
      <c r="AK16" s="17"/>
      <c r="AL16" s="17"/>
      <c r="AM16" s="17"/>
      <c r="AO16" s="31" t="s">
        <v>59</v>
      </c>
    </row>
    <row r="17" spans="2:41" s="3" customFormat="1" ht="3.95" customHeight="1" x14ac:dyDescent="0.2">
      <c r="C17" s="35"/>
      <c r="P17" s="4"/>
      <c r="Q17" s="6"/>
      <c r="S17" s="21"/>
      <c r="T17" s="68"/>
      <c r="U17" s="5"/>
      <c r="V17" s="52"/>
      <c r="W17" s="70"/>
      <c r="X17" s="70"/>
      <c r="Y17" s="52"/>
      <c r="Z17" s="39"/>
      <c r="AA17" s="39"/>
      <c r="AB17" s="55"/>
      <c r="AC17" s="17"/>
      <c r="AD17" s="15"/>
      <c r="AE17" s="65"/>
      <c r="AF17" s="65"/>
      <c r="AG17" s="17"/>
      <c r="AH17" s="52"/>
      <c r="AI17" s="127"/>
      <c r="AJ17" s="17"/>
      <c r="AK17" s="17"/>
      <c r="AL17" s="17"/>
      <c r="AM17" s="17"/>
      <c r="AO17" s="31" t="s">
        <v>59</v>
      </c>
    </row>
    <row r="18" spans="2:41" s="30" customFormat="1" ht="9.9499999999999993" customHeight="1" x14ac:dyDescent="0.2">
      <c r="C18" s="78" t="s">
        <v>11</v>
      </c>
      <c r="D18" s="79"/>
      <c r="E18" s="79"/>
      <c r="F18" s="79"/>
      <c r="G18" s="25"/>
      <c r="H18" s="25"/>
      <c r="I18" s="25"/>
      <c r="J18" s="25"/>
      <c r="K18" s="25"/>
      <c r="L18" s="25"/>
      <c r="M18" s="25"/>
      <c r="N18" s="25"/>
      <c r="O18" s="231" t="s">
        <v>51</v>
      </c>
      <c r="P18" s="232"/>
      <c r="Q18" s="26" t="s">
        <v>14</v>
      </c>
      <c r="R18" s="26" t="s">
        <v>18</v>
      </c>
      <c r="S18" s="27" t="str">
        <f>+S$11</f>
        <v>List Price</v>
      </c>
      <c r="T18" s="26" t="s">
        <v>17</v>
      </c>
      <c r="U18" s="26" t="str">
        <f>+U$11</f>
        <v>Code</v>
      </c>
      <c r="V18" s="52"/>
      <c r="W18" s="77" t="s">
        <v>19</v>
      </c>
      <c r="X18" s="27" t="s">
        <v>15</v>
      </c>
      <c r="Y18" s="52"/>
      <c r="Z18" s="41" t="s">
        <v>61</v>
      </c>
      <c r="AA18" s="41" t="s">
        <v>13</v>
      </c>
      <c r="AB18" s="41" t="str">
        <f t="shared" ref="AB18:AM18" si="9">+AB$11</f>
        <v>Disc</v>
      </c>
      <c r="AC18" s="28" t="str">
        <f t="shared" si="9"/>
        <v>Act. Cost</v>
      </c>
      <c r="AD18" s="28" t="str">
        <f t="shared" si="9"/>
        <v>GP%</v>
      </c>
      <c r="AE18" s="64" t="str">
        <f t="shared" si="9"/>
        <v>Adj.</v>
      </c>
      <c r="AF18" s="96" t="str">
        <f>+AF$11</f>
        <v>Group</v>
      </c>
      <c r="AG18" s="28" t="str">
        <f t="shared" si="9"/>
        <v>Price</v>
      </c>
      <c r="AH18" s="52"/>
      <c r="AJ18" s="28" t="str">
        <f t="shared" si="9"/>
        <v>Calc Price</v>
      </c>
      <c r="AK18" s="28" t="str">
        <f t="shared" si="9"/>
        <v>.05 Round</v>
      </c>
      <c r="AL18" s="28" t="str">
        <f t="shared" si="9"/>
        <v>Cents</v>
      </c>
      <c r="AM18" s="28" t="str">
        <f t="shared" si="9"/>
        <v>Round to</v>
      </c>
      <c r="AN18" s="3"/>
      <c r="AO18" s="31" t="s">
        <v>59</v>
      </c>
    </row>
    <row r="19" spans="2:41" s="171" customFormat="1" ht="9.9499999999999993" customHeight="1" x14ac:dyDescent="0.2">
      <c r="C19" s="230" t="s">
        <v>63</v>
      </c>
      <c r="D19" s="230"/>
      <c r="E19" s="230"/>
      <c r="F19" s="230"/>
      <c r="G19" s="230"/>
      <c r="H19" s="230"/>
      <c r="I19" s="230"/>
      <c r="J19" s="230"/>
      <c r="K19" s="230"/>
      <c r="L19" s="230"/>
      <c r="M19" s="230"/>
      <c r="N19" s="230"/>
      <c r="O19" s="230"/>
      <c r="P19" s="230"/>
      <c r="Q19" s="230"/>
      <c r="R19" s="230"/>
      <c r="S19" s="230"/>
      <c r="T19" s="230"/>
      <c r="U19" s="172"/>
      <c r="V19" s="52"/>
      <c r="W19" s="175"/>
      <c r="X19" s="175"/>
      <c r="Y19" s="52"/>
      <c r="Z19" s="176"/>
      <c r="AA19" s="176"/>
      <c r="AB19" s="177"/>
      <c r="AC19" s="173"/>
      <c r="AD19" s="174"/>
      <c r="AE19" s="178"/>
      <c r="AF19" s="179"/>
      <c r="AG19" s="173"/>
      <c r="AH19" s="52"/>
      <c r="AJ19" s="173"/>
      <c r="AK19" s="173"/>
      <c r="AL19" s="173"/>
      <c r="AM19" s="173"/>
      <c r="AN19" s="3"/>
      <c r="AO19" s="31" t="s">
        <v>59</v>
      </c>
    </row>
    <row r="20" spans="2:41" s="3" customFormat="1" ht="3.95" customHeight="1" x14ac:dyDescent="0.2">
      <c r="P20" s="75"/>
      <c r="Q20" s="91"/>
      <c r="R20" s="6"/>
      <c r="S20" s="39"/>
      <c r="T20" s="6"/>
      <c r="U20" s="5"/>
      <c r="V20" s="52"/>
      <c r="W20" s="56"/>
      <c r="X20" s="15"/>
      <c r="Y20" s="52"/>
      <c r="Z20" s="39"/>
      <c r="AA20" s="39"/>
      <c r="AB20" s="55"/>
      <c r="AC20" s="17"/>
      <c r="AD20" s="15"/>
      <c r="AE20" s="65"/>
      <c r="AF20" s="127"/>
      <c r="AG20" s="39"/>
      <c r="AH20" s="52"/>
      <c r="AJ20" s="17"/>
      <c r="AK20" s="17"/>
      <c r="AL20" s="17"/>
      <c r="AM20" s="17"/>
      <c r="AO20" s="31" t="s">
        <v>59</v>
      </c>
    </row>
    <row r="21" spans="2:41" s="3" customFormat="1" ht="9.9499999999999993" customHeight="1" x14ac:dyDescent="0.2">
      <c r="C21" s="74" t="s">
        <v>110</v>
      </c>
      <c r="D21" s="164"/>
      <c r="E21" s="164"/>
      <c r="G21" s="3" t="s">
        <v>89</v>
      </c>
      <c r="J21" s="3" t="s">
        <v>89</v>
      </c>
      <c r="K21" s="3" t="s">
        <v>89</v>
      </c>
      <c r="L21" s="3" t="s">
        <v>89</v>
      </c>
      <c r="M21" s="3" t="s">
        <v>89</v>
      </c>
      <c r="P21" s="4"/>
      <c r="Q21" s="6"/>
      <c r="R21" s="94" t="s">
        <v>330</v>
      </c>
      <c r="S21" s="194" t="s">
        <v>331</v>
      </c>
      <c r="T21" s="195"/>
      <c r="U21" s="5"/>
      <c r="V21" s="52"/>
      <c r="W21" s="70"/>
      <c r="X21" s="70"/>
      <c r="Y21" s="52"/>
      <c r="Z21" s="39"/>
      <c r="AA21" s="39"/>
      <c r="AB21" s="55"/>
      <c r="AC21" s="17"/>
      <c r="AD21" s="15"/>
      <c r="AE21" s="65"/>
      <c r="AF21" s="127"/>
      <c r="AG21" s="17"/>
      <c r="AH21" s="52"/>
      <c r="AJ21" s="17"/>
      <c r="AK21" s="17"/>
      <c r="AL21" s="17"/>
      <c r="AM21" s="17"/>
      <c r="AO21" s="31" t="s">
        <v>59</v>
      </c>
    </row>
    <row r="22" spans="2:41" s="3" customFormat="1" ht="2.85" customHeight="1" x14ac:dyDescent="0.2">
      <c r="P22" s="75"/>
      <c r="Q22" s="91"/>
      <c r="R22" s="6"/>
      <c r="S22" s="39"/>
      <c r="T22" s="6"/>
      <c r="U22" s="5"/>
      <c r="V22" s="52"/>
      <c r="W22" s="56"/>
      <c r="X22" s="15"/>
      <c r="Y22" s="52"/>
      <c r="Z22" s="39"/>
      <c r="AA22" s="39"/>
      <c r="AB22" s="55"/>
      <c r="AC22" s="17"/>
      <c r="AD22" s="15"/>
      <c r="AE22" s="65"/>
      <c r="AF22" s="127"/>
      <c r="AG22" s="39"/>
      <c r="AH22" s="52"/>
      <c r="AJ22" s="17"/>
      <c r="AK22" s="17"/>
      <c r="AL22" s="17"/>
      <c r="AM22" s="17"/>
      <c r="AO22" s="31" t="s">
        <v>59</v>
      </c>
    </row>
    <row r="23" spans="2:41" s="3" customFormat="1" ht="9.9499999999999993" customHeight="1" x14ac:dyDescent="0.2">
      <c r="C23" s="35"/>
      <c r="D23" s="40" t="s">
        <v>111</v>
      </c>
      <c r="E23" s="144" t="s">
        <v>104</v>
      </c>
      <c r="F23" s="144"/>
      <c r="H23" s="144"/>
      <c r="I23" s="144"/>
      <c r="J23" s="144"/>
      <c r="K23" s="144"/>
      <c r="L23" s="144"/>
      <c r="M23" s="144"/>
      <c r="N23" s="144"/>
      <c r="O23" s="30"/>
      <c r="P23" s="30"/>
      <c r="Q23" s="30"/>
      <c r="R23" s="30"/>
      <c r="S23" s="30"/>
      <c r="T23" s="30"/>
      <c r="U23" s="5"/>
      <c r="V23" s="52"/>
      <c r="W23" s="70"/>
      <c r="X23" s="70"/>
      <c r="Y23" s="52"/>
      <c r="Z23" s="39"/>
      <c r="AA23" s="39"/>
      <c r="AB23" s="55"/>
      <c r="AC23" s="17"/>
      <c r="AD23" s="15"/>
      <c r="AE23" s="65"/>
      <c r="AF23" s="127"/>
      <c r="AG23" s="17"/>
      <c r="AH23" s="52"/>
      <c r="AJ23" s="17"/>
      <c r="AK23" s="17"/>
      <c r="AL23" s="17"/>
      <c r="AM23" s="17"/>
      <c r="AO23" s="31" t="s">
        <v>59</v>
      </c>
    </row>
    <row r="24" spans="2:41" s="3" customFormat="1" ht="2.85" customHeight="1" x14ac:dyDescent="0.2">
      <c r="P24" s="75"/>
      <c r="Q24" s="91"/>
      <c r="R24" s="6"/>
      <c r="S24" s="39"/>
      <c r="T24" s="6"/>
      <c r="U24" s="5"/>
      <c r="V24" s="52"/>
      <c r="W24" s="56"/>
      <c r="X24" s="15"/>
      <c r="Y24" s="52"/>
      <c r="Z24" s="39"/>
      <c r="AA24" s="39"/>
      <c r="AB24" s="55"/>
      <c r="AC24" s="17"/>
      <c r="AD24" s="15"/>
      <c r="AE24" s="65"/>
      <c r="AF24" s="127"/>
      <c r="AG24" s="39"/>
      <c r="AH24" s="52"/>
      <c r="AJ24" s="17"/>
      <c r="AK24" s="17"/>
      <c r="AL24" s="17"/>
      <c r="AM24" s="17"/>
      <c r="AO24" s="31" t="s">
        <v>59</v>
      </c>
    </row>
    <row r="25" spans="2:41" s="3" customFormat="1" ht="9.9499999999999993" customHeight="1" x14ac:dyDescent="0.2">
      <c r="C25" s="35"/>
      <c r="D25" s="40" t="s">
        <v>112</v>
      </c>
      <c r="E25" s="166" t="s">
        <v>97</v>
      </c>
      <c r="F25" s="144"/>
      <c r="G25" s="144"/>
      <c r="H25" s="144"/>
      <c r="I25" s="144"/>
      <c r="J25" s="144" t="s">
        <v>89</v>
      </c>
      <c r="K25" s="144"/>
      <c r="L25" s="144"/>
      <c r="M25" s="144"/>
      <c r="N25" s="144"/>
      <c r="O25" s="30"/>
      <c r="P25" s="30"/>
      <c r="Q25" s="30"/>
      <c r="R25" s="30"/>
      <c r="S25" s="30"/>
      <c r="T25" s="30"/>
      <c r="U25" s="5"/>
      <c r="V25" s="52"/>
      <c r="W25" s="70"/>
      <c r="X25" s="70"/>
      <c r="Y25" s="52"/>
      <c r="Z25" s="39"/>
      <c r="AA25" s="39"/>
      <c r="AB25" s="55"/>
      <c r="AC25" s="17"/>
      <c r="AD25" s="15"/>
      <c r="AE25" s="65"/>
      <c r="AF25" s="127"/>
      <c r="AG25" s="17"/>
      <c r="AH25" s="52"/>
      <c r="AJ25" s="17"/>
      <c r="AK25" s="17"/>
      <c r="AL25" s="17"/>
      <c r="AM25" s="17"/>
      <c r="AO25" s="31" t="s">
        <v>59</v>
      </c>
    </row>
    <row r="26" spans="2:41" s="3" customFormat="1" ht="1.5" customHeight="1" x14ac:dyDescent="0.2">
      <c r="P26" s="75"/>
      <c r="Q26" s="91"/>
      <c r="R26" s="6"/>
      <c r="S26" s="39"/>
      <c r="T26" s="6"/>
      <c r="U26" s="5"/>
      <c r="V26" s="52"/>
      <c r="W26" s="56"/>
      <c r="X26" s="15"/>
      <c r="Y26" s="52"/>
      <c r="Z26" s="39"/>
      <c r="AA26" s="39"/>
      <c r="AB26" s="55"/>
      <c r="AC26" s="17"/>
      <c r="AD26" s="15"/>
      <c r="AE26" s="65"/>
      <c r="AF26" s="127"/>
      <c r="AG26" s="39"/>
      <c r="AH26" s="52"/>
      <c r="AJ26" s="17"/>
      <c r="AK26" s="17"/>
      <c r="AL26" s="17"/>
      <c r="AM26" s="17"/>
      <c r="AO26" s="31" t="s">
        <v>59</v>
      </c>
    </row>
    <row r="27" spans="2:41" s="3" customFormat="1" ht="9.9499999999999993" customHeight="1" x14ac:dyDescent="0.2">
      <c r="B27" s="117" t="s">
        <v>291</v>
      </c>
      <c r="D27" s="40"/>
      <c r="E27" s="75" t="s">
        <v>93</v>
      </c>
      <c r="F27" s="75"/>
      <c r="G27" s="30" t="s">
        <v>94</v>
      </c>
      <c r="H27" s="30"/>
      <c r="I27" s="30"/>
      <c r="J27" s="30" t="s">
        <v>106</v>
      </c>
      <c r="K27" s="30"/>
      <c r="L27" s="30"/>
      <c r="N27" s="30"/>
      <c r="P27" s="75" t="s">
        <v>109</v>
      </c>
      <c r="Q27" s="91"/>
      <c r="R27" s="29"/>
      <c r="S27" s="39">
        <f t="shared" ref="S27:S56" si="10">IF(Suggested="Yes",AA27,AG27)</f>
        <v>5.9</v>
      </c>
      <c r="T27" s="37" t="s">
        <v>46</v>
      </c>
      <c r="U27" s="5" t="str">
        <f>+Instructions!$B$3</f>
        <v>D</v>
      </c>
      <c r="V27" s="52"/>
      <c r="W27" s="56">
        <f>+Instructions!$C$22</f>
        <v>0</v>
      </c>
      <c r="X27" s="39">
        <f t="shared" ref="X27:X29" si="11">ROUND($AA27*(1-W27)+0.004999,2)</f>
        <v>5.9</v>
      </c>
      <c r="Y27" s="52"/>
      <c r="Z27" s="6" t="s">
        <v>497</v>
      </c>
      <c r="AA27" s="39">
        <v>5.9</v>
      </c>
      <c r="AB27" s="60">
        <f t="shared" ref="AB27:AC29" si="12">+W27</f>
        <v>0</v>
      </c>
      <c r="AC27" s="39">
        <f t="shared" si="12"/>
        <v>5.9</v>
      </c>
      <c r="AD27" s="60">
        <f t="shared" ref="AD27:AD29" si="13">(AG27-AC27)/AG27</f>
        <v>0</v>
      </c>
      <c r="AE27" s="124"/>
      <c r="AF27" s="133">
        <v>2</v>
      </c>
      <c r="AG27" s="44">
        <f t="shared" ref="AG27:AG29" si="14">SUM(AJ27:AL27)+AE27</f>
        <v>5.9</v>
      </c>
      <c r="AH27" s="52"/>
      <c r="AJ27" s="17">
        <f t="shared" ref="AJ27:AJ29" si="15">ROUND(AC27/(1-VLOOKUP(AF27,Group,2,FALSE)),2)</f>
        <v>5.9</v>
      </c>
      <c r="AK27" s="17">
        <f t="shared" ref="AK27:AK29" si="16">IF(VLOOKUP(AF27,Group,5,FALSE)="YES",VLOOKUP(ROUND(ROUND(AJ27,1)-AJ27,2),Round,2,FALSE)+VLOOKUP(AF27,Group,6,FALSE),0)</f>
        <v>0</v>
      </c>
      <c r="AL27" s="17">
        <f t="shared" ref="AL27:AL29" si="17">IF(VLOOKUP(AF27,Group,7,FALSE)="",0,ROUND(AJ27-0.04999,1)-AJ27+AM27)</f>
        <v>0</v>
      </c>
      <c r="AM27" s="17" t="str">
        <f t="shared" ref="AM27:AM29" si="18">IF(VLOOKUP(AF27,Group,7,FALSE)="","",VLOOKUP(AF27,Group,7,FALSE))</f>
        <v/>
      </c>
      <c r="AO27" s="31" t="s">
        <v>59</v>
      </c>
    </row>
    <row r="28" spans="2:41" s="3" customFormat="1" ht="1.5" customHeight="1" x14ac:dyDescent="0.2">
      <c r="P28" s="75"/>
      <c r="Q28" s="91"/>
      <c r="R28" s="6"/>
      <c r="S28" s="39"/>
      <c r="T28" s="6"/>
      <c r="U28" s="5"/>
      <c r="V28" s="52"/>
      <c r="W28" s="56"/>
      <c r="X28" s="15"/>
      <c r="Y28" s="52"/>
      <c r="Z28" s="39"/>
      <c r="AA28" s="39"/>
      <c r="AB28" s="55"/>
      <c r="AC28" s="17"/>
      <c r="AD28" s="15"/>
      <c r="AE28" s="65"/>
      <c r="AF28" s="127"/>
      <c r="AG28" s="39"/>
      <c r="AH28" s="52"/>
      <c r="AJ28" s="17"/>
      <c r="AK28" s="17"/>
      <c r="AL28" s="17"/>
      <c r="AM28" s="17"/>
      <c r="AO28" s="31" t="s">
        <v>59</v>
      </c>
    </row>
    <row r="29" spans="2:41" s="3" customFormat="1" ht="9.9499999999999993" customHeight="1" x14ac:dyDescent="0.2">
      <c r="B29" s="117" t="s">
        <v>291</v>
      </c>
      <c r="D29" s="40"/>
      <c r="E29" s="75" t="s">
        <v>93</v>
      </c>
      <c r="F29" s="75"/>
      <c r="G29" s="30" t="s">
        <v>94</v>
      </c>
      <c r="H29" s="30"/>
      <c r="I29" s="30"/>
      <c r="J29" s="30" t="s">
        <v>107</v>
      </c>
      <c r="K29" s="30"/>
      <c r="L29" s="30"/>
      <c r="N29" s="30"/>
      <c r="P29" s="75" t="s">
        <v>109</v>
      </c>
      <c r="Q29" s="91"/>
      <c r="R29" s="29"/>
      <c r="S29" s="39">
        <f t="shared" si="10"/>
        <v>5.2</v>
      </c>
      <c r="T29" s="37" t="s">
        <v>46</v>
      </c>
      <c r="U29" s="5" t="str">
        <f>+Instructions!$B$3</f>
        <v>D</v>
      </c>
      <c r="V29" s="52"/>
      <c r="W29" s="56">
        <f>+Instructions!$C$22</f>
        <v>0</v>
      </c>
      <c r="X29" s="39">
        <f t="shared" si="11"/>
        <v>5.2</v>
      </c>
      <c r="Y29" s="52"/>
      <c r="Z29" s="6" t="s">
        <v>497</v>
      </c>
      <c r="AA29" s="39">
        <v>5.2</v>
      </c>
      <c r="AB29" s="60">
        <f t="shared" si="12"/>
        <v>0</v>
      </c>
      <c r="AC29" s="39">
        <f t="shared" si="12"/>
        <v>5.2</v>
      </c>
      <c r="AD29" s="60">
        <f t="shared" si="13"/>
        <v>0</v>
      </c>
      <c r="AE29" s="124"/>
      <c r="AF29" s="133">
        <v>2</v>
      </c>
      <c r="AG29" s="44">
        <f t="shared" si="14"/>
        <v>5.2</v>
      </c>
      <c r="AH29" s="52"/>
      <c r="AJ29" s="17">
        <f t="shared" si="15"/>
        <v>5.2</v>
      </c>
      <c r="AK29" s="17">
        <f t="shared" si="16"/>
        <v>0</v>
      </c>
      <c r="AL29" s="17">
        <f t="shared" si="17"/>
        <v>0</v>
      </c>
      <c r="AM29" s="17" t="str">
        <f t="shared" si="18"/>
        <v/>
      </c>
      <c r="AO29" s="31" t="s">
        <v>59</v>
      </c>
    </row>
    <row r="30" spans="2:41" s="3" customFormat="1" ht="2.85" customHeight="1" x14ac:dyDescent="0.2">
      <c r="P30" s="75"/>
      <c r="Q30" s="91"/>
      <c r="R30" s="6"/>
      <c r="S30" s="39"/>
      <c r="T30" s="6"/>
      <c r="U30" s="5"/>
      <c r="V30" s="52"/>
      <c r="W30" s="56"/>
      <c r="X30" s="15"/>
      <c r="Y30" s="52"/>
      <c r="Z30" s="39"/>
      <c r="AA30" s="39"/>
      <c r="AB30" s="55"/>
      <c r="AC30" s="17"/>
      <c r="AD30" s="15"/>
      <c r="AE30" s="65"/>
      <c r="AF30" s="127"/>
      <c r="AG30" s="39"/>
      <c r="AH30" s="52"/>
      <c r="AJ30" s="17"/>
      <c r="AK30" s="17"/>
      <c r="AL30" s="17"/>
      <c r="AM30" s="17"/>
      <c r="AO30" s="31" t="s">
        <v>59</v>
      </c>
    </row>
    <row r="31" spans="2:41" s="3" customFormat="1" ht="9.9499999999999993" customHeight="1" x14ac:dyDescent="0.2">
      <c r="C31" s="35"/>
      <c r="D31" s="40" t="s">
        <v>112</v>
      </c>
      <c r="E31" s="166" t="s">
        <v>114</v>
      </c>
      <c r="F31" s="144"/>
      <c r="G31" s="144"/>
      <c r="H31" s="144"/>
      <c r="I31" s="144"/>
      <c r="J31" s="144"/>
      <c r="K31" s="144"/>
      <c r="L31" s="144"/>
      <c r="M31" s="144"/>
      <c r="N31" s="144"/>
      <c r="O31" s="30"/>
      <c r="P31" s="30"/>
      <c r="Q31" s="30"/>
      <c r="R31" s="30"/>
      <c r="S31" s="39"/>
      <c r="T31" s="30"/>
      <c r="U31" s="5"/>
      <c r="V31" s="52"/>
      <c r="W31" s="70"/>
      <c r="X31" s="70"/>
      <c r="Y31" s="52"/>
      <c r="Z31" s="39"/>
      <c r="AA31" s="39"/>
      <c r="AB31" s="55"/>
      <c r="AC31" s="17"/>
      <c r="AD31" s="15"/>
      <c r="AE31" s="65"/>
      <c r="AF31" s="127"/>
      <c r="AG31" s="17"/>
      <c r="AH31" s="52"/>
      <c r="AJ31" s="17"/>
      <c r="AK31" s="17"/>
      <c r="AL31" s="17"/>
      <c r="AM31" s="17"/>
      <c r="AO31" s="31" t="s">
        <v>59</v>
      </c>
    </row>
    <row r="32" spans="2:41" s="3" customFormat="1" ht="1.5" customHeight="1" x14ac:dyDescent="0.2">
      <c r="P32" s="75"/>
      <c r="Q32" s="91"/>
      <c r="R32" s="6"/>
      <c r="S32" s="39"/>
      <c r="T32" s="6"/>
      <c r="U32" s="5"/>
      <c r="V32" s="52"/>
      <c r="W32" s="56"/>
      <c r="X32" s="15"/>
      <c r="Y32" s="52"/>
      <c r="Z32" s="39"/>
      <c r="AA32" s="39"/>
      <c r="AB32" s="55"/>
      <c r="AC32" s="17"/>
      <c r="AD32" s="15"/>
      <c r="AE32" s="65"/>
      <c r="AF32" s="127"/>
      <c r="AG32" s="39"/>
      <c r="AH32" s="52"/>
      <c r="AJ32" s="17"/>
      <c r="AK32" s="17"/>
      <c r="AL32" s="17"/>
      <c r="AM32" s="17"/>
      <c r="AO32" s="31" t="s">
        <v>59</v>
      </c>
    </row>
    <row r="33" spans="2:41" s="3" customFormat="1" ht="9.9499999999999993" customHeight="1" x14ac:dyDescent="0.2">
      <c r="B33" s="117" t="s">
        <v>291</v>
      </c>
      <c r="D33" s="40"/>
      <c r="E33" s="75" t="s">
        <v>93</v>
      </c>
      <c r="F33" s="75"/>
      <c r="G33" s="30" t="s">
        <v>94</v>
      </c>
      <c r="H33" s="30"/>
      <c r="I33" s="30"/>
      <c r="J33" s="30" t="s">
        <v>106</v>
      </c>
      <c r="K33" s="30"/>
      <c r="L33" s="30"/>
      <c r="M33" s="30"/>
      <c r="N33" s="30"/>
      <c r="P33" s="75" t="s">
        <v>109</v>
      </c>
      <c r="Q33" s="91"/>
      <c r="R33" s="29"/>
      <c r="S33" s="39">
        <f t="shared" si="10"/>
        <v>6.2</v>
      </c>
      <c r="T33" s="37" t="s">
        <v>46</v>
      </c>
      <c r="U33" s="5" t="str">
        <f>+Instructions!$B$3</f>
        <v>D</v>
      </c>
      <c r="V33" s="52"/>
      <c r="W33" s="56">
        <f>+Instructions!$C$22</f>
        <v>0</v>
      </c>
      <c r="X33" s="39">
        <f t="shared" ref="X33:X35" si="19">ROUND($AA33*(1-W33)+0.004999,2)</f>
        <v>6.2</v>
      </c>
      <c r="Y33" s="52"/>
      <c r="Z33" s="6" t="s">
        <v>497</v>
      </c>
      <c r="AA33" s="39">
        <v>6.2</v>
      </c>
      <c r="AB33" s="60">
        <f t="shared" ref="AB33:AC35" si="20">+W33</f>
        <v>0</v>
      </c>
      <c r="AC33" s="39">
        <f t="shared" si="20"/>
        <v>6.2</v>
      </c>
      <c r="AD33" s="60">
        <f t="shared" ref="AD33:AD35" si="21">(AG33-AC33)/AG33</f>
        <v>0</v>
      </c>
      <c r="AE33" s="124"/>
      <c r="AF33" s="133">
        <v>2</v>
      </c>
      <c r="AG33" s="44">
        <f t="shared" ref="AG33:AG35" si="22">SUM(AJ33:AL33)+AE33</f>
        <v>6.2</v>
      </c>
      <c r="AH33" s="52"/>
      <c r="AJ33" s="17">
        <f t="shared" ref="AJ33:AJ35" si="23">ROUND(AC33/(1-VLOOKUP(AF33,Group,2,FALSE)),2)</f>
        <v>6.2</v>
      </c>
      <c r="AK33" s="17">
        <f t="shared" ref="AK33:AK35" si="24">IF(VLOOKUP(AF33,Group,5,FALSE)="YES",VLOOKUP(ROUND(ROUND(AJ33,1)-AJ33,2),Round,2,FALSE)+VLOOKUP(AF33,Group,6,FALSE),0)</f>
        <v>0</v>
      </c>
      <c r="AL33" s="17">
        <f t="shared" ref="AL33:AL35" si="25">IF(VLOOKUP(AF33,Group,7,FALSE)="",0,ROUND(AJ33-0.04999,1)-AJ33+AM33)</f>
        <v>0</v>
      </c>
      <c r="AM33" s="17" t="str">
        <f t="shared" ref="AM33:AM35" si="26">IF(VLOOKUP(AF33,Group,7,FALSE)="","",VLOOKUP(AF33,Group,7,FALSE))</f>
        <v/>
      </c>
      <c r="AO33" s="31" t="s">
        <v>59</v>
      </c>
    </row>
    <row r="34" spans="2:41" s="3" customFormat="1" ht="1.5" customHeight="1" x14ac:dyDescent="0.2">
      <c r="P34" s="75"/>
      <c r="Q34" s="91"/>
      <c r="R34" s="6"/>
      <c r="S34" s="39"/>
      <c r="T34" s="6"/>
      <c r="U34" s="5"/>
      <c r="V34" s="52"/>
      <c r="W34" s="56"/>
      <c r="X34" s="15"/>
      <c r="Y34" s="52"/>
      <c r="Z34" s="39"/>
      <c r="AA34" s="39"/>
      <c r="AB34" s="55"/>
      <c r="AC34" s="17"/>
      <c r="AD34" s="15"/>
      <c r="AE34" s="65"/>
      <c r="AF34" s="127"/>
      <c r="AG34" s="39"/>
      <c r="AH34" s="52"/>
      <c r="AJ34" s="17"/>
      <c r="AK34" s="17"/>
      <c r="AL34" s="17"/>
      <c r="AM34" s="17"/>
      <c r="AO34" s="31" t="s">
        <v>59</v>
      </c>
    </row>
    <row r="35" spans="2:41" s="3" customFormat="1" ht="9.9499999999999993" customHeight="1" x14ac:dyDescent="0.2">
      <c r="B35" s="117" t="s">
        <v>291</v>
      </c>
      <c r="D35" s="40"/>
      <c r="E35" s="75" t="s">
        <v>93</v>
      </c>
      <c r="F35" s="75"/>
      <c r="G35" s="30" t="s">
        <v>94</v>
      </c>
      <c r="H35" s="30"/>
      <c r="I35" s="30"/>
      <c r="J35" s="30" t="s">
        <v>107</v>
      </c>
      <c r="K35" s="30"/>
      <c r="L35" s="30"/>
      <c r="M35" s="30"/>
      <c r="N35" s="30"/>
      <c r="P35" s="75" t="s">
        <v>109</v>
      </c>
      <c r="Q35" s="91"/>
      <c r="R35" s="29"/>
      <c r="S35" s="39">
        <f t="shared" si="10"/>
        <v>5.45</v>
      </c>
      <c r="T35" s="37" t="s">
        <v>46</v>
      </c>
      <c r="U35" s="5" t="str">
        <f>+Instructions!$B$3</f>
        <v>D</v>
      </c>
      <c r="V35" s="52"/>
      <c r="W35" s="56">
        <f>+Instructions!$C$22</f>
        <v>0</v>
      </c>
      <c r="X35" s="39">
        <f t="shared" si="19"/>
        <v>5.45</v>
      </c>
      <c r="Y35" s="52"/>
      <c r="Z35" s="6" t="s">
        <v>497</v>
      </c>
      <c r="AA35" s="39">
        <v>5.45</v>
      </c>
      <c r="AB35" s="60">
        <f t="shared" si="20"/>
        <v>0</v>
      </c>
      <c r="AC35" s="39">
        <f t="shared" si="20"/>
        <v>5.45</v>
      </c>
      <c r="AD35" s="60">
        <f t="shared" si="21"/>
        <v>0</v>
      </c>
      <c r="AE35" s="124"/>
      <c r="AF35" s="133">
        <v>2</v>
      </c>
      <c r="AG35" s="44">
        <f t="shared" si="22"/>
        <v>5.45</v>
      </c>
      <c r="AH35" s="52"/>
      <c r="AJ35" s="17">
        <f t="shared" si="23"/>
        <v>5.45</v>
      </c>
      <c r="AK35" s="17">
        <f t="shared" si="24"/>
        <v>0</v>
      </c>
      <c r="AL35" s="17">
        <f t="shared" si="25"/>
        <v>0</v>
      </c>
      <c r="AM35" s="17" t="str">
        <f t="shared" si="26"/>
        <v/>
      </c>
      <c r="AO35" s="31" t="s">
        <v>59</v>
      </c>
    </row>
    <row r="36" spans="2:41" s="3" customFormat="1" ht="2.85" customHeight="1" x14ac:dyDescent="0.2">
      <c r="P36" s="75"/>
      <c r="Q36" s="91"/>
      <c r="R36" s="6"/>
      <c r="S36" s="39"/>
      <c r="T36" s="6"/>
      <c r="U36" s="5"/>
      <c r="V36" s="52"/>
      <c r="W36" s="56"/>
      <c r="X36" s="15"/>
      <c r="Y36" s="52"/>
      <c r="Z36" s="39"/>
      <c r="AA36" s="39"/>
      <c r="AB36" s="55"/>
      <c r="AC36" s="17"/>
      <c r="AD36" s="15"/>
      <c r="AE36" s="65"/>
      <c r="AF36" s="127"/>
      <c r="AG36" s="39"/>
      <c r="AH36" s="52"/>
      <c r="AJ36" s="17"/>
      <c r="AK36" s="17"/>
      <c r="AL36" s="17"/>
      <c r="AM36" s="17"/>
      <c r="AO36" s="31" t="s">
        <v>59</v>
      </c>
    </row>
    <row r="37" spans="2:41" s="3" customFormat="1" ht="9.9499999999999993" customHeight="1" x14ac:dyDescent="0.2">
      <c r="C37" s="35"/>
      <c r="D37" s="40" t="s">
        <v>112</v>
      </c>
      <c r="E37" s="166" t="s">
        <v>115</v>
      </c>
      <c r="F37" s="144"/>
      <c r="G37" s="144"/>
      <c r="H37" s="144"/>
      <c r="I37" s="144"/>
      <c r="J37" s="144"/>
      <c r="K37" s="144"/>
      <c r="L37" s="144"/>
      <c r="M37" s="144"/>
      <c r="N37" s="144"/>
      <c r="O37" s="30"/>
      <c r="P37" s="30"/>
      <c r="Q37" s="30"/>
      <c r="R37" s="30"/>
      <c r="S37" s="39"/>
      <c r="T37" s="30"/>
      <c r="U37" s="5"/>
      <c r="V37" s="52"/>
      <c r="W37" s="70"/>
      <c r="X37" s="70"/>
      <c r="Y37" s="52"/>
      <c r="Z37" s="39"/>
      <c r="AA37" s="39"/>
      <c r="AB37" s="55"/>
      <c r="AC37" s="17"/>
      <c r="AD37" s="15"/>
      <c r="AE37" s="65"/>
      <c r="AF37" s="127"/>
      <c r="AG37" s="17"/>
      <c r="AH37" s="52"/>
      <c r="AJ37" s="17"/>
      <c r="AK37" s="17"/>
      <c r="AL37" s="17"/>
      <c r="AM37" s="17"/>
      <c r="AO37" s="31" t="s">
        <v>59</v>
      </c>
    </row>
    <row r="38" spans="2:41" s="3" customFormat="1" ht="1.5" customHeight="1" x14ac:dyDescent="0.2">
      <c r="P38" s="75"/>
      <c r="Q38" s="91"/>
      <c r="R38" s="6"/>
      <c r="S38" s="39"/>
      <c r="T38" s="6"/>
      <c r="U38" s="5"/>
      <c r="V38" s="52"/>
      <c r="W38" s="56"/>
      <c r="X38" s="15"/>
      <c r="Y38" s="52"/>
      <c r="Z38" s="39"/>
      <c r="AA38" s="39"/>
      <c r="AB38" s="55"/>
      <c r="AC38" s="17"/>
      <c r="AD38" s="15"/>
      <c r="AE38" s="65"/>
      <c r="AF38" s="127"/>
      <c r="AG38" s="39"/>
      <c r="AH38" s="52"/>
      <c r="AJ38" s="17"/>
      <c r="AK38" s="17"/>
      <c r="AL38" s="17"/>
      <c r="AM38" s="17"/>
      <c r="AO38" s="31" t="s">
        <v>59</v>
      </c>
    </row>
    <row r="39" spans="2:41" s="3" customFormat="1" ht="9.9499999999999993" customHeight="1" x14ac:dyDescent="0.2">
      <c r="B39" s="117" t="s">
        <v>291</v>
      </c>
      <c r="D39" s="40"/>
      <c r="E39" s="75" t="s">
        <v>93</v>
      </c>
      <c r="F39" s="75"/>
      <c r="G39" s="30" t="s">
        <v>94</v>
      </c>
      <c r="H39" s="30"/>
      <c r="I39" s="30"/>
      <c r="J39" s="30" t="s">
        <v>106</v>
      </c>
      <c r="K39" s="30"/>
      <c r="L39" s="30"/>
      <c r="M39" s="30"/>
      <c r="N39" s="30"/>
      <c r="P39" s="75" t="s">
        <v>109</v>
      </c>
      <c r="Q39" s="91"/>
      <c r="R39" s="29"/>
      <c r="S39" s="39">
        <f t="shared" si="10"/>
        <v>7.7</v>
      </c>
      <c r="T39" s="37" t="s">
        <v>46</v>
      </c>
      <c r="U39" s="5" t="str">
        <f>+Instructions!$B$3</f>
        <v>D</v>
      </c>
      <c r="V39" s="52"/>
      <c r="W39" s="56">
        <f>+Instructions!$C$22</f>
        <v>0</v>
      </c>
      <c r="X39" s="39">
        <f t="shared" ref="X39:X41" si="27">ROUND($AA39*(1-W39)+0.004999,2)</f>
        <v>7.7</v>
      </c>
      <c r="Y39" s="52"/>
      <c r="Z39" s="6" t="s">
        <v>497</v>
      </c>
      <c r="AA39" s="39">
        <v>7.7</v>
      </c>
      <c r="AB39" s="60">
        <f t="shared" ref="AB39:AC41" si="28">+W39</f>
        <v>0</v>
      </c>
      <c r="AC39" s="39">
        <f t="shared" si="28"/>
        <v>7.7</v>
      </c>
      <c r="AD39" s="60">
        <f t="shared" ref="AD39:AD41" si="29">(AG39-AC39)/AG39</f>
        <v>0</v>
      </c>
      <c r="AE39" s="124"/>
      <c r="AF39" s="133">
        <v>2</v>
      </c>
      <c r="AG39" s="44">
        <f t="shared" ref="AG39:AG41" si="30">SUM(AJ39:AL39)+AE39</f>
        <v>7.7</v>
      </c>
      <c r="AH39" s="52"/>
      <c r="AJ39" s="17">
        <f t="shared" ref="AJ39:AJ41" si="31">ROUND(AC39/(1-VLOOKUP(AF39,Group,2,FALSE)),2)</f>
        <v>7.7</v>
      </c>
      <c r="AK39" s="17">
        <f t="shared" ref="AK39:AK41" si="32">IF(VLOOKUP(AF39,Group,5,FALSE)="YES",VLOOKUP(ROUND(ROUND(AJ39,1)-AJ39,2),Round,2,FALSE)+VLOOKUP(AF39,Group,6,FALSE),0)</f>
        <v>0</v>
      </c>
      <c r="AL39" s="17">
        <f t="shared" ref="AL39:AL41" si="33">IF(VLOOKUP(AF39,Group,7,FALSE)="",0,ROUND(AJ39-0.04999,1)-AJ39+AM39)</f>
        <v>0</v>
      </c>
      <c r="AM39" s="17" t="str">
        <f t="shared" ref="AM39:AM41" si="34">IF(VLOOKUP(AF39,Group,7,FALSE)="","",VLOOKUP(AF39,Group,7,FALSE))</f>
        <v/>
      </c>
      <c r="AO39" s="31" t="s">
        <v>59</v>
      </c>
    </row>
    <row r="40" spans="2:41" s="3" customFormat="1" ht="1.5" customHeight="1" x14ac:dyDescent="0.2">
      <c r="P40" s="75"/>
      <c r="Q40" s="91"/>
      <c r="R40" s="6"/>
      <c r="S40" s="39"/>
      <c r="T40" s="6"/>
      <c r="U40" s="5"/>
      <c r="V40" s="52"/>
      <c r="W40" s="56"/>
      <c r="X40" s="15"/>
      <c r="Y40" s="52"/>
      <c r="Z40" s="39"/>
      <c r="AA40" s="39"/>
      <c r="AB40" s="55"/>
      <c r="AC40" s="17"/>
      <c r="AD40" s="15"/>
      <c r="AE40" s="65"/>
      <c r="AF40" s="127"/>
      <c r="AG40" s="39"/>
      <c r="AH40" s="52"/>
      <c r="AJ40" s="17"/>
      <c r="AK40" s="17"/>
      <c r="AL40" s="17"/>
      <c r="AM40" s="17"/>
      <c r="AO40" s="31" t="s">
        <v>59</v>
      </c>
    </row>
    <row r="41" spans="2:41" s="3" customFormat="1" ht="9.9499999999999993" customHeight="1" x14ac:dyDescent="0.2">
      <c r="B41" s="117" t="s">
        <v>291</v>
      </c>
      <c r="D41" s="40"/>
      <c r="E41" s="75" t="s">
        <v>93</v>
      </c>
      <c r="F41" s="75"/>
      <c r="G41" s="30" t="s">
        <v>94</v>
      </c>
      <c r="H41" s="30"/>
      <c r="I41" s="30"/>
      <c r="J41" s="30" t="s">
        <v>107</v>
      </c>
      <c r="K41" s="30"/>
      <c r="L41" s="30"/>
      <c r="M41" s="30"/>
      <c r="N41" s="30"/>
      <c r="P41" s="75" t="s">
        <v>109</v>
      </c>
      <c r="Q41" s="91"/>
      <c r="R41" s="29"/>
      <c r="S41" s="39">
        <f t="shared" si="10"/>
        <v>6.95</v>
      </c>
      <c r="T41" s="37" t="s">
        <v>46</v>
      </c>
      <c r="U41" s="5" t="str">
        <f>+Instructions!$B$3</f>
        <v>D</v>
      </c>
      <c r="V41" s="52"/>
      <c r="W41" s="56">
        <f>+Instructions!$C$22</f>
        <v>0</v>
      </c>
      <c r="X41" s="39">
        <f t="shared" si="27"/>
        <v>6.95</v>
      </c>
      <c r="Y41" s="52"/>
      <c r="Z41" s="6" t="s">
        <v>498</v>
      </c>
      <c r="AA41" s="39">
        <v>6.95</v>
      </c>
      <c r="AB41" s="60">
        <f t="shared" si="28"/>
        <v>0</v>
      </c>
      <c r="AC41" s="39">
        <f t="shared" si="28"/>
        <v>6.95</v>
      </c>
      <c r="AD41" s="60">
        <f t="shared" si="29"/>
        <v>0</v>
      </c>
      <c r="AE41" s="124"/>
      <c r="AF41" s="133">
        <v>2</v>
      </c>
      <c r="AG41" s="44">
        <f t="shared" si="30"/>
        <v>6.95</v>
      </c>
      <c r="AH41" s="52"/>
      <c r="AJ41" s="17">
        <f t="shared" si="31"/>
        <v>6.95</v>
      </c>
      <c r="AK41" s="17">
        <f t="shared" si="32"/>
        <v>0</v>
      </c>
      <c r="AL41" s="17">
        <f t="shared" si="33"/>
        <v>0</v>
      </c>
      <c r="AM41" s="17" t="str">
        <f t="shared" si="34"/>
        <v/>
      </c>
      <c r="AO41" s="31" t="s">
        <v>59</v>
      </c>
    </row>
    <row r="42" spans="2:41" s="3" customFormat="1" ht="2.85" customHeight="1" x14ac:dyDescent="0.2">
      <c r="P42" s="75"/>
      <c r="Q42" s="91"/>
      <c r="R42" s="6"/>
      <c r="S42" s="39"/>
      <c r="T42" s="6"/>
      <c r="U42" s="5"/>
      <c r="V42" s="52"/>
      <c r="W42" s="56"/>
      <c r="X42" s="15"/>
      <c r="Y42" s="52"/>
      <c r="Z42" s="39"/>
      <c r="AA42" s="39"/>
      <c r="AB42" s="55"/>
      <c r="AC42" s="17"/>
      <c r="AD42" s="15"/>
      <c r="AE42" s="65"/>
      <c r="AF42" s="127"/>
      <c r="AG42" s="39"/>
      <c r="AH42" s="52"/>
      <c r="AJ42" s="17"/>
      <c r="AK42" s="17"/>
      <c r="AL42" s="17"/>
      <c r="AM42" s="17"/>
      <c r="AO42" s="31" t="s">
        <v>59</v>
      </c>
    </row>
    <row r="43" spans="2:41" s="3" customFormat="1" ht="9.9499999999999993" customHeight="1" x14ac:dyDescent="0.2">
      <c r="C43" s="35"/>
      <c r="D43" s="40" t="s">
        <v>112</v>
      </c>
      <c r="E43" s="166" t="s">
        <v>95</v>
      </c>
      <c r="F43" s="144"/>
      <c r="G43" s="144"/>
      <c r="H43" s="144"/>
      <c r="I43" s="144"/>
      <c r="J43" s="144"/>
      <c r="K43" s="144"/>
      <c r="L43" s="144"/>
      <c r="M43" s="144"/>
      <c r="N43" s="144"/>
      <c r="O43" s="30"/>
      <c r="P43" s="30"/>
      <c r="Q43" s="30"/>
      <c r="R43" s="30"/>
      <c r="S43" s="39"/>
      <c r="T43" s="30"/>
      <c r="U43" s="5"/>
      <c r="V43" s="52"/>
      <c r="W43" s="70"/>
      <c r="X43" s="70"/>
      <c r="Y43" s="52"/>
      <c r="Z43" s="39"/>
      <c r="AA43" s="39"/>
      <c r="AB43" s="55"/>
      <c r="AC43" s="17"/>
      <c r="AD43" s="15"/>
      <c r="AE43" s="65"/>
      <c r="AF43" s="127"/>
      <c r="AG43" s="17"/>
      <c r="AH43" s="52"/>
      <c r="AJ43" s="17"/>
      <c r="AK43" s="17"/>
      <c r="AL43" s="17"/>
      <c r="AM43" s="17"/>
      <c r="AO43" s="31" t="s">
        <v>59</v>
      </c>
    </row>
    <row r="44" spans="2:41" s="3" customFormat="1" ht="1.5" customHeight="1" x14ac:dyDescent="0.2">
      <c r="P44" s="75"/>
      <c r="Q44" s="91"/>
      <c r="R44" s="6"/>
      <c r="S44" s="39"/>
      <c r="T44" s="6"/>
      <c r="U44" s="5"/>
      <c r="V44" s="52"/>
      <c r="W44" s="56"/>
      <c r="X44" s="15"/>
      <c r="Y44" s="52"/>
      <c r="Z44" s="39"/>
      <c r="AA44" s="39"/>
      <c r="AB44" s="55"/>
      <c r="AC44" s="17"/>
      <c r="AD44" s="15"/>
      <c r="AE44" s="65"/>
      <c r="AF44" s="127"/>
      <c r="AG44" s="39"/>
      <c r="AH44" s="52"/>
      <c r="AJ44" s="17"/>
      <c r="AK44" s="17"/>
      <c r="AL44" s="17"/>
      <c r="AM44" s="17"/>
      <c r="AO44" s="31" t="s">
        <v>59</v>
      </c>
    </row>
    <row r="45" spans="2:41" s="3" customFormat="1" ht="9.9499999999999993" customHeight="1" x14ac:dyDescent="0.2">
      <c r="B45" s="117" t="s">
        <v>291</v>
      </c>
      <c r="C45" s="3" t="s">
        <v>89</v>
      </c>
      <c r="D45" s="40"/>
      <c r="E45" s="75" t="s">
        <v>96</v>
      </c>
      <c r="F45" s="75"/>
      <c r="G45" s="30" t="s">
        <v>94</v>
      </c>
      <c r="H45" s="30"/>
      <c r="I45" s="30"/>
      <c r="J45" s="30" t="s">
        <v>107</v>
      </c>
      <c r="K45" s="30"/>
      <c r="L45" s="30"/>
      <c r="M45" s="30"/>
      <c r="N45" s="30"/>
      <c r="P45" s="75" t="s">
        <v>109</v>
      </c>
      <c r="Q45" s="91"/>
      <c r="R45" s="29"/>
      <c r="S45" s="39">
        <f t="shared" si="10"/>
        <v>4.8</v>
      </c>
      <c r="T45" s="37" t="s">
        <v>46</v>
      </c>
      <c r="U45" s="5" t="str">
        <f>+Instructions!$B$3</f>
        <v>D</v>
      </c>
      <c r="V45" s="52"/>
      <c r="W45" s="56">
        <f>+Instructions!$C$22</f>
        <v>0</v>
      </c>
      <c r="X45" s="39">
        <f t="shared" ref="X45:X47" si="35">ROUND($AA45*(1-W45)+0.004999,2)</f>
        <v>4.8</v>
      </c>
      <c r="Y45" s="52"/>
      <c r="Z45" s="6" t="s">
        <v>497</v>
      </c>
      <c r="AA45" s="39">
        <v>4.8</v>
      </c>
      <c r="AB45" s="60">
        <f t="shared" ref="AB45:AC47" si="36">+W45</f>
        <v>0</v>
      </c>
      <c r="AC45" s="39">
        <f t="shared" si="36"/>
        <v>4.8</v>
      </c>
      <c r="AD45" s="60">
        <f t="shared" ref="AD45:AD47" si="37">(AG45-AC45)/AG45</f>
        <v>0</v>
      </c>
      <c r="AE45" s="124"/>
      <c r="AF45" s="133">
        <v>2</v>
      </c>
      <c r="AG45" s="44">
        <f t="shared" ref="AG45:AG47" si="38">SUM(AJ45:AL45)+AE45</f>
        <v>4.8</v>
      </c>
      <c r="AH45" s="52"/>
      <c r="AJ45" s="17">
        <f t="shared" ref="AJ45:AJ47" si="39">ROUND(AC45/(1-VLOOKUP(AF45,Group,2,FALSE)),2)</f>
        <v>4.8</v>
      </c>
      <c r="AK45" s="17">
        <f t="shared" ref="AK45:AK47" si="40">IF(VLOOKUP(AF45,Group,5,FALSE)="YES",VLOOKUP(ROUND(ROUND(AJ45,1)-AJ45,2),Round,2,FALSE)+VLOOKUP(AF45,Group,6,FALSE),0)</f>
        <v>0</v>
      </c>
      <c r="AL45" s="17">
        <f t="shared" ref="AL45:AL47" si="41">IF(VLOOKUP(AF45,Group,7,FALSE)="",0,ROUND(AJ45-0.04999,1)-AJ45+AM45)</f>
        <v>0</v>
      </c>
      <c r="AM45" s="17" t="str">
        <f t="shared" ref="AM45:AM47" si="42">IF(VLOOKUP(AF45,Group,7,FALSE)="","",VLOOKUP(AF45,Group,7,FALSE))</f>
        <v/>
      </c>
      <c r="AO45" s="31" t="s">
        <v>59</v>
      </c>
    </row>
    <row r="46" spans="2:41" s="3" customFormat="1" ht="1.5" customHeight="1" x14ac:dyDescent="0.2">
      <c r="P46" s="75"/>
      <c r="Q46" s="91"/>
      <c r="R46" s="6"/>
      <c r="S46" s="39"/>
      <c r="T46" s="6"/>
      <c r="U46" s="5"/>
      <c r="V46" s="52"/>
      <c r="W46" s="56"/>
      <c r="X46" s="15"/>
      <c r="Y46" s="52"/>
      <c r="Z46" s="39"/>
      <c r="AA46" s="39"/>
      <c r="AB46" s="55"/>
      <c r="AC46" s="17"/>
      <c r="AD46" s="15"/>
      <c r="AE46" s="65"/>
      <c r="AF46" s="127"/>
      <c r="AG46" s="39"/>
      <c r="AH46" s="52"/>
      <c r="AJ46" s="17"/>
      <c r="AK46" s="17"/>
      <c r="AL46" s="17"/>
      <c r="AM46" s="17"/>
      <c r="AO46" s="31" t="s">
        <v>59</v>
      </c>
    </row>
    <row r="47" spans="2:41" s="3" customFormat="1" ht="9.9499999999999993" customHeight="1" x14ac:dyDescent="0.2">
      <c r="B47" s="117" t="s">
        <v>291</v>
      </c>
      <c r="D47" s="40"/>
      <c r="E47" s="75" t="s">
        <v>96</v>
      </c>
      <c r="F47" s="75"/>
      <c r="G47" s="30" t="s">
        <v>94</v>
      </c>
      <c r="H47" s="30"/>
      <c r="I47" s="30"/>
      <c r="J47" s="30" t="s">
        <v>108</v>
      </c>
      <c r="K47" s="30"/>
      <c r="L47" s="30"/>
      <c r="M47" s="30"/>
      <c r="N47" s="30"/>
      <c r="P47" s="75" t="s">
        <v>109</v>
      </c>
      <c r="Q47" s="91"/>
      <c r="R47" s="29"/>
      <c r="S47" s="39">
        <f t="shared" si="10"/>
        <v>6.45</v>
      </c>
      <c r="T47" s="37" t="s">
        <v>46</v>
      </c>
      <c r="U47" s="5" t="str">
        <f>+Instructions!$B$3</f>
        <v>D</v>
      </c>
      <c r="V47" s="52"/>
      <c r="W47" s="56">
        <f>+Instructions!$C$22</f>
        <v>0</v>
      </c>
      <c r="X47" s="39">
        <f t="shared" si="35"/>
        <v>6.45</v>
      </c>
      <c r="Y47" s="52"/>
      <c r="Z47" s="6" t="s">
        <v>497</v>
      </c>
      <c r="AA47" s="39">
        <v>6.45</v>
      </c>
      <c r="AB47" s="60">
        <f t="shared" si="36"/>
        <v>0</v>
      </c>
      <c r="AC47" s="39">
        <f t="shared" si="36"/>
        <v>6.45</v>
      </c>
      <c r="AD47" s="60">
        <f t="shared" si="37"/>
        <v>0</v>
      </c>
      <c r="AE47" s="124"/>
      <c r="AF47" s="133">
        <v>2</v>
      </c>
      <c r="AG47" s="44">
        <f t="shared" si="38"/>
        <v>6.45</v>
      </c>
      <c r="AH47" s="52"/>
      <c r="AJ47" s="17">
        <f t="shared" si="39"/>
        <v>6.45</v>
      </c>
      <c r="AK47" s="17">
        <f t="shared" si="40"/>
        <v>0</v>
      </c>
      <c r="AL47" s="17">
        <f t="shared" si="41"/>
        <v>0</v>
      </c>
      <c r="AM47" s="17" t="str">
        <f t="shared" si="42"/>
        <v/>
      </c>
      <c r="AO47" s="31" t="s">
        <v>59</v>
      </c>
    </row>
    <row r="48" spans="2:41" s="3" customFormat="1" ht="2.85" customHeight="1" x14ac:dyDescent="0.2">
      <c r="P48" s="75"/>
      <c r="Q48" s="91"/>
      <c r="R48" s="6"/>
      <c r="S48" s="39"/>
      <c r="T48" s="6"/>
      <c r="U48" s="5"/>
      <c r="V48" s="52"/>
      <c r="W48" s="56"/>
      <c r="X48" s="15"/>
      <c r="Y48" s="52"/>
      <c r="Z48" s="39"/>
      <c r="AA48" s="39"/>
      <c r="AB48" s="55"/>
      <c r="AC48" s="17"/>
      <c r="AD48" s="15"/>
      <c r="AE48" s="65"/>
      <c r="AF48" s="127"/>
      <c r="AG48" s="39"/>
      <c r="AH48" s="52"/>
      <c r="AJ48" s="17"/>
      <c r="AK48" s="17"/>
      <c r="AL48" s="17"/>
      <c r="AM48" s="17"/>
      <c r="AO48" s="31" t="s">
        <v>59</v>
      </c>
    </row>
    <row r="49" spans="2:41" s="3" customFormat="1" ht="9.9499999999999993" customHeight="1" x14ac:dyDescent="0.2">
      <c r="C49" s="74"/>
      <c r="D49" s="40" t="s">
        <v>119</v>
      </c>
      <c r="E49" s="158" t="s">
        <v>118</v>
      </c>
      <c r="L49" s="169"/>
      <c r="P49" s="4"/>
      <c r="Q49" s="6"/>
      <c r="S49" s="39"/>
      <c r="T49" s="68"/>
      <c r="U49" s="5"/>
      <c r="V49" s="52"/>
      <c r="W49" s="70"/>
      <c r="X49" s="70"/>
      <c r="Y49" s="52"/>
      <c r="Z49" s="39"/>
      <c r="AA49" s="39"/>
      <c r="AB49" s="55"/>
      <c r="AC49" s="17"/>
      <c r="AD49" s="15"/>
      <c r="AE49" s="65"/>
      <c r="AF49" s="127"/>
      <c r="AG49" s="17"/>
      <c r="AH49" s="52"/>
      <c r="AJ49" s="17"/>
      <c r="AK49" s="17"/>
      <c r="AL49" s="17"/>
      <c r="AM49" s="17"/>
      <c r="AO49" s="31"/>
    </row>
    <row r="50" spans="2:41" s="3" customFormat="1" ht="1.5" customHeight="1" x14ac:dyDescent="0.2">
      <c r="G50" s="156"/>
      <c r="H50" s="156"/>
      <c r="I50" s="156"/>
      <c r="J50" s="156"/>
      <c r="K50" s="156"/>
      <c r="L50" s="156"/>
      <c r="M50" s="156"/>
      <c r="N50" s="156"/>
      <c r="O50" s="156"/>
      <c r="P50" s="155"/>
      <c r="Q50" s="157"/>
      <c r="R50" s="6"/>
      <c r="S50" s="39"/>
      <c r="T50" s="6"/>
      <c r="U50" s="5"/>
      <c r="V50" s="52"/>
      <c r="W50" s="56"/>
      <c r="X50" s="15"/>
      <c r="Y50" s="52"/>
      <c r="Z50" s="39"/>
      <c r="AA50" s="39"/>
      <c r="AB50" s="55"/>
      <c r="AC50" s="17"/>
      <c r="AD50" s="15"/>
      <c r="AE50" s="65"/>
      <c r="AF50" s="127"/>
      <c r="AG50" s="39"/>
      <c r="AH50" s="52"/>
      <c r="AJ50" s="17"/>
      <c r="AK50" s="17"/>
      <c r="AL50" s="17"/>
      <c r="AM50" s="17"/>
      <c r="AO50" s="31" t="s">
        <v>59</v>
      </c>
    </row>
    <row r="51" spans="2:41" s="3" customFormat="1" ht="9.9499999999999993" customHeight="1" x14ac:dyDescent="0.2">
      <c r="B51" s="117" t="s">
        <v>291</v>
      </c>
      <c r="D51" s="40"/>
      <c r="E51" s="75" t="s">
        <v>93</v>
      </c>
      <c r="F51" s="75"/>
      <c r="G51" s="30" t="s">
        <v>98</v>
      </c>
      <c r="H51" s="30"/>
      <c r="K51" s="30" t="s">
        <v>116</v>
      </c>
      <c r="L51" s="30"/>
      <c r="M51" s="30"/>
      <c r="N51" s="30"/>
      <c r="P51" s="75" t="s">
        <v>89</v>
      </c>
      <c r="Q51" s="91"/>
      <c r="R51" s="29" t="s">
        <v>52</v>
      </c>
      <c r="S51" s="39">
        <f t="shared" si="10"/>
        <v>10.8</v>
      </c>
      <c r="T51" s="37" t="s">
        <v>46</v>
      </c>
      <c r="U51" s="5" t="str">
        <f>+Instructions!$B$3</f>
        <v>D</v>
      </c>
      <c r="V51" s="52"/>
      <c r="W51" s="56">
        <f>+Instructions!$C$22</f>
        <v>0</v>
      </c>
      <c r="X51" s="39">
        <f t="shared" ref="X51:X56" si="43">ROUND($AA51*(1-W51)+0.004999,2)</f>
        <v>10.8</v>
      </c>
      <c r="Y51" s="52"/>
      <c r="Z51" s="6" t="s">
        <v>498</v>
      </c>
      <c r="AA51" s="39">
        <v>10.8</v>
      </c>
      <c r="AB51" s="60">
        <f t="shared" ref="AB51:AB56" si="44">+W51</f>
        <v>0</v>
      </c>
      <c r="AC51" s="39">
        <f t="shared" ref="AC51:AC56" si="45">+X51</f>
        <v>10.8</v>
      </c>
      <c r="AD51" s="60">
        <f t="shared" ref="AD51:AD56" si="46">(AG51-AC51)/AG51</f>
        <v>0</v>
      </c>
      <c r="AE51" s="124"/>
      <c r="AF51" s="133">
        <v>2</v>
      </c>
      <c r="AG51" s="44">
        <f t="shared" ref="AG51:AG56" si="47">SUM(AJ51:AL51)+AE51</f>
        <v>10.8</v>
      </c>
      <c r="AH51" s="52"/>
      <c r="AJ51" s="17">
        <f t="shared" ref="AJ51:AJ56" si="48">ROUND(AC51/(1-VLOOKUP(AF51,Group,2,FALSE)),2)</f>
        <v>10.8</v>
      </c>
      <c r="AK51" s="17">
        <f t="shared" ref="AK51:AK56" si="49">IF(VLOOKUP(AF51,Group,5,FALSE)="YES",VLOOKUP(ROUND(ROUND(AJ51,1)-AJ51,2),Round,2,FALSE)+VLOOKUP(AF51,Group,6,FALSE),0)</f>
        <v>0</v>
      </c>
      <c r="AL51" s="17">
        <f t="shared" ref="AL51:AL56" si="50">IF(VLOOKUP(AF51,Group,7,FALSE)="",0,ROUND(AJ51-0.04999,1)-AJ51+AM51)</f>
        <v>0</v>
      </c>
      <c r="AM51" s="17" t="str">
        <f t="shared" ref="AM51:AM56" si="51">IF(VLOOKUP(AF51,Group,7,FALSE)="","",VLOOKUP(AF51,Group,7,FALSE))</f>
        <v/>
      </c>
      <c r="AO51" s="31" t="s">
        <v>59</v>
      </c>
    </row>
    <row r="52" spans="2:41" s="3" customFormat="1" ht="9.9499999999999993" customHeight="1" x14ac:dyDescent="0.2">
      <c r="B52" s="117" t="s">
        <v>291</v>
      </c>
      <c r="D52" s="40"/>
      <c r="E52" s="75"/>
      <c r="F52" s="75"/>
      <c r="G52" s="30" t="s">
        <v>99</v>
      </c>
      <c r="H52" s="30"/>
      <c r="K52" s="30" t="s">
        <v>117</v>
      </c>
      <c r="L52" s="30"/>
      <c r="M52" s="30"/>
      <c r="N52" s="30"/>
      <c r="P52" s="75"/>
      <c r="Q52" s="91"/>
      <c r="R52" s="29" t="s">
        <v>52</v>
      </c>
      <c r="S52" s="39">
        <f t="shared" si="10"/>
        <v>15.4</v>
      </c>
      <c r="T52" s="37" t="s">
        <v>46</v>
      </c>
      <c r="U52" s="5" t="str">
        <f>+Instructions!$B$3</f>
        <v>D</v>
      </c>
      <c r="V52" s="52"/>
      <c r="W52" s="56">
        <f>+Instructions!$C$22</f>
        <v>0</v>
      </c>
      <c r="X52" s="39">
        <f t="shared" si="43"/>
        <v>15.4</v>
      </c>
      <c r="Y52" s="52"/>
      <c r="Z52" s="6" t="s">
        <v>498</v>
      </c>
      <c r="AA52" s="39">
        <v>15.4</v>
      </c>
      <c r="AB52" s="60">
        <f t="shared" si="44"/>
        <v>0</v>
      </c>
      <c r="AC52" s="39">
        <f t="shared" si="45"/>
        <v>15.4</v>
      </c>
      <c r="AD52" s="60">
        <f t="shared" si="46"/>
        <v>0</v>
      </c>
      <c r="AE52" s="124"/>
      <c r="AF52" s="133">
        <v>2</v>
      </c>
      <c r="AG52" s="44">
        <f t="shared" si="47"/>
        <v>15.4</v>
      </c>
      <c r="AH52" s="52"/>
      <c r="AJ52" s="17">
        <f t="shared" si="48"/>
        <v>15.4</v>
      </c>
      <c r="AK52" s="17">
        <f t="shared" si="49"/>
        <v>0</v>
      </c>
      <c r="AL52" s="17">
        <f t="shared" si="50"/>
        <v>0</v>
      </c>
      <c r="AM52" s="17" t="str">
        <f t="shared" si="51"/>
        <v/>
      </c>
      <c r="AO52" s="31" t="s">
        <v>59</v>
      </c>
    </row>
    <row r="53" spans="2:41" s="3" customFormat="1" ht="1.5" customHeight="1" x14ac:dyDescent="0.2">
      <c r="G53" s="156"/>
      <c r="H53" s="156"/>
      <c r="I53" s="156"/>
      <c r="K53" s="156"/>
      <c r="L53" s="156"/>
      <c r="M53" s="156"/>
      <c r="N53" s="156"/>
      <c r="O53" s="156"/>
      <c r="P53" s="155"/>
      <c r="Q53" s="157"/>
      <c r="R53" s="6"/>
      <c r="S53" s="39"/>
      <c r="T53" s="6"/>
      <c r="U53" s="5"/>
      <c r="V53" s="52"/>
      <c r="W53" s="56"/>
      <c r="X53" s="15"/>
      <c r="Y53" s="52"/>
      <c r="Z53" s="39"/>
      <c r="AA53" s="39"/>
      <c r="AB53" s="55"/>
      <c r="AC53" s="17"/>
      <c r="AD53" s="15"/>
      <c r="AE53" s="65"/>
      <c r="AF53" s="127"/>
      <c r="AG53" s="39"/>
      <c r="AH53" s="52"/>
      <c r="AJ53" s="17"/>
      <c r="AK53" s="17"/>
      <c r="AL53" s="17"/>
      <c r="AM53" s="17"/>
      <c r="AO53" s="31" t="s">
        <v>59</v>
      </c>
    </row>
    <row r="54" spans="2:41" s="3" customFormat="1" ht="9.9499999999999993" customHeight="1" x14ac:dyDescent="0.2">
      <c r="B54" s="117" t="s">
        <v>291</v>
      </c>
      <c r="D54" s="40"/>
      <c r="E54" s="75" t="s">
        <v>100</v>
      </c>
      <c r="F54" s="75"/>
      <c r="G54" s="30" t="s">
        <v>121</v>
      </c>
      <c r="H54" s="30"/>
      <c r="K54" s="30" t="s">
        <v>120</v>
      </c>
      <c r="L54" s="30"/>
      <c r="M54" s="30"/>
      <c r="N54" s="30"/>
      <c r="P54" s="75"/>
      <c r="Q54" s="91"/>
      <c r="R54" s="29" t="s">
        <v>52</v>
      </c>
      <c r="S54" s="39">
        <f t="shared" si="10"/>
        <v>20.95</v>
      </c>
      <c r="T54" s="37" t="s">
        <v>46</v>
      </c>
      <c r="U54" s="5" t="str">
        <f>+Instructions!$B$3</f>
        <v>D</v>
      </c>
      <c r="V54" s="52"/>
      <c r="W54" s="56">
        <f>+Instructions!$C$22</f>
        <v>0</v>
      </c>
      <c r="X54" s="39">
        <f t="shared" si="43"/>
        <v>20.95</v>
      </c>
      <c r="Y54" s="52"/>
      <c r="Z54" s="6" t="s">
        <v>497</v>
      </c>
      <c r="AA54" s="39">
        <v>20.95</v>
      </c>
      <c r="AB54" s="60">
        <f t="shared" si="44"/>
        <v>0</v>
      </c>
      <c r="AC54" s="39">
        <f t="shared" si="45"/>
        <v>20.95</v>
      </c>
      <c r="AD54" s="60">
        <f t="shared" si="46"/>
        <v>0</v>
      </c>
      <c r="AE54" s="124"/>
      <c r="AF54" s="133">
        <v>2</v>
      </c>
      <c r="AG54" s="44">
        <f t="shared" si="47"/>
        <v>20.95</v>
      </c>
      <c r="AH54" s="52"/>
      <c r="AJ54" s="17">
        <f t="shared" si="48"/>
        <v>20.95</v>
      </c>
      <c r="AK54" s="17">
        <f t="shared" si="49"/>
        <v>0</v>
      </c>
      <c r="AL54" s="17">
        <f t="shared" si="50"/>
        <v>0</v>
      </c>
      <c r="AM54" s="17" t="str">
        <f t="shared" si="51"/>
        <v/>
      </c>
      <c r="AO54" s="31" t="s">
        <v>59</v>
      </c>
    </row>
    <row r="55" spans="2:41" s="3" customFormat="1" ht="9.9499999999999993" customHeight="1" x14ac:dyDescent="0.2">
      <c r="B55" s="117" t="s">
        <v>291</v>
      </c>
      <c r="D55" s="40"/>
      <c r="E55" s="75"/>
      <c r="F55" s="75"/>
      <c r="G55" s="30" t="s">
        <v>122</v>
      </c>
      <c r="H55" s="30"/>
      <c r="K55" s="30" t="s">
        <v>101</v>
      </c>
      <c r="L55" s="30"/>
      <c r="M55" s="30"/>
      <c r="N55" s="30"/>
      <c r="P55" s="75"/>
      <c r="Q55" s="91"/>
      <c r="R55" s="29" t="s">
        <v>113</v>
      </c>
      <c r="S55" s="39">
        <f t="shared" si="10"/>
        <v>26.65</v>
      </c>
      <c r="T55" s="37" t="s">
        <v>46</v>
      </c>
      <c r="U55" s="5" t="str">
        <f>+Instructions!$B$3</f>
        <v>D</v>
      </c>
      <c r="V55" s="52"/>
      <c r="W55" s="56">
        <f>+Instructions!$C$22</f>
        <v>0</v>
      </c>
      <c r="X55" s="39">
        <f t="shared" si="43"/>
        <v>26.65</v>
      </c>
      <c r="Y55" s="52"/>
      <c r="Z55" s="6" t="s">
        <v>497</v>
      </c>
      <c r="AA55" s="39">
        <v>26.65</v>
      </c>
      <c r="AB55" s="60">
        <f t="shared" si="44"/>
        <v>0</v>
      </c>
      <c r="AC55" s="39">
        <f t="shared" si="45"/>
        <v>26.65</v>
      </c>
      <c r="AD55" s="60">
        <f t="shared" si="46"/>
        <v>0</v>
      </c>
      <c r="AE55" s="124"/>
      <c r="AF55" s="133">
        <v>2</v>
      </c>
      <c r="AG55" s="44">
        <f t="shared" si="47"/>
        <v>26.65</v>
      </c>
      <c r="AH55" s="52"/>
      <c r="AJ55" s="17">
        <f t="shared" si="48"/>
        <v>26.65</v>
      </c>
      <c r="AK55" s="17">
        <f t="shared" si="49"/>
        <v>0</v>
      </c>
      <c r="AL55" s="17">
        <f t="shared" si="50"/>
        <v>0</v>
      </c>
      <c r="AM55" s="17" t="str">
        <f t="shared" si="51"/>
        <v/>
      </c>
      <c r="AO55" s="31" t="s">
        <v>59</v>
      </c>
    </row>
    <row r="56" spans="2:41" s="3" customFormat="1" ht="9.9499999999999993" customHeight="1" x14ac:dyDescent="0.2">
      <c r="B56" s="117" t="s">
        <v>291</v>
      </c>
      <c r="D56" s="40"/>
      <c r="E56" s="75"/>
      <c r="F56" s="75"/>
      <c r="G56" s="30" t="s">
        <v>123</v>
      </c>
      <c r="H56" s="30"/>
      <c r="K56" s="30" t="s">
        <v>102</v>
      </c>
      <c r="L56" s="30"/>
      <c r="M56" s="30"/>
      <c r="N56" s="30"/>
      <c r="P56" s="75"/>
      <c r="Q56" s="91"/>
      <c r="R56" s="29" t="s">
        <v>113</v>
      </c>
      <c r="S56" s="39">
        <f t="shared" si="10"/>
        <v>25.8</v>
      </c>
      <c r="T56" s="37" t="s">
        <v>46</v>
      </c>
      <c r="U56" s="5" t="str">
        <f>+Instructions!$B$3</f>
        <v>D</v>
      </c>
      <c r="V56" s="52"/>
      <c r="W56" s="56">
        <f>+Instructions!$C$22</f>
        <v>0</v>
      </c>
      <c r="X56" s="39">
        <f t="shared" si="43"/>
        <v>25.8</v>
      </c>
      <c r="Y56" s="52"/>
      <c r="Z56" s="6" t="s">
        <v>497</v>
      </c>
      <c r="AA56" s="39">
        <v>25.8</v>
      </c>
      <c r="AB56" s="60">
        <f t="shared" si="44"/>
        <v>0</v>
      </c>
      <c r="AC56" s="39">
        <f t="shared" si="45"/>
        <v>25.8</v>
      </c>
      <c r="AD56" s="60">
        <f t="shared" si="46"/>
        <v>0</v>
      </c>
      <c r="AE56" s="124"/>
      <c r="AF56" s="133">
        <v>2</v>
      </c>
      <c r="AG56" s="44">
        <f t="shared" si="47"/>
        <v>25.8</v>
      </c>
      <c r="AH56" s="52"/>
      <c r="AJ56" s="17">
        <f t="shared" si="48"/>
        <v>25.8</v>
      </c>
      <c r="AK56" s="17">
        <f t="shared" si="49"/>
        <v>0</v>
      </c>
      <c r="AL56" s="17">
        <f t="shared" si="50"/>
        <v>0</v>
      </c>
      <c r="AM56" s="17" t="str">
        <f t="shared" si="51"/>
        <v/>
      </c>
      <c r="AO56" s="31" t="s">
        <v>59</v>
      </c>
    </row>
    <row r="57" spans="2:41" s="3" customFormat="1" ht="2.1" customHeight="1" x14ac:dyDescent="0.2">
      <c r="G57" s="156"/>
      <c r="H57" s="156"/>
      <c r="I57" s="156"/>
      <c r="J57" s="156"/>
      <c r="K57" s="156"/>
      <c r="L57" s="156"/>
      <c r="M57" s="156"/>
      <c r="N57" s="156"/>
      <c r="O57" s="156"/>
      <c r="P57" s="155"/>
      <c r="Q57" s="157"/>
      <c r="R57" s="6"/>
      <c r="S57" s="39"/>
      <c r="T57" s="6"/>
      <c r="U57" s="5"/>
      <c r="V57" s="52"/>
      <c r="W57" s="56"/>
      <c r="X57" s="15"/>
      <c r="Y57" s="52"/>
      <c r="Z57" s="39"/>
      <c r="AA57" s="39"/>
      <c r="AB57" s="55"/>
      <c r="AC57" s="17"/>
      <c r="AD57" s="15"/>
      <c r="AE57" s="65"/>
      <c r="AF57" s="127"/>
      <c r="AG57" s="39"/>
      <c r="AH57" s="52"/>
      <c r="AJ57" s="17"/>
      <c r="AK57" s="17"/>
      <c r="AL57" s="17"/>
      <c r="AM57" s="17"/>
      <c r="AO57" s="31" t="s">
        <v>59</v>
      </c>
    </row>
    <row r="58" spans="2:41" s="3" customFormat="1" ht="9.9499999999999993" customHeight="1" x14ac:dyDescent="0.2">
      <c r="B58" s="122"/>
      <c r="D58" s="102" t="s">
        <v>53</v>
      </c>
      <c r="E58" s="181" t="s">
        <v>460</v>
      </c>
      <c r="F58" s="75"/>
      <c r="H58" s="30"/>
      <c r="I58" s="30"/>
      <c r="J58" s="30"/>
      <c r="K58" s="181"/>
      <c r="L58" s="30"/>
      <c r="M58" s="30"/>
      <c r="N58" s="30"/>
      <c r="P58" s="75"/>
      <c r="Q58" s="91"/>
      <c r="R58" s="29"/>
      <c r="S58" s="39"/>
      <c r="T58" s="37"/>
      <c r="U58" s="5"/>
      <c r="V58" s="52"/>
      <c r="W58" s="56"/>
      <c r="X58" s="39"/>
      <c r="Y58" s="52"/>
      <c r="Z58" s="6"/>
      <c r="AA58" s="39"/>
      <c r="AB58" s="60"/>
      <c r="AC58" s="39"/>
      <c r="AD58" s="60"/>
      <c r="AE58" s="76"/>
      <c r="AF58" s="167"/>
      <c r="AG58" s="39"/>
      <c r="AH58" s="52"/>
      <c r="AJ58" s="17"/>
      <c r="AK58" s="17"/>
      <c r="AL58" s="17"/>
      <c r="AM58" s="17"/>
      <c r="AO58" s="31"/>
    </row>
    <row r="59" spans="2:41" s="3" customFormat="1" ht="9.9499999999999993" customHeight="1" x14ac:dyDescent="0.2">
      <c r="B59" s="122"/>
      <c r="D59" s="102"/>
      <c r="E59" s="181" t="s">
        <v>456</v>
      </c>
      <c r="F59" s="75"/>
      <c r="H59" s="30"/>
      <c r="I59" s="30"/>
      <c r="J59" s="181" t="s">
        <v>457</v>
      </c>
      <c r="L59" s="30"/>
      <c r="M59" s="30"/>
      <c r="N59" s="30"/>
      <c r="P59" s="75"/>
      <c r="Q59" s="91"/>
      <c r="R59" s="29"/>
      <c r="S59" s="39"/>
      <c r="T59" s="37"/>
      <c r="U59" s="5"/>
      <c r="V59" s="52"/>
      <c r="W59" s="56"/>
      <c r="X59" s="39"/>
      <c r="Y59" s="52"/>
      <c r="Z59" s="6"/>
      <c r="AA59" s="39"/>
      <c r="AB59" s="60"/>
      <c r="AC59" s="39"/>
      <c r="AD59" s="60"/>
      <c r="AE59" s="76"/>
      <c r="AF59" s="167"/>
      <c r="AG59" s="39"/>
      <c r="AH59" s="52"/>
      <c r="AJ59" s="17"/>
      <c r="AK59" s="17"/>
      <c r="AL59" s="17"/>
      <c r="AM59" s="17"/>
      <c r="AO59" s="31"/>
    </row>
    <row r="60" spans="2:41" s="3" customFormat="1" ht="3.95" customHeight="1" x14ac:dyDescent="0.2">
      <c r="G60" s="156"/>
      <c r="H60" s="156"/>
      <c r="I60" s="156"/>
      <c r="J60" s="156"/>
      <c r="K60" s="156"/>
      <c r="L60" s="156"/>
      <c r="M60" s="156"/>
      <c r="N60" s="156"/>
      <c r="O60" s="156"/>
      <c r="P60" s="155"/>
      <c r="Q60" s="157"/>
      <c r="R60" s="6"/>
      <c r="S60" s="39"/>
      <c r="T60" s="6"/>
      <c r="U60" s="5"/>
      <c r="V60" s="52"/>
      <c r="W60" s="56"/>
      <c r="X60" s="15"/>
      <c r="Y60" s="52"/>
      <c r="Z60" s="39"/>
      <c r="AA60" s="39"/>
      <c r="AB60" s="55"/>
      <c r="AC60" s="17"/>
      <c r="AD60" s="15"/>
      <c r="AE60" s="65"/>
      <c r="AF60" s="127"/>
      <c r="AG60" s="39"/>
      <c r="AH60" s="52"/>
      <c r="AJ60" s="17"/>
      <c r="AK60" s="17"/>
      <c r="AL60" s="17"/>
      <c r="AM60" s="17"/>
      <c r="AO60" s="31" t="s">
        <v>59</v>
      </c>
    </row>
    <row r="61" spans="2:41" s="3" customFormat="1" ht="9.9499999999999993" customHeight="1" x14ac:dyDescent="0.2">
      <c r="C61" s="74" t="s">
        <v>311</v>
      </c>
      <c r="D61" s="164"/>
      <c r="E61" s="164"/>
      <c r="P61" s="4"/>
      <c r="Q61" s="6"/>
      <c r="R61" s="94" t="s">
        <v>330</v>
      </c>
      <c r="S61" s="194" t="s">
        <v>332</v>
      </c>
      <c r="T61" s="195"/>
      <c r="U61" s="5"/>
      <c r="V61" s="52"/>
      <c r="W61" s="70"/>
      <c r="X61" s="70"/>
      <c r="Y61" s="52"/>
      <c r="Z61" s="39"/>
      <c r="AA61" s="39"/>
      <c r="AB61" s="55"/>
      <c r="AC61" s="17"/>
      <c r="AD61" s="15"/>
      <c r="AE61" s="65"/>
      <c r="AF61" s="127"/>
      <c r="AG61" s="17"/>
      <c r="AH61" s="52"/>
      <c r="AJ61" s="17"/>
      <c r="AK61" s="17"/>
      <c r="AL61" s="17"/>
      <c r="AM61" s="17"/>
      <c r="AO61" s="31"/>
    </row>
    <row r="62" spans="2:41" s="3" customFormat="1" ht="3" customHeight="1" x14ac:dyDescent="0.2">
      <c r="P62" s="75"/>
      <c r="Q62" s="91"/>
      <c r="R62" s="6"/>
      <c r="S62" s="39"/>
      <c r="T62" s="6"/>
      <c r="U62" s="5"/>
      <c r="V62" s="52"/>
      <c r="W62" s="56"/>
      <c r="X62" s="15"/>
      <c r="Y62" s="52"/>
      <c r="Z62" s="39"/>
      <c r="AA62" s="39"/>
      <c r="AB62" s="55"/>
      <c r="AC62" s="17"/>
      <c r="AD62" s="15"/>
      <c r="AE62" s="65"/>
      <c r="AF62" s="127"/>
      <c r="AG62" s="39"/>
      <c r="AH62" s="52"/>
      <c r="AJ62" s="17"/>
      <c r="AK62" s="17"/>
      <c r="AL62" s="17"/>
      <c r="AM62" s="17"/>
      <c r="AO62" s="31" t="s">
        <v>59</v>
      </c>
    </row>
    <row r="63" spans="2:41" s="3" customFormat="1" ht="9.9499999999999993" customHeight="1" x14ac:dyDescent="0.2">
      <c r="C63" s="35"/>
      <c r="D63" s="40" t="s">
        <v>111</v>
      </c>
      <c r="E63" s="144" t="s">
        <v>104</v>
      </c>
      <c r="F63" s="144"/>
      <c r="G63" s="144"/>
      <c r="H63" s="144"/>
      <c r="I63" s="144"/>
      <c r="J63" s="144"/>
      <c r="K63" s="144"/>
      <c r="L63" s="144"/>
      <c r="M63" s="144"/>
      <c r="N63" s="144"/>
      <c r="O63" s="30"/>
      <c r="P63" s="30"/>
      <c r="Q63" s="30"/>
      <c r="R63" s="30"/>
      <c r="S63" s="39"/>
      <c r="T63" s="30"/>
      <c r="U63" s="5"/>
      <c r="V63" s="52"/>
      <c r="W63" s="70"/>
      <c r="X63" s="70"/>
      <c r="Y63" s="52"/>
      <c r="Z63" s="39"/>
      <c r="AA63" s="39"/>
      <c r="AB63" s="55"/>
      <c r="AC63" s="17"/>
      <c r="AD63" s="15"/>
      <c r="AE63" s="65"/>
      <c r="AF63" s="127"/>
      <c r="AG63" s="17"/>
      <c r="AH63" s="52"/>
      <c r="AJ63" s="17"/>
      <c r="AK63" s="17"/>
      <c r="AL63" s="17"/>
      <c r="AM63" s="17"/>
      <c r="AO63" s="31" t="s">
        <v>59</v>
      </c>
    </row>
    <row r="64" spans="2:41" s="3" customFormat="1" ht="2.1" customHeight="1" x14ac:dyDescent="0.2">
      <c r="P64" s="75"/>
      <c r="Q64" s="91"/>
      <c r="R64" s="6"/>
      <c r="S64" s="39"/>
      <c r="T64" s="6"/>
      <c r="U64" s="5"/>
      <c r="V64" s="52"/>
      <c r="W64" s="56"/>
      <c r="X64" s="15"/>
      <c r="Y64" s="52"/>
      <c r="Z64" s="39"/>
      <c r="AA64" s="39"/>
      <c r="AB64" s="55"/>
      <c r="AC64" s="17"/>
      <c r="AD64" s="15"/>
      <c r="AE64" s="65"/>
      <c r="AF64" s="127"/>
      <c r="AG64" s="39"/>
      <c r="AH64" s="52"/>
      <c r="AJ64" s="17"/>
      <c r="AK64" s="17"/>
      <c r="AL64" s="17"/>
      <c r="AM64" s="17"/>
      <c r="AO64" s="31" t="s">
        <v>59</v>
      </c>
    </row>
    <row r="65" spans="2:41" s="3" customFormat="1" ht="9.9499999999999993" customHeight="1" x14ac:dyDescent="0.2">
      <c r="B65" s="118" t="s">
        <v>292</v>
      </c>
      <c r="D65" s="40"/>
      <c r="E65" s="75" t="s">
        <v>105</v>
      </c>
      <c r="F65" s="75"/>
      <c r="G65" s="30" t="s">
        <v>48</v>
      </c>
      <c r="H65" s="30"/>
      <c r="I65" s="30"/>
      <c r="K65" s="30"/>
      <c r="L65" s="30"/>
      <c r="M65" s="30"/>
      <c r="N65" s="30"/>
      <c r="P65" s="75" t="s">
        <v>124</v>
      </c>
      <c r="Q65" s="91"/>
      <c r="R65" s="29"/>
      <c r="S65" s="39">
        <f>IF(Suggested="Yes",AA65,AG65)</f>
        <v>7.65</v>
      </c>
      <c r="T65" s="37" t="s">
        <v>47</v>
      </c>
      <c r="U65" s="5" t="str">
        <f>+Instructions!$B$3</f>
        <v>D</v>
      </c>
      <c r="V65" s="52"/>
      <c r="W65" s="56">
        <f>+Instructions!$C$22</f>
        <v>0</v>
      </c>
      <c r="X65" s="17">
        <f>ROUND($AA65*(1-W65)+0.004999,2)</f>
        <v>7.65</v>
      </c>
      <c r="Y65" s="52"/>
      <c r="Z65" s="6" t="s">
        <v>497</v>
      </c>
      <c r="AA65" s="39">
        <v>7.65</v>
      </c>
      <c r="AB65" s="60">
        <f t="shared" ref="AB65:AC67" si="52">+W65</f>
        <v>0</v>
      </c>
      <c r="AC65" s="17">
        <f t="shared" si="52"/>
        <v>7.65</v>
      </c>
      <c r="AD65" s="12">
        <f>(AG65-AC65)/AG65</f>
        <v>0</v>
      </c>
      <c r="AE65" s="124"/>
      <c r="AF65" s="134">
        <v>4</v>
      </c>
      <c r="AG65" s="111">
        <f>SUM(AJ65:AL65)+AE65</f>
        <v>7.65</v>
      </c>
      <c r="AH65" s="52"/>
      <c r="AJ65" s="17">
        <f>ROUND(AC65/(1-VLOOKUP(AF65,Group,2,FALSE)),2)</f>
        <v>7.65</v>
      </c>
      <c r="AK65" s="17">
        <f>IF(VLOOKUP(AF65,Group,5,FALSE)="YES",VLOOKUP(ROUND(ROUND(AJ65,1)-AJ65,2),Round,2,FALSE)+VLOOKUP(AF65,Group,6,FALSE),0)</f>
        <v>0</v>
      </c>
      <c r="AL65" s="17">
        <f>IF(VLOOKUP(AF65,Group,7,FALSE)="",0,ROUND(AJ65-0.04999,1)-AJ65+AM65)</f>
        <v>0</v>
      </c>
      <c r="AM65" s="17" t="str">
        <f>IF(VLOOKUP(AF65,Group,7,FALSE)="","",VLOOKUP(AF65,Group,7,FALSE))</f>
        <v/>
      </c>
      <c r="AO65" s="31" t="s">
        <v>59</v>
      </c>
    </row>
    <row r="66" spans="2:41" s="3" customFormat="1" ht="9.9499999999999993" customHeight="1" x14ac:dyDescent="0.2">
      <c r="B66" s="118" t="s">
        <v>292</v>
      </c>
      <c r="D66" s="40"/>
      <c r="E66" s="75" t="s">
        <v>105</v>
      </c>
      <c r="F66" s="75"/>
      <c r="G66" s="30" t="s">
        <v>48</v>
      </c>
      <c r="H66" s="30"/>
      <c r="I66" s="30"/>
      <c r="J66" s="30" t="s">
        <v>114</v>
      </c>
      <c r="K66" s="30"/>
      <c r="L66" s="30"/>
      <c r="M66" s="30"/>
      <c r="N66" s="30"/>
      <c r="P66" s="75" t="s">
        <v>124</v>
      </c>
      <c r="Q66" s="91"/>
      <c r="R66" s="29"/>
      <c r="S66" s="39">
        <f>IF(Suggested="Yes",AA66,AG66)</f>
        <v>8.75</v>
      </c>
      <c r="T66" s="37" t="s">
        <v>47</v>
      </c>
      <c r="U66" s="5" t="str">
        <f>+Instructions!$B$3</f>
        <v>D</v>
      </c>
      <c r="V66" s="52"/>
      <c r="W66" s="56">
        <f>+Instructions!$C$22</f>
        <v>0</v>
      </c>
      <c r="X66" s="17">
        <f>ROUND($AA66*(1-W66)+0.004999,2)</f>
        <v>8.75</v>
      </c>
      <c r="Y66" s="52"/>
      <c r="Z66" s="6" t="s">
        <v>497</v>
      </c>
      <c r="AA66" s="39">
        <v>8.75</v>
      </c>
      <c r="AB66" s="60">
        <f t="shared" si="52"/>
        <v>0</v>
      </c>
      <c r="AC66" s="17">
        <f t="shared" si="52"/>
        <v>8.75</v>
      </c>
      <c r="AD66" s="12">
        <f>(AG66-AC66)/AG66</f>
        <v>0</v>
      </c>
      <c r="AE66" s="124"/>
      <c r="AF66" s="134">
        <v>4</v>
      </c>
      <c r="AG66" s="111">
        <f>SUM(AJ66:AL66)+AE66</f>
        <v>8.75</v>
      </c>
      <c r="AH66" s="52"/>
      <c r="AJ66" s="17">
        <f>ROUND(AC66/(1-VLOOKUP(AF66,Group,2,FALSE)),2)</f>
        <v>8.75</v>
      </c>
      <c r="AK66" s="17">
        <f>IF(VLOOKUP(AF66,Group,5,FALSE)="YES",VLOOKUP(ROUND(ROUND(AJ66,1)-AJ66,2),Round,2,FALSE)+VLOOKUP(AF66,Group,6,FALSE),0)</f>
        <v>0</v>
      </c>
      <c r="AL66" s="17">
        <f>IF(VLOOKUP(AF66,Group,7,FALSE)="",0,ROUND(AJ66-0.04999,1)-AJ66+AM66)</f>
        <v>0</v>
      </c>
      <c r="AM66" s="17" t="str">
        <f>IF(VLOOKUP(AF66,Group,7,FALSE)="","",VLOOKUP(AF66,Group,7,FALSE))</f>
        <v/>
      </c>
      <c r="AO66" s="31" t="s">
        <v>59</v>
      </c>
    </row>
    <row r="67" spans="2:41" s="3" customFormat="1" ht="9.9499999999999993" customHeight="1" x14ac:dyDescent="0.2">
      <c r="B67" s="118" t="s">
        <v>292</v>
      </c>
      <c r="D67" s="40"/>
      <c r="E67" s="75" t="s">
        <v>105</v>
      </c>
      <c r="F67" s="75"/>
      <c r="G67" s="30" t="s">
        <v>48</v>
      </c>
      <c r="H67" s="30"/>
      <c r="I67" s="30"/>
      <c r="J67" s="30" t="s">
        <v>115</v>
      </c>
      <c r="K67" s="30"/>
      <c r="L67" s="30"/>
      <c r="M67" s="30"/>
      <c r="N67" s="30"/>
      <c r="P67" s="75" t="s">
        <v>124</v>
      </c>
      <c r="Q67" s="91"/>
      <c r="R67" s="29"/>
      <c r="S67" s="39">
        <f>IF(Suggested="Yes",AA67,AG67)</f>
        <v>9.9</v>
      </c>
      <c r="T67" s="37" t="s">
        <v>47</v>
      </c>
      <c r="U67" s="5" t="str">
        <f>+Instructions!$B$3</f>
        <v>D</v>
      </c>
      <c r="V67" s="52"/>
      <c r="W67" s="56">
        <f>+Instructions!$C$22</f>
        <v>0</v>
      </c>
      <c r="X67" s="17">
        <f>ROUND($AA67*(1-W67)+0.004999,2)</f>
        <v>9.9</v>
      </c>
      <c r="Y67" s="52"/>
      <c r="Z67" s="6" t="s">
        <v>498</v>
      </c>
      <c r="AA67" s="39">
        <v>9.9</v>
      </c>
      <c r="AB67" s="60">
        <f t="shared" si="52"/>
        <v>0</v>
      </c>
      <c r="AC67" s="17">
        <f t="shared" si="52"/>
        <v>9.9</v>
      </c>
      <c r="AD67" s="12">
        <f>(AG67-AC67)/AG67</f>
        <v>0</v>
      </c>
      <c r="AE67" s="124"/>
      <c r="AF67" s="134">
        <v>4</v>
      </c>
      <c r="AG67" s="111">
        <f>SUM(AJ67:AL67)+AE67</f>
        <v>9.9</v>
      </c>
      <c r="AH67" s="52"/>
      <c r="AJ67" s="17">
        <f>ROUND(AC67/(1-VLOOKUP(AF67,Group,2,FALSE)),2)</f>
        <v>9.9</v>
      </c>
      <c r="AK67" s="17">
        <f>IF(VLOOKUP(AF67,Group,5,FALSE)="YES",VLOOKUP(ROUND(ROUND(AJ67,1)-AJ67,2),Round,2,FALSE)+VLOOKUP(AF67,Group,6,FALSE),0)</f>
        <v>0</v>
      </c>
      <c r="AL67" s="17">
        <f>IF(VLOOKUP(AF67,Group,7,FALSE)="",0,ROUND(AJ67-0.04999,1)-AJ67+AM67)</f>
        <v>0</v>
      </c>
      <c r="AM67" s="17" t="str">
        <f>IF(VLOOKUP(AF67,Group,7,FALSE)="","",VLOOKUP(AF67,Group,7,FALSE))</f>
        <v/>
      </c>
      <c r="AO67" s="31" t="s">
        <v>59</v>
      </c>
    </row>
    <row r="68" spans="2:41" s="3" customFormat="1" ht="3" customHeight="1" x14ac:dyDescent="0.2">
      <c r="P68" s="75"/>
      <c r="Q68" s="91"/>
      <c r="R68" s="6"/>
      <c r="S68" s="39"/>
      <c r="T68" s="6"/>
      <c r="U68" s="5"/>
      <c r="V68" s="52"/>
      <c r="W68" s="56"/>
      <c r="X68" s="15"/>
      <c r="Y68" s="52"/>
      <c r="Z68" s="39"/>
      <c r="AA68" s="39"/>
      <c r="AB68" s="55"/>
      <c r="AC68" s="17"/>
      <c r="AD68" s="15"/>
      <c r="AE68" s="65"/>
      <c r="AF68" s="127"/>
      <c r="AG68" s="39"/>
      <c r="AH68" s="52"/>
      <c r="AJ68" s="17"/>
      <c r="AK68" s="17"/>
      <c r="AL68" s="17"/>
      <c r="AM68" s="17"/>
      <c r="AO68" s="31" t="s">
        <v>59</v>
      </c>
    </row>
    <row r="69" spans="2:41" s="3" customFormat="1" ht="9.9499999999999993" customHeight="1" x14ac:dyDescent="0.2">
      <c r="C69" s="35"/>
      <c r="D69" s="40" t="s">
        <v>10</v>
      </c>
      <c r="E69" s="144" t="s">
        <v>444</v>
      </c>
      <c r="F69" s="144"/>
      <c r="H69" s="144"/>
      <c r="I69" s="144"/>
      <c r="J69" s="144"/>
      <c r="K69" s="144"/>
      <c r="L69" s="144"/>
      <c r="M69" s="144"/>
      <c r="N69" s="144"/>
      <c r="O69" s="30"/>
      <c r="P69" s="30" t="s">
        <v>89</v>
      </c>
      <c r="Q69" s="30"/>
      <c r="R69" s="30"/>
      <c r="S69" s="39"/>
      <c r="T69" s="30"/>
      <c r="U69" s="5"/>
      <c r="V69" s="52"/>
      <c r="W69" s="70"/>
      <c r="X69" s="70"/>
      <c r="Y69" s="52"/>
      <c r="Z69" s="39"/>
      <c r="AA69" s="39"/>
      <c r="AB69" s="55"/>
      <c r="AC69" s="17"/>
      <c r="AD69" s="15"/>
      <c r="AE69" s="65"/>
      <c r="AF69" s="127"/>
      <c r="AG69" s="17"/>
      <c r="AH69" s="52"/>
      <c r="AJ69" s="17"/>
      <c r="AK69" s="17"/>
      <c r="AL69" s="17"/>
      <c r="AM69" s="17"/>
      <c r="AO69" s="31" t="s">
        <v>59</v>
      </c>
    </row>
    <row r="70" spans="2:41" s="3" customFormat="1" ht="2.1" customHeight="1" x14ac:dyDescent="0.2">
      <c r="P70" s="75"/>
      <c r="Q70" s="91"/>
      <c r="R70" s="6"/>
      <c r="S70" s="39"/>
      <c r="T70" s="6"/>
      <c r="U70" s="5"/>
      <c r="V70" s="52"/>
      <c r="W70" s="56"/>
      <c r="X70" s="15"/>
      <c r="Y70" s="52"/>
      <c r="Z70" s="39"/>
      <c r="AA70" s="39"/>
      <c r="AB70" s="55"/>
      <c r="AC70" s="17"/>
      <c r="AD70" s="15"/>
      <c r="AE70" s="65"/>
      <c r="AF70" s="127"/>
      <c r="AG70" s="39"/>
      <c r="AH70" s="52"/>
      <c r="AJ70" s="17"/>
      <c r="AK70" s="17"/>
      <c r="AL70" s="17"/>
      <c r="AM70" s="17"/>
      <c r="AO70" s="31" t="s">
        <v>59</v>
      </c>
    </row>
    <row r="71" spans="2:41" s="3" customFormat="1" ht="9.9499999999999993" customHeight="1" x14ac:dyDescent="0.2">
      <c r="B71" s="118" t="s">
        <v>292</v>
      </c>
      <c r="D71" s="40"/>
      <c r="E71" s="75" t="s">
        <v>105</v>
      </c>
      <c r="F71" s="75"/>
      <c r="G71" s="30" t="s">
        <v>48</v>
      </c>
      <c r="H71" s="30"/>
      <c r="I71" s="30"/>
      <c r="K71" s="30"/>
      <c r="L71" s="30"/>
      <c r="M71" s="30" t="s">
        <v>89</v>
      </c>
      <c r="N71" s="30"/>
      <c r="P71" s="75" t="s">
        <v>124</v>
      </c>
      <c r="Q71" s="91"/>
      <c r="R71" s="29"/>
      <c r="S71" s="39">
        <f>IF(Suggested="Yes",AA71,AG71)</f>
        <v>9.5500000000000007</v>
      </c>
      <c r="T71" s="37" t="s">
        <v>47</v>
      </c>
      <c r="U71" s="5" t="str">
        <f>+Instructions!$B$3</f>
        <v>D</v>
      </c>
      <c r="V71" s="52"/>
      <c r="W71" s="56">
        <f>+Instructions!$C$22</f>
        <v>0</v>
      </c>
      <c r="X71" s="17">
        <f>ROUND($AA71*(1-W71)+0.004999,2)</f>
        <v>9.5500000000000007</v>
      </c>
      <c r="Y71" s="52"/>
      <c r="Z71" s="6" t="s">
        <v>497</v>
      </c>
      <c r="AA71" s="39">
        <v>9.5500000000000007</v>
      </c>
      <c r="AB71" s="60">
        <f>+W71</f>
        <v>0</v>
      </c>
      <c r="AC71" s="17">
        <f>+X71</f>
        <v>9.5500000000000007</v>
      </c>
      <c r="AD71" s="12">
        <f>(AG71-AC71)/AG71</f>
        <v>0</v>
      </c>
      <c r="AE71" s="124"/>
      <c r="AF71" s="134">
        <v>4</v>
      </c>
      <c r="AG71" s="111">
        <f>SUM(AJ71:AL71)+AE71</f>
        <v>9.5500000000000007</v>
      </c>
      <c r="AH71" s="52"/>
      <c r="AJ71" s="17">
        <f>ROUND(AC71/(1-VLOOKUP(AF71,Group,2,FALSE)),2)</f>
        <v>9.5500000000000007</v>
      </c>
      <c r="AK71" s="17">
        <f>IF(VLOOKUP(AF71,Group,5,FALSE)="YES",VLOOKUP(ROUND(ROUND(AJ71,1)-AJ71,2),Round,2,FALSE)+VLOOKUP(AF71,Group,6,FALSE),0)</f>
        <v>0</v>
      </c>
      <c r="AL71" s="17">
        <f>IF(VLOOKUP(AF71,Group,7,FALSE)="",0,ROUND(AJ71-0.04999,1)-AJ71+AM71)</f>
        <v>0</v>
      </c>
      <c r="AM71" s="17" t="str">
        <f>IF(VLOOKUP(AF71,Group,7,FALSE)="","",VLOOKUP(AF71,Group,7,FALSE))</f>
        <v/>
      </c>
      <c r="AO71" s="31" t="s">
        <v>59</v>
      </c>
    </row>
    <row r="72" spans="2:41" s="3" customFormat="1" ht="9.9499999999999993" customHeight="1" x14ac:dyDescent="0.2">
      <c r="B72" s="118" t="s">
        <v>292</v>
      </c>
      <c r="D72" s="40"/>
      <c r="E72" s="75" t="s">
        <v>105</v>
      </c>
      <c r="F72" s="75"/>
      <c r="G72" s="30" t="s">
        <v>48</v>
      </c>
      <c r="H72" s="30"/>
      <c r="I72" s="30"/>
      <c r="J72" s="30" t="s">
        <v>114</v>
      </c>
      <c r="K72" s="30"/>
      <c r="L72" s="30"/>
      <c r="M72" s="30" t="s">
        <v>89</v>
      </c>
      <c r="N72" s="30"/>
      <c r="P72" s="75" t="s">
        <v>124</v>
      </c>
      <c r="Q72" s="91"/>
      <c r="R72" s="29"/>
      <c r="S72" s="39">
        <f>IF(Suggested="Yes",AA72,AG72)</f>
        <v>10.7</v>
      </c>
      <c r="T72" s="37" t="s">
        <v>47</v>
      </c>
      <c r="U72" s="5" t="str">
        <f>+Instructions!$B$3</f>
        <v>D</v>
      </c>
      <c r="V72" s="52"/>
      <c r="W72" s="56">
        <f>+Instructions!$C$22</f>
        <v>0</v>
      </c>
      <c r="X72" s="17">
        <f>ROUND($AA72*(1-W72)+0.004999,2)</f>
        <v>10.7</v>
      </c>
      <c r="Y72" s="52"/>
      <c r="Z72" s="6" t="s">
        <v>497</v>
      </c>
      <c r="AA72" s="39">
        <v>10.7</v>
      </c>
      <c r="AB72" s="60">
        <f>+W72</f>
        <v>0</v>
      </c>
      <c r="AC72" s="17">
        <f>+X72</f>
        <v>10.7</v>
      </c>
      <c r="AD72" s="12">
        <f>(AG72-AC72)/AG72</f>
        <v>0</v>
      </c>
      <c r="AE72" s="124"/>
      <c r="AF72" s="134">
        <v>4</v>
      </c>
      <c r="AG72" s="111">
        <f>SUM(AJ72:AL72)+AE72</f>
        <v>10.7</v>
      </c>
      <c r="AH72" s="52"/>
      <c r="AJ72" s="17">
        <f>ROUND(AC72/(1-VLOOKUP(AF72,Group,2,FALSE)),2)</f>
        <v>10.7</v>
      </c>
      <c r="AK72" s="17">
        <f>IF(VLOOKUP(AF72,Group,5,FALSE)="YES",VLOOKUP(ROUND(ROUND(AJ72,1)-AJ72,2),Round,2,FALSE)+VLOOKUP(AF72,Group,6,FALSE),0)</f>
        <v>0</v>
      </c>
      <c r="AL72" s="17">
        <f>IF(VLOOKUP(AF72,Group,7,FALSE)="",0,ROUND(AJ72-0.04999,1)-AJ72+AM72)</f>
        <v>0</v>
      </c>
      <c r="AM72" s="17" t="str">
        <f>IF(VLOOKUP(AF72,Group,7,FALSE)="","",VLOOKUP(AF72,Group,7,FALSE))</f>
        <v/>
      </c>
      <c r="AO72" s="31" t="s">
        <v>59</v>
      </c>
    </row>
    <row r="73" spans="2:41" s="3" customFormat="1" ht="3" customHeight="1" x14ac:dyDescent="0.2">
      <c r="P73" s="75"/>
      <c r="Q73" s="91"/>
      <c r="R73" s="6"/>
      <c r="S73" s="39"/>
      <c r="T73" s="6"/>
      <c r="U73" s="5"/>
      <c r="V73" s="52"/>
      <c r="W73" s="56"/>
      <c r="X73" s="15"/>
      <c r="Y73" s="52"/>
      <c r="Z73" s="39"/>
      <c r="AA73" s="39"/>
      <c r="AB73" s="55"/>
      <c r="AC73" s="17"/>
      <c r="AD73" s="15"/>
      <c r="AE73" s="65"/>
      <c r="AF73" s="127"/>
      <c r="AG73" s="39"/>
      <c r="AH73" s="52"/>
      <c r="AJ73" s="17"/>
      <c r="AK73" s="17"/>
      <c r="AL73" s="17"/>
      <c r="AM73" s="17"/>
      <c r="AO73" s="31" t="s">
        <v>59</v>
      </c>
    </row>
    <row r="74" spans="2:41" s="3" customFormat="1" ht="9.9499999999999993" customHeight="1" x14ac:dyDescent="0.2">
      <c r="C74" s="35"/>
      <c r="D74" s="40" t="s">
        <v>111</v>
      </c>
      <c r="E74" s="144" t="s">
        <v>130</v>
      </c>
      <c r="F74" s="144"/>
      <c r="G74" s="144"/>
      <c r="H74" s="144"/>
      <c r="I74" s="144"/>
      <c r="J74" s="144"/>
      <c r="K74" s="144"/>
      <c r="L74" s="144"/>
      <c r="M74" s="144"/>
      <c r="N74" s="144"/>
      <c r="O74" s="30"/>
      <c r="P74" s="30"/>
      <c r="Q74" s="30"/>
      <c r="R74" s="30"/>
      <c r="S74" s="39"/>
      <c r="T74" s="30"/>
      <c r="U74" s="5"/>
      <c r="V74" s="52"/>
      <c r="W74" s="70"/>
      <c r="X74" s="70"/>
      <c r="Y74" s="52"/>
      <c r="Z74" s="39"/>
      <c r="AA74" s="39"/>
      <c r="AB74" s="55"/>
      <c r="AC74" s="17"/>
      <c r="AD74" s="15"/>
      <c r="AE74" s="65"/>
      <c r="AF74" s="127"/>
      <c r="AG74" s="17"/>
      <c r="AH74" s="52"/>
      <c r="AJ74" s="17"/>
      <c r="AK74" s="17"/>
      <c r="AL74" s="17"/>
      <c r="AM74" s="17"/>
      <c r="AO74" s="31" t="s">
        <v>59</v>
      </c>
    </row>
    <row r="75" spans="2:41" s="3" customFormat="1" ht="2.1" customHeight="1" x14ac:dyDescent="0.2">
      <c r="P75" s="75"/>
      <c r="Q75" s="91"/>
      <c r="R75" s="6"/>
      <c r="S75" s="39"/>
      <c r="T75" s="6"/>
      <c r="U75" s="5"/>
      <c r="V75" s="52"/>
      <c r="W75" s="56"/>
      <c r="X75" s="15"/>
      <c r="Y75" s="52"/>
      <c r="Z75" s="39"/>
      <c r="AA75" s="39"/>
      <c r="AB75" s="55"/>
      <c r="AC75" s="17"/>
      <c r="AD75" s="15"/>
      <c r="AE75" s="65"/>
      <c r="AF75" s="127"/>
      <c r="AG75" s="39"/>
      <c r="AH75" s="52"/>
      <c r="AJ75" s="17"/>
      <c r="AK75" s="17"/>
      <c r="AL75" s="17"/>
      <c r="AM75" s="17"/>
      <c r="AO75" s="31" t="s">
        <v>59</v>
      </c>
    </row>
    <row r="76" spans="2:41" s="3" customFormat="1" ht="9.9499999999999993" customHeight="1" x14ac:dyDescent="0.2">
      <c r="B76" s="118" t="s">
        <v>292</v>
      </c>
      <c r="D76" s="40"/>
      <c r="E76" s="75" t="s">
        <v>105</v>
      </c>
      <c r="F76" s="75"/>
      <c r="G76" s="30" t="s">
        <v>48</v>
      </c>
      <c r="H76" s="30"/>
      <c r="I76" s="30"/>
      <c r="K76" s="30"/>
      <c r="L76" s="30"/>
      <c r="M76" s="30"/>
      <c r="N76" s="30"/>
      <c r="P76" s="75" t="s">
        <v>124</v>
      </c>
      <c r="Q76" s="91"/>
      <c r="R76" s="29"/>
      <c r="S76" s="39">
        <f>IF(Suggested="Yes",AA76,AG76)</f>
        <v>9.9</v>
      </c>
      <c r="T76" s="37" t="s">
        <v>47</v>
      </c>
      <c r="U76" s="5" t="str">
        <f>+Instructions!$B$3</f>
        <v>D</v>
      </c>
      <c r="V76" s="52"/>
      <c r="W76" s="56">
        <f>+Instructions!$C$22</f>
        <v>0</v>
      </c>
      <c r="X76" s="17">
        <f>ROUND($AA76*(1-W76)+0.004999,2)</f>
        <v>9.9</v>
      </c>
      <c r="Y76" s="52"/>
      <c r="Z76" s="6" t="s">
        <v>497</v>
      </c>
      <c r="AA76" s="39">
        <v>9.9</v>
      </c>
      <c r="AB76" s="60">
        <f>+W76</f>
        <v>0</v>
      </c>
      <c r="AC76" s="17">
        <f>+X76</f>
        <v>9.9</v>
      </c>
      <c r="AD76" s="12">
        <f>(AG76-AC76)/AG76</f>
        <v>0</v>
      </c>
      <c r="AE76" s="124"/>
      <c r="AF76" s="134">
        <v>4</v>
      </c>
      <c r="AG76" s="111">
        <f>SUM(AJ76:AL76)+AE76</f>
        <v>9.9</v>
      </c>
      <c r="AH76" s="52"/>
      <c r="AJ76" s="17">
        <f>ROUND(AC76/(1-VLOOKUP(AF76,Group,2,FALSE)),2)</f>
        <v>9.9</v>
      </c>
      <c r="AK76" s="17">
        <f>IF(VLOOKUP(AF76,Group,5,FALSE)="YES",VLOOKUP(ROUND(ROUND(AJ76,1)-AJ76,2),Round,2,FALSE)+VLOOKUP(AF76,Group,6,FALSE),0)</f>
        <v>0</v>
      </c>
      <c r="AL76" s="17">
        <f>IF(VLOOKUP(AF76,Group,7,FALSE)="",0,ROUND(AJ76-0.04999,1)-AJ76+AM76)</f>
        <v>0</v>
      </c>
      <c r="AM76" s="17" t="str">
        <f>IF(VLOOKUP(AF76,Group,7,FALSE)="","",VLOOKUP(AF76,Group,7,FALSE))</f>
        <v/>
      </c>
      <c r="AO76" s="31" t="s">
        <v>59</v>
      </c>
    </row>
    <row r="77" spans="2:41" s="3" customFormat="1" ht="9.9499999999999993" customHeight="1" x14ac:dyDescent="0.2">
      <c r="B77" s="118" t="s">
        <v>292</v>
      </c>
      <c r="D77" s="40"/>
      <c r="E77" s="75" t="s">
        <v>105</v>
      </c>
      <c r="F77" s="75"/>
      <c r="G77" s="30" t="s">
        <v>48</v>
      </c>
      <c r="H77" s="30"/>
      <c r="I77" s="30"/>
      <c r="J77" s="30" t="s">
        <v>114</v>
      </c>
      <c r="K77" s="30"/>
      <c r="L77" s="30"/>
      <c r="M77" s="30"/>
      <c r="N77" s="30"/>
      <c r="P77" s="75" t="s">
        <v>124</v>
      </c>
      <c r="Q77" s="91"/>
      <c r="R77" s="29"/>
      <c r="S77" s="39">
        <f>IF(Suggested="Yes",AA77,AG77)</f>
        <v>11</v>
      </c>
      <c r="T77" s="37" t="s">
        <v>47</v>
      </c>
      <c r="U77" s="5" t="str">
        <f>+Instructions!$B$3</f>
        <v>D</v>
      </c>
      <c r="V77" s="52"/>
      <c r="W77" s="56">
        <f>+Instructions!$C$22</f>
        <v>0</v>
      </c>
      <c r="X77" s="17">
        <f>ROUND($AA77*(1-W77)+0.004999,2)</f>
        <v>11</v>
      </c>
      <c r="Y77" s="52"/>
      <c r="Z77" s="6" t="s">
        <v>497</v>
      </c>
      <c r="AA77" s="39">
        <v>11</v>
      </c>
      <c r="AB77" s="60">
        <f>+W77</f>
        <v>0</v>
      </c>
      <c r="AC77" s="17">
        <f>+X77</f>
        <v>11</v>
      </c>
      <c r="AD77" s="12">
        <f>(AG77-AC77)/AG77</f>
        <v>0</v>
      </c>
      <c r="AE77" s="124"/>
      <c r="AF77" s="134">
        <v>4</v>
      </c>
      <c r="AG77" s="111">
        <f>SUM(AJ77:AL77)+AE77</f>
        <v>11</v>
      </c>
      <c r="AH77" s="52"/>
      <c r="AJ77" s="17">
        <f>ROUND(AC77/(1-VLOOKUP(AF77,Group,2,FALSE)),2)</f>
        <v>11</v>
      </c>
      <c r="AK77" s="17">
        <f>IF(VLOOKUP(AF77,Group,5,FALSE)="YES",VLOOKUP(ROUND(ROUND(AJ77,1)-AJ77,2),Round,2,FALSE)+VLOOKUP(AF77,Group,6,FALSE),0)</f>
        <v>0</v>
      </c>
      <c r="AL77" s="17">
        <f>IF(VLOOKUP(AF77,Group,7,FALSE)="",0,ROUND(AJ77-0.04999,1)-AJ77+AM77)</f>
        <v>0</v>
      </c>
      <c r="AM77" s="17" t="str">
        <f>IF(VLOOKUP(AF77,Group,7,FALSE)="","",VLOOKUP(AF77,Group,7,FALSE))</f>
        <v/>
      </c>
      <c r="AO77" s="31" t="s">
        <v>59</v>
      </c>
    </row>
    <row r="78" spans="2:41" s="3" customFormat="1" ht="3" customHeight="1" x14ac:dyDescent="0.2">
      <c r="P78" s="75"/>
      <c r="Q78" s="91"/>
      <c r="R78" s="6"/>
      <c r="S78" s="39"/>
      <c r="T78" s="6"/>
      <c r="U78" s="5"/>
      <c r="V78" s="52"/>
      <c r="W78" s="56"/>
      <c r="X78" s="15"/>
      <c r="Y78" s="52"/>
      <c r="Z78" s="39"/>
      <c r="AA78" s="39"/>
      <c r="AB78" s="55"/>
      <c r="AC78" s="17"/>
      <c r="AD78" s="15"/>
      <c r="AE78" s="65"/>
      <c r="AF78" s="127"/>
      <c r="AG78" s="39"/>
      <c r="AH78" s="52"/>
      <c r="AJ78" s="17"/>
      <c r="AK78" s="17"/>
      <c r="AL78" s="17"/>
      <c r="AM78" s="17"/>
      <c r="AO78" s="31" t="s">
        <v>59</v>
      </c>
    </row>
    <row r="79" spans="2:41" s="3" customFormat="1" ht="9.9499999999999993" customHeight="1" x14ac:dyDescent="0.2">
      <c r="C79" s="35"/>
      <c r="D79" s="40" t="s">
        <v>111</v>
      </c>
      <c r="E79" s="144" t="s">
        <v>131</v>
      </c>
      <c r="F79" s="144"/>
      <c r="G79" s="144"/>
      <c r="H79" s="144"/>
      <c r="I79" s="144"/>
      <c r="J79" s="144"/>
      <c r="K79" s="144"/>
      <c r="L79" s="144"/>
      <c r="M79" s="144"/>
      <c r="N79" s="144"/>
      <c r="O79" s="30"/>
      <c r="P79" s="30"/>
      <c r="Q79" s="30"/>
      <c r="R79" s="30"/>
      <c r="S79" s="39"/>
      <c r="T79" s="30"/>
      <c r="U79" s="5"/>
      <c r="V79" s="52"/>
      <c r="W79" s="70"/>
      <c r="X79" s="70"/>
      <c r="Y79" s="52"/>
      <c r="Z79" s="39"/>
      <c r="AA79" s="39"/>
      <c r="AB79" s="55"/>
      <c r="AC79" s="17"/>
      <c r="AD79" s="15"/>
      <c r="AE79" s="65"/>
      <c r="AF79" s="127"/>
      <c r="AG79" s="17"/>
      <c r="AH79" s="52"/>
      <c r="AJ79" s="17"/>
      <c r="AK79" s="17"/>
      <c r="AL79" s="17"/>
      <c r="AM79" s="17"/>
      <c r="AO79" s="31" t="s">
        <v>59</v>
      </c>
    </row>
    <row r="80" spans="2:41" s="3" customFormat="1" ht="2.1" customHeight="1" x14ac:dyDescent="0.2">
      <c r="P80" s="75"/>
      <c r="Q80" s="91"/>
      <c r="R80" s="6"/>
      <c r="S80" s="39"/>
      <c r="T80" s="6"/>
      <c r="U80" s="5"/>
      <c r="V80" s="52"/>
      <c r="W80" s="56"/>
      <c r="X80" s="15"/>
      <c r="Y80" s="52"/>
      <c r="Z80" s="39"/>
      <c r="AA80" s="39"/>
      <c r="AB80" s="55"/>
      <c r="AC80" s="17"/>
      <c r="AD80" s="15"/>
      <c r="AE80" s="65"/>
      <c r="AF80" s="127"/>
      <c r="AG80" s="39"/>
      <c r="AH80" s="52"/>
      <c r="AJ80" s="17"/>
      <c r="AK80" s="17"/>
      <c r="AL80" s="17"/>
      <c r="AM80" s="17"/>
      <c r="AO80" s="31" t="s">
        <v>59</v>
      </c>
    </row>
    <row r="81" spans="2:41" s="3" customFormat="1" ht="9.9499999999999993" customHeight="1" x14ac:dyDescent="0.2">
      <c r="B81" s="118" t="s">
        <v>292</v>
      </c>
      <c r="D81" s="40"/>
      <c r="E81" s="75" t="s">
        <v>105</v>
      </c>
      <c r="F81" s="75"/>
      <c r="G81" s="30" t="s">
        <v>48</v>
      </c>
      <c r="H81" s="30"/>
      <c r="I81" s="30"/>
      <c r="K81" s="30"/>
      <c r="L81" s="30"/>
      <c r="M81" s="30"/>
      <c r="N81" s="30"/>
      <c r="P81" s="75" t="s">
        <v>124</v>
      </c>
      <c r="Q81" s="91"/>
      <c r="R81" s="29"/>
      <c r="S81" s="39">
        <f>IF(Suggested="Yes",AA81,AG81)</f>
        <v>14.3</v>
      </c>
      <c r="T81" s="37" t="s">
        <v>47</v>
      </c>
      <c r="U81" s="5" t="str">
        <f>+Instructions!$B$3</f>
        <v>D</v>
      </c>
      <c r="V81" s="52"/>
      <c r="W81" s="56">
        <f>+Instructions!$C$22</f>
        <v>0</v>
      </c>
      <c r="X81" s="17">
        <f>ROUND($AA81*(1-W81)+0.004999,2)</f>
        <v>14.3</v>
      </c>
      <c r="Y81" s="52"/>
      <c r="Z81" s="6" t="s">
        <v>498</v>
      </c>
      <c r="AA81" s="39">
        <v>14.3</v>
      </c>
      <c r="AB81" s="60">
        <f>+W81</f>
        <v>0</v>
      </c>
      <c r="AC81" s="17">
        <f>+X81</f>
        <v>14.3</v>
      </c>
      <c r="AD81" s="12">
        <f>(AG81-AC81)/AG81</f>
        <v>0</v>
      </c>
      <c r="AE81" s="124"/>
      <c r="AF81" s="134">
        <v>4</v>
      </c>
      <c r="AG81" s="111">
        <f>SUM(AJ81:AL81)+AE81</f>
        <v>14.3</v>
      </c>
      <c r="AH81" s="52"/>
      <c r="AJ81" s="17">
        <f>ROUND(AC81/(1-VLOOKUP(AF81,Group,2,FALSE)),2)</f>
        <v>14.3</v>
      </c>
      <c r="AK81" s="17">
        <f>IF(VLOOKUP(AF81,Group,5,FALSE)="YES",VLOOKUP(ROUND(ROUND(AJ81,1)-AJ81,2),Round,2,FALSE)+VLOOKUP(AF81,Group,6,FALSE),0)</f>
        <v>0</v>
      </c>
      <c r="AL81" s="17">
        <f>IF(VLOOKUP(AF81,Group,7,FALSE)="",0,ROUND(AJ81-0.04999,1)-AJ81+AM81)</f>
        <v>0</v>
      </c>
      <c r="AM81" s="17" t="str">
        <f>IF(VLOOKUP(AF81,Group,7,FALSE)="","",VLOOKUP(AF81,Group,7,FALSE))</f>
        <v/>
      </c>
      <c r="AO81" s="31" t="s">
        <v>59</v>
      </c>
    </row>
    <row r="82" spans="2:41" s="3" customFormat="1" ht="9.9499999999999993" customHeight="1" x14ac:dyDescent="0.2">
      <c r="B82" s="118" t="s">
        <v>292</v>
      </c>
      <c r="D82" s="40"/>
      <c r="E82" s="75" t="s">
        <v>105</v>
      </c>
      <c r="F82" s="75"/>
      <c r="G82" s="30" t="s">
        <v>48</v>
      </c>
      <c r="H82" s="30"/>
      <c r="I82" s="30"/>
      <c r="J82" s="30" t="s">
        <v>114</v>
      </c>
      <c r="K82" s="30"/>
      <c r="L82" s="30"/>
      <c r="M82" s="30"/>
      <c r="N82" s="30"/>
      <c r="P82" s="75" t="s">
        <v>124</v>
      </c>
      <c r="Q82" s="91"/>
      <c r="R82" s="29"/>
      <c r="S82" s="39">
        <f>IF(Suggested="Yes",AA82,AG82)</f>
        <v>15.45</v>
      </c>
      <c r="T82" s="37" t="s">
        <v>47</v>
      </c>
      <c r="U82" s="5" t="str">
        <f>+Instructions!$B$3</f>
        <v>D</v>
      </c>
      <c r="V82" s="52"/>
      <c r="W82" s="56">
        <f>+Instructions!$C$22</f>
        <v>0</v>
      </c>
      <c r="X82" s="17">
        <f>ROUND($AA82*(1-W82)+0.004999,2)</f>
        <v>15.45</v>
      </c>
      <c r="Y82" s="52"/>
      <c r="Z82" s="6" t="s">
        <v>497</v>
      </c>
      <c r="AA82" s="39">
        <v>15.45</v>
      </c>
      <c r="AB82" s="60">
        <f>+W82</f>
        <v>0</v>
      </c>
      <c r="AC82" s="17">
        <f>+X82</f>
        <v>15.45</v>
      </c>
      <c r="AD82" s="12">
        <f>(AG82-AC82)/AG82</f>
        <v>0</v>
      </c>
      <c r="AE82" s="124"/>
      <c r="AF82" s="134">
        <v>4</v>
      </c>
      <c r="AG82" s="111">
        <f>SUM(AJ82:AL82)+AE82</f>
        <v>15.45</v>
      </c>
      <c r="AH82" s="52"/>
      <c r="AJ82" s="17">
        <f>ROUND(AC82/(1-VLOOKUP(AF82,Group,2,FALSE)),2)</f>
        <v>15.45</v>
      </c>
      <c r="AK82" s="17">
        <f>IF(VLOOKUP(AF82,Group,5,FALSE)="YES",VLOOKUP(ROUND(ROUND(AJ82,1)-AJ82,2),Round,2,FALSE)+VLOOKUP(AF82,Group,6,FALSE),0)</f>
        <v>0</v>
      </c>
      <c r="AL82" s="17">
        <f>IF(VLOOKUP(AF82,Group,7,FALSE)="",0,ROUND(AJ82-0.04999,1)-AJ82+AM82)</f>
        <v>0</v>
      </c>
      <c r="AM82" s="17" t="str">
        <f>IF(VLOOKUP(AF82,Group,7,FALSE)="","",VLOOKUP(AF82,Group,7,FALSE))</f>
        <v/>
      </c>
      <c r="AO82" s="31" t="s">
        <v>59</v>
      </c>
    </row>
    <row r="83" spans="2:41" s="3" customFormat="1" ht="2.1" customHeight="1" x14ac:dyDescent="0.2">
      <c r="P83" s="75"/>
      <c r="Q83" s="91"/>
      <c r="R83" s="6"/>
      <c r="S83" s="39"/>
      <c r="T83" s="6"/>
      <c r="U83" s="5"/>
      <c r="V83" s="52"/>
      <c r="W83" s="56"/>
      <c r="X83" s="15"/>
      <c r="Y83" s="52"/>
      <c r="Z83" s="39"/>
      <c r="AA83" s="39"/>
      <c r="AB83" s="55"/>
      <c r="AC83" s="17"/>
      <c r="AD83" s="15"/>
      <c r="AE83" s="65"/>
      <c r="AF83" s="127"/>
      <c r="AG83" s="39"/>
      <c r="AH83" s="52"/>
      <c r="AJ83" s="17"/>
      <c r="AK83" s="17"/>
      <c r="AL83" s="17"/>
      <c r="AM83" s="17"/>
      <c r="AO83" s="31" t="s">
        <v>59</v>
      </c>
    </row>
    <row r="84" spans="2:41" s="3" customFormat="1" ht="9.9499999999999993" customHeight="1" x14ac:dyDescent="0.2">
      <c r="B84" s="122"/>
      <c r="D84" s="102" t="s">
        <v>53</v>
      </c>
      <c r="E84" s="181" t="s">
        <v>459</v>
      </c>
      <c r="F84" s="75"/>
      <c r="H84" s="30"/>
      <c r="I84" s="30"/>
      <c r="J84" s="30"/>
      <c r="K84" s="30"/>
      <c r="L84" s="30"/>
      <c r="M84" s="30"/>
      <c r="N84" s="30"/>
      <c r="P84" s="75"/>
      <c r="Q84" s="91"/>
      <c r="R84" s="29"/>
      <c r="S84" s="39"/>
      <c r="T84" s="37"/>
      <c r="U84" s="5"/>
      <c r="V84" s="52"/>
      <c r="W84" s="56"/>
      <c r="X84" s="39"/>
      <c r="Y84" s="52"/>
      <c r="Z84" s="6"/>
      <c r="AA84" s="39"/>
      <c r="AB84" s="60"/>
      <c r="AC84" s="39"/>
      <c r="AD84" s="60"/>
      <c r="AE84" s="76"/>
      <c r="AF84" s="167"/>
      <c r="AG84" s="39"/>
      <c r="AH84" s="52"/>
      <c r="AJ84" s="17"/>
      <c r="AK84" s="17"/>
      <c r="AL84" s="17"/>
      <c r="AM84" s="17"/>
      <c r="AO84" s="31"/>
    </row>
    <row r="85" spans="2:41" s="3" customFormat="1" ht="3.95" customHeight="1" x14ac:dyDescent="0.2">
      <c r="G85" s="156"/>
      <c r="H85" s="156"/>
      <c r="I85" s="156"/>
      <c r="J85" s="156"/>
      <c r="K85" s="156"/>
      <c r="L85" s="156"/>
      <c r="M85" s="156"/>
      <c r="N85" s="156"/>
      <c r="O85" s="156"/>
      <c r="P85" s="155"/>
      <c r="Q85" s="157"/>
      <c r="R85" s="6"/>
      <c r="S85" s="39"/>
      <c r="T85" s="6"/>
      <c r="U85" s="5"/>
      <c r="V85" s="52"/>
      <c r="W85" s="56"/>
      <c r="X85" s="15"/>
      <c r="Y85" s="52"/>
      <c r="Z85" s="39"/>
      <c r="AA85" s="39"/>
      <c r="AB85" s="55"/>
      <c r="AC85" s="17"/>
      <c r="AD85" s="15"/>
      <c r="AE85" s="65"/>
      <c r="AF85" s="127"/>
      <c r="AG85" s="39"/>
      <c r="AH85" s="52"/>
      <c r="AJ85" s="17"/>
      <c r="AK85" s="17"/>
      <c r="AL85" s="17"/>
      <c r="AM85" s="17"/>
      <c r="AO85" s="31" t="s">
        <v>59</v>
      </c>
    </row>
    <row r="86" spans="2:41" s="3" customFormat="1" ht="9.9499999999999993" customHeight="1" x14ac:dyDescent="0.2">
      <c r="C86" s="74" t="s">
        <v>312</v>
      </c>
      <c r="D86" s="164"/>
      <c r="E86" s="164"/>
      <c r="P86" s="4"/>
      <c r="Q86" s="6"/>
      <c r="R86" s="94" t="s">
        <v>330</v>
      </c>
      <c r="S86" s="194" t="s">
        <v>333</v>
      </c>
      <c r="T86" s="195"/>
      <c r="U86" s="5"/>
      <c r="V86" s="52"/>
      <c r="W86" s="70"/>
      <c r="X86" s="70"/>
      <c r="Y86" s="52"/>
      <c r="Z86" s="39"/>
      <c r="AA86" s="39"/>
      <c r="AB86" s="55"/>
      <c r="AC86" s="17"/>
      <c r="AD86" s="15"/>
      <c r="AE86" s="65"/>
      <c r="AF86" s="127"/>
      <c r="AG86" s="17"/>
      <c r="AH86" s="52"/>
      <c r="AJ86" s="17"/>
      <c r="AK86" s="17"/>
      <c r="AL86" s="17"/>
      <c r="AM86" s="17"/>
      <c r="AO86" s="31"/>
    </row>
    <row r="87" spans="2:41" s="3" customFormat="1" ht="3" customHeight="1" x14ac:dyDescent="0.2">
      <c r="P87" s="75"/>
      <c r="Q87" s="91"/>
      <c r="R87" s="6"/>
      <c r="S87" s="39"/>
      <c r="T87" s="6"/>
      <c r="U87" s="5"/>
      <c r="V87" s="52"/>
      <c r="W87" s="56"/>
      <c r="X87" s="15"/>
      <c r="Y87" s="52"/>
      <c r="Z87" s="39"/>
      <c r="AA87" s="39"/>
      <c r="AB87" s="55"/>
      <c r="AC87" s="17"/>
      <c r="AD87" s="15"/>
      <c r="AE87" s="65"/>
      <c r="AF87" s="127"/>
      <c r="AG87" s="39"/>
      <c r="AH87" s="52"/>
      <c r="AJ87" s="17"/>
      <c r="AK87" s="17"/>
      <c r="AL87" s="17"/>
      <c r="AM87" s="17"/>
      <c r="AO87" s="31" t="s">
        <v>59</v>
      </c>
    </row>
    <row r="88" spans="2:41" s="3" customFormat="1" ht="9.9499999999999993" customHeight="1" x14ac:dyDescent="0.2">
      <c r="C88" s="35"/>
      <c r="D88" s="40" t="s">
        <v>111</v>
      </c>
      <c r="E88" s="144" t="s">
        <v>104</v>
      </c>
      <c r="F88" s="144"/>
      <c r="H88" s="144"/>
      <c r="I88" s="144"/>
      <c r="J88" s="144"/>
      <c r="L88" s="144"/>
      <c r="M88" s="144"/>
      <c r="N88" s="144"/>
      <c r="O88" s="30"/>
      <c r="P88" s="30"/>
      <c r="Q88" s="30"/>
      <c r="R88" s="30"/>
      <c r="S88" s="39"/>
      <c r="T88" s="30"/>
      <c r="U88" s="5"/>
      <c r="V88" s="52"/>
      <c r="W88" s="70"/>
      <c r="X88" s="70"/>
      <c r="Y88" s="52"/>
      <c r="Z88" s="39"/>
      <c r="AA88" s="39"/>
      <c r="AB88" s="55"/>
      <c r="AC88" s="17"/>
      <c r="AD88" s="15"/>
      <c r="AE88" s="65"/>
      <c r="AF88" s="127"/>
      <c r="AG88" s="17"/>
      <c r="AH88" s="52"/>
      <c r="AJ88" s="17"/>
      <c r="AK88" s="17"/>
      <c r="AL88" s="17"/>
      <c r="AM88" s="17"/>
      <c r="AO88" s="31" t="s">
        <v>59</v>
      </c>
    </row>
    <row r="89" spans="2:41" s="3" customFormat="1" ht="1.5" customHeight="1" x14ac:dyDescent="0.2">
      <c r="P89" s="75"/>
      <c r="Q89" s="91"/>
      <c r="R89" s="6"/>
      <c r="S89" s="39"/>
      <c r="T89" s="6"/>
      <c r="U89" s="5"/>
      <c r="V89" s="52"/>
      <c r="W89" s="56"/>
      <c r="X89" s="15"/>
      <c r="Y89" s="52"/>
      <c r="Z89" s="39"/>
      <c r="AA89" s="39"/>
      <c r="AB89" s="55"/>
      <c r="AC89" s="17"/>
      <c r="AD89" s="15"/>
      <c r="AE89" s="65"/>
      <c r="AF89" s="127"/>
      <c r="AG89" s="39"/>
      <c r="AH89" s="52"/>
      <c r="AJ89" s="17"/>
      <c r="AK89" s="17"/>
      <c r="AL89" s="17"/>
      <c r="AM89" s="17"/>
      <c r="AO89" s="31" t="s">
        <v>59</v>
      </c>
    </row>
    <row r="90" spans="2:41" s="3" customFormat="1" ht="9.9499999999999993" customHeight="1" x14ac:dyDescent="0.2">
      <c r="B90" s="118" t="s">
        <v>292</v>
      </c>
      <c r="D90" s="40"/>
      <c r="E90" s="75" t="s">
        <v>105</v>
      </c>
      <c r="F90" s="75"/>
      <c r="G90" s="30" t="s">
        <v>48</v>
      </c>
      <c r="H90" s="30"/>
      <c r="I90" s="30"/>
      <c r="J90" s="30"/>
      <c r="K90" s="30"/>
      <c r="L90" s="30"/>
      <c r="M90" s="30"/>
      <c r="N90" s="30"/>
      <c r="P90" s="75" t="s">
        <v>124</v>
      </c>
      <c r="Q90" s="91"/>
      <c r="R90" s="29"/>
      <c r="S90" s="39">
        <f>IF(Suggested="Yes",AA90,AG90)</f>
        <v>8.75</v>
      </c>
      <c r="T90" s="37" t="s">
        <v>47</v>
      </c>
      <c r="U90" s="5" t="str">
        <f>+Instructions!$B$3</f>
        <v>D</v>
      </c>
      <c r="V90" s="52"/>
      <c r="W90" s="56">
        <f>+Instructions!$C$22</f>
        <v>0</v>
      </c>
      <c r="X90" s="17">
        <f t="shared" ref="X90:X94" si="53">ROUND($AA90*(1-W90)+0.004999,2)</f>
        <v>8.75</v>
      </c>
      <c r="Y90" s="52"/>
      <c r="Z90" s="6" t="s">
        <v>497</v>
      </c>
      <c r="AA90" s="39">
        <v>8.75</v>
      </c>
      <c r="AB90" s="60">
        <f t="shared" ref="AB90:AC90" si="54">+W90</f>
        <v>0</v>
      </c>
      <c r="AC90" s="17">
        <f t="shared" si="54"/>
        <v>8.75</v>
      </c>
      <c r="AD90" s="12">
        <f>(AG90-AC90)/AG90</f>
        <v>0</v>
      </c>
      <c r="AE90" s="124"/>
      <c r="AF90" s="134">
        <v>4</v>
      </c>
      <c r="AG90" s="111">
        <f>SUM(AJ90:AL90)+AE90</f>
        <v>8.75</v>
      </c>
      <c r="AH90" s="52"/>
      <c r="AJ90" s="17">
        <f>ROUND(AC90/(1-VLOOKUP(AF90,Group,2,FALSE)),2)</f>
        <v>8.75</v>
      </c>
      <c r="AK90" s="17">
        <f>IF(VLOOKUP(AF90,Group,5,FALSE)="YES",VLOOKUP(ROUND(ROUND(AJ90,1)-AJ90,2),Round,2,FALSE)+VLOOKUP(AF90,Group,6,FALSE),0)</f>
        <v>0</v>
      </c>
      <c r="AL90" s="17">
        <f>IF(VLOOKUP(AF90,Group,7,FALSE)="",0,ROUND(AJ90-0.04999,1)-AJ90+AM90)</f>
        <v>0</v>
      </c>
      <c r="AM90" s="17" t="str">
        <f>IF(VLOOKUP(AF90,Group,7,FALSE)="","",VLOOKUP(AF90,Group,7,FALSE))</f>
        <v/>
      </c>
      <c r="AO90" s="31" t="s">
        <v>59</v>
      </c>
    </row>
    <row r="91" spans="2:41" s="3" customFormat="1" ht="9.9499999999999993" customHeight="1" x14ac:dyDescent="0.2">
      <c r="B91" s="118" t="s">
        <v>292</v>
      </c>
      <c r="D91" s="40"/>
      <c r="E91" s="75" t="s">
        <v>105</v>
      </c>
      <c r="F91" s="75"/>
      <c r="G91" s="30" t="s">
        <v>48</v>
      </c>
      <c r="H91" s="30"/>
      <c r="I91" s="30"/>
      <c r="J91" s="30" t="s">
        <v>114</v>
      </c>
      <c r="K91" s="30"/>
      <c r="L91" s="30"/>
      <c r="M91" s="30"/>
      <c r="N91" s="30"/>
      <c r="P91" s="75" t="s">
        <v>124</v>
      </c>
      <c r="Q91" s="91"/>
      <c r="R91" s="29"/>
      <c r="S91" s="39">
        <f>IF(Suggested="Yes",AA91,AG91)</f>
        <v>9.9</v>
      </c>
      <c r="T91" s="37" t="s">
        <v>47</v>
      </c>
      <c r="U91" s="5" t="str">
        <f>+Instructions!$B$3</f>
        <v>D</v>
      </c>
      <c r="V91" s="52"/>
      <c r="W91" s="56">
        <f>+Instructions!$C$22</f>
        <v>0</v>
      </c>
      <c r="X91" s="17">
        <f t="shared" ref="X91" si="55">ROUND($AA91*(1-W91)+0.004999,2)</f>
        <v>9.9</v>
      </c>
      <c r="Y91" s="52"/>
      <c r="Z91" s="6" t="s">
        <v>497</v>
      </c>
      <c r="AA91" s="39">
        <v>9.9</v>
      </c>
      <c r="AB91" s="60">
        <f t="shared" ref="AB91" si="56">+W91</f>
        <v>0</v>
      </c>
      <c r="AC91" s="17">
        <f t="shared" ref="AC91" si="57">+X91</f>
        <v>9.9</v>
      </c>
      <c r="AD91" s="12">
        <f>(AG91-AC91)/AG91</f>
        <v>0</v>
      </c>
      <c r="AE91" s="124"/>
      <c r="AF91" s="134">
        <v>4</v>
      </c>
      <c r="AG91" s="111">
        <f>SUM(AJ91:AL91)+AE91</f>
        <v>9.9</v>
      </c>
      <c r="AH91" s="52"/>
      <c r="AJ91" s="17">
        <f>ROUND(AC91/(1-VLOOKUP(AF91,Group,2,FALSE)),2)</f>
        <v>9.9</v>
      </c>
      <c r="AK91" s="17">
        <f>IF(VLOOKUP(AF91,Group,5,FALSE)="YES",VLOOKUP(ROUND(ROUND(AJ91,1)-AJ91,2),Round,2,FALSE)+VLOOKUP(AF91,Group,6,FALSE),0)</f>
        <v>0</v>
      </c>
      <c r="AL91" s="17">
        <f>IF(VLOOKUP(AF91,Group,7,FALSE)="",0,ROUND(AJ91-0.04999,1)-AJ91+AM91)</f>
        <v>0</v>
      </c>
      <c r="AM91" s="17" t="str">
        <f>IF(VLOOKUP(AF91,Group,7,FALSE)="","",VLOOKUP(AF91,Group,7,FALSE))</f>
        <v/>
      </c>
      <c r="AO91" s="31" t="s">
        <v>59</v>
      </c>
    </row>
    <row r="92" spans="2:41" s="3" customFormat="1" ht="9.9499999999999993" customHeight="1" x14ac:dyDescent="0.2">
      <c r="B92" s="118" t="s">
        <v>292</v>
      </c>
      <c r="D92" s="40"/>
      <c r="E92" s="75" t="s">
        <v>105</v>
      </c>
      <c r="F92" s="75"/>
      <c r="G92" s="30" t="s">
        <v>48</v>
      </c>
      <c r="H92" s="30"/>
      <c r="I92" s="30"/>
      <c r="J92" s="30" t="s">
        <v>115</v>
      </c>
      <c r="K92" s="30"/>
      <c r="L92" s="30"/>
      <c r="M92" s="30"/>
      <c r="N92" s="30"/>
      <c r="P92" s="75" t="s">
        <v>124</v>
      </c>
      <c r="Q92" s="91"/>
      <c r="R92" s="29"/>
      <c r="S92" s="39">
        <f>IF(Suggested="Yes",AA92,AG92)</f>
        <v>11.3</v>
      </c>
      <c r="T92" s="37" t="s">
        <v>47</v>
      </c>
      <c r="U92" s="5" t="str">
        <f>+Instructions!$B$3</f>
        <v>D</v>
      </c>
      <c r="V92" s="52"/>
      <c r="W92" s="56">
        <f>+Instructions!$C$22</f>
        <v>0</v>
      </c>
      <c r="X92" s="17">
        <f t="shared" ref="X92" si="58">ROUND($AA92*(1-W92)+0.004999,2)</f>
        <v>11.3</v>
      </c>
      <c r="Y92" s="52"/>
      <c r="Z92" s="6" t="s">
        <v>497</v>
      </c>
      <c r="AA92" s="39">
        <v>11.3</v>
      </c>
      <c r="AB92" s="60">
        <f t="shared" ref="AB92" si="59">+W92</f>
        <v>0</v>
      </c>
      <c r="AC92" s="17">
        <f t="shared" ref="AC92" si="60">+X92</f>
        <v>11.3</v>
      </c>
      <c r="AD92" s="12">
        <f>(AG92-AC92)/AG92</f>
        <v>0</v>
      </c>
      <c r="AE92" s="124"/>
      <c r="AF92" s="134">
        <v>4</v>
      </c>
      <c r="AG92" s="111">
        <f>SUM(AJ92:AL92)+AE92</f>
        <v>11.3</v>
      </c>
      <c r="AH92" s="52"/>
      <c r="AJ92" s="17">
        <f>ROUND(AC92/(1-VLOOKUP(AF92,Group,2,FALSE)),2)</f>
        <v>11.3</v>
      </c>
      <c r="AK92" s="17">
        <f>IF(VLOOKUP(AF92,Group,5,FALSE)="YES",VLOOKUP(ROUND(ROUND(AJ92,1)-AJ92,2),Round,2,FALSE)+VLOOKUP(AF92,Group,6,FALSE),0)</f>
        <v>0</v>
      </c>
      <c r="AL92" s="17">
        <f>IF(VLOOKUP(AF92,Group,7,FALSE)="",0,ROUND(AJ92-0.04999,1)-AJ92+AM92)</f>
        <v>0</v>
      </c>
      <c r="AM92" s="17" t="str">
        <f>IF(VLOOKUP(AF92,Group,7,FALSE)="","",VLOOKUP(AF92,Group,7,FALSE))</f>
        <v/>
      </c>
      <c r="AO92" s="31" t="s">
        <v>59</v>
      </c>
    </row>
    <row r="93" spans="2:41" s="3" customFormat="1" ht="2.1" customHeight="1" x14ac:dyDescent="0.2">
      <c r="P93" s="75"/>
      <c r="Q93" s="91"/>
      <c r="R93" s="6"/>
      <c r="S93" s="39"/>
      <c r="T93" s="6"/>
      <c r="U93" s="5"/>
      <c r="V93" s="52"/>
      <c r="W93" s="56"/>
      <c r="X93" s="15"/>
      <c r="Y93" s="52"/>
      <c r="Z93" s="39"/>
      <c r="AA93" s="39"/>
      <c r="AB93" s="55"/>
      <c r="AC93" s="17"/>
      <c r="AD93" s="15"/>
      <c r="AE93" s="65"/>
      <c r="AF93" s="127"/>
      <c r="AG93" s="39"/>
      <c r="AH93" s="52"/>
      <c r="AJ93" s="17"/>
      <c r="AK93" s="17"/>
      <c r="AL93" s="17"/>
      <c r="AM93" s="17"/>
      <c r="AO93" s="31" t="s">
        <v>59</v>
      </c>
    </row>
    <row r="94" spans="2:41" s="3" customFormat="1" ht="9.9499999999999993" customHeight="1" x14ac:dyDescent="0.2">
      <c r="B94" s="118" t="s">
        <v>292</v>
      </c>
      <c r="D94" s="40"/>
      <c r="E94" s="75" t="s">
        <v>126</v>
      </c>
      <c r="F94" s="75"/>
      <c r="G94" s="30" t="s">
        <v>48</v>
      </c>
      <c r="H94" s="30"/>
      <c r="I94" s="30"/>
      <c r="J94" s="30"/>
      <c r="K94" s="30"/>
      <c r="L94" s="30"/>
      <c r="M94" s="30"/>
      <c r="N94" s="30"/>
      <c r="P94" s="75" t="s">
        <v>128</v>
      </c>
      <c r="Q94" s="91"/>
      <c r="R94" s="29"/>
      <c r="S94" s="39">
        <f>IF(Suggested="Yes",AA94,AG94)</f>
        <v>16.05</v>
      </c>
      <c r="T94" s="37" t="s">
        <v>47</v>
      </c>
      <c r="U94" s="5" t="str">
        <f>+Instructions!$B$3</f>
        <v>D</v>
      </c>
      <c r="V94" s="52"/>
      <c r="W94" s="56">
        <f>+Instructions!$C$22</f>
        <v>0</v>
      </c>
      <c r="X94" s="17">
        <f t="shared" si="53"/>
        <v>16.05</v>
      </c>
      <c r="Y94" s="52"/>
      <c r="Z94" s="6" t="s">
        <v>497</v>
      </c>
      <c r="AA94" s="39">
        <v>16.05</v>
      </c>
      <c r="AB94" s="60">
        <f t="shared" ref="AB94:AC98" si="61">+W94</f>
        <v>0</v>
      </c>
      <c r="AC94" s="17">
        <f t="shared" si="61"/>
        <v>16.05</v>
      </c>
      <c r="AD94" s="12">
        <f>(AG94-AC94)/AG94</f>
        <v>0</v>
      </c>
      <c r="AE94" s="124"/>
      <c r="AF94" s="134">
        <v>4</v>
      </c>
      <c r="AG94" s="111">
        <f>SUM(AJ94:AL94)+AE94</f>
        <v>16.05</v>
      </c>
      <c r="AH94" s="52"/>
      <c r="AJ94" s="17">
        <f>ROUND(AC94/(1-VLOOKUP(AF94,Group,2,FALSE)),2)</f>
        <v>16.05</v>
      </c>
      <c r="AK94" s="17">
        <f>IF(VLOOKUP(AF94,Group,5,FALSE)="YES",VLOOKUP(ROUND(ROUND(AJ94,1)-AJ94,2),Round,2,FALSE)+VLOOKUP(AF94,Group,6,FALSE),0)</f>
        <v>0</v>
      </c>
      <c r="AL94" s="17">
        <f>IF(VLOOKUP(AF94,Group,7,FALSE)="",0,ROUND(AJ94-0.04999,1)-AJ94+AM94)</f>
        <v>0</v>
      </c>
      <c r="AM94" s="17" t="str">
        <f>IF(VLOOKUP(AF94,Group,7,FALSE)="","",VLOOKUP(AF94,Group,7,FALSE))</f>
        <v/>
      </c>
      <c r="AO94" s="31" t="s">
        <v>59</v>
      </c>
    </row>
    <row r="95" spans="2:41" s="3" customFormat="1" ht="9.9499999999999993" customHeight="1" x14ac:dyDescent="0.2">
      <c r="B95" s="118" t="s">
        <v>292</v>
      </c>
      <c r="D95" s="40"/>
      <c r="E95" s="75" t="s">
        <v>127</v>
      </c>
      <c r="F95" s="75"/>
      <c r="G95" s="30" t="s">
        <v>48</v>
      </c>
      <c r="H95" s="30"/>
      <c r="I95" s="30"/>
      <c r="J95" s="30"/>
      <c r="K95" s="30"/>
      <c r="L95" s="30"/>
      <c r="M95" s="30"/>
      <c r="N95" s="30"/>
      <c r="P95" s="75" t="s">
        <v>129</v>
      </c>
      <c r="Q95" s="91"/>
      <c r="R95" s="29"/>
      <c r="S95" s="39">
        <f>IF(Suggested="Yes",AA95,AG95)</f>
        <v>22.25</v>
      </c>
      <c r="T95" s="37" t="s">
        <v>47</v>
      </c>
      <c r="U95" s="5" t="str">
        <f>+Instructions!$B$3</f>
        <v>D</v>
      </c>
      <c r="V95" s="52"/>
      <c r="W95" s="56">
        <f>+Instructions!$C$22</f>
        <v>0</v>
      </c>
      <c r="X95" s="17">
        <f>ROUND($AA95*(1-W95)+0.004999,2)</f>
        <v>22.25</v>
      </c>
      <c r="Y95" s="52"/>
      <c r="Z95" s="6" t="s">
        <v>497</v>
      </c>
      <c r="AA95" s="39">
        <v>22.25</v>
      </c>
      <c r="AB95" s="60">
        <f>+W95</f>
        <v>0</v>
      </c>
      <c r="AC95" s="17">
        <f>+X95</f>
        <v>22.25</v>
      </c>
      <c r="AD95" s="12">
        <f>(AG95-AC95)/AG95</f>
        <v>0</v>
      </c>
      <c r="AE95" s="124"/>
      <c r="AF95" s="134">
        <v>4</v>
      </c>
      <c r="AG95" s="111">
        <f>SUM(AJ95:AL95)+AE95</f>
        <v>22.25</v>
      </c>
      <c r="AH95" s="52"/>
      <c r="AJ95" s="17">
        <f>ROUND(AC95/(1-VLOOKUP(AF95,Group,2,FALSE)),2)</f>
        <v>22.25</v>
      </c>
      <c r="AK95" s="17">
        <f>IF(VLOOKUP(AF95,Group,5,FALSE)="YES",VLOOKUP(ROUND(ROUND(AJ95,1)-AJ95,2),Round,2,FALSE)+VLOOKUP(AF95,Group,6,FALSE),0)</f>
        <v>0</v>
      </c>
      <c r="AL95" s="17">
        <f>IF(VLOOKUP(AF95,Group,7,FALSE)="",0,ROUND(AJ95-0.04999,1)-AJ95+AM95)</f>
        <v>0</v>
      </c>
      <c r="AM95" s="17" t="str">
        <f>IF(VLOOKUP(AF95,Group,7,FALSE)="","",VLOOKUP(AF95,Group,7,FALSE))</f>
        <v/>
      </c>
      <c r="AO95" s="31" t="s">
        <v>59</v>
      </c>
    </row>
    <row r="96" spans="2:41" s="3" customFormat="1" ht="1.5" customHeight="1" x14ac:dyDescent="0.2">
      <c r="P96" s="75"/>
      <c r="Q96" s="91"/>
      <c r="R96" s="6"/>
      <c r="S96" s="39"/>
      <c r="T96" s="6"/>
      <c r="U96" s="5"/>
      <c r="V96" s="52"/>
      <c r="W96" s="56"/>
      <c r="X96" s="15"/>
      <c r="Y96" s="52"/>
      <c r="Z96" s="39"/>
      <c r="AA96" s="39"/>
      <c r="AB96" s="55"/>
      <c r="AC96" s="17"/>
      <c r="AD96" s="15"/>
      <c r="AE96" s="65"/>
      <c r="AF96" s="127"/>
      <c r="AG96" s="39"/>
      <c r="AH96" s="52"/>
      <c r="AJ96" s="17"/>
      <c r="AK96" s="17"/>
      <c r="AL96" s="17"/>
      <c r="AM96" s="17"/>
      <c r="AO96" s="31" t="s">
        <v>59</v>
      </c>
    </row>
    <row r="97" spans="2:41" s="3" customFormat="1" ht="9.9499999999999993" customHeight="1" x14ac:dyDescent="0.2">
      <c r="B97" s="118" t="s">
        <v>292</v>
      </c>
      <c r="D97" s="40"/>
      <c r="E97" s="75" t="s">
        <v>126</v>
      </c>
      <c r="F97" s="75"/>
      <c r="G97" s="30" t="s">
        <v>48</v>
      </c>
      <c r="H97" s="30"/>
      <c r="I97" s="30"/>
      <c r="J97" s="30" t="s">
        <v>114</v>
      </c>
      <c r="K97" s="30"/>
      <c r="L97" s="30"/>
      <c r="M97" s="30"/>
      <c r="N97" s="30"/>
      <c r="P97" s="75" t="s">
        <v>128</v>
      </c>
      <c r="Q97" s="91"/>
      <c r="R97" s="29"/>
      <c r="S97" s="39">
        <f>IF(Suggested="Yes",AA97,AG97)</f>
        <v>17.45</v>
      </c>
      <c r="T97" s="37" t="s">
        <v>47</v>
      </c>
      <c r="U97" s="5" t="str">
        <f>+Instructions!$B$3</f>
        <v>D</v>
      </c>
      <c r="V97" s="52"/>
      <c r="W97" s="56">
        <f>+Instructions!$C$22</f>
        <v>0</v>
      </c>
      <c r="X97" s="17">
        <f t="shared" ref="X97" si="62">ROUND($AA97*(1-W97)+0.004999,2)</f>
        <v>17.45</v>
      </c>
      <c r="Y97" s="52"/>
      <c r="Z97" s="6" t="s">
        <v>497</v>
      </c>
      <c r="AA97" s="39">
        <v>17.45</v>
      </c>
      <c r="AB97" s="60">
        <f t="shared" si="61"/>
        <v>0</v>
      </c>
      <c r="AC97" s="17">
        <f t="shared" si="61"/>
        <v>17.45</v>
      </c>
      <c r="AD97" s="12">
        <f>(AG97-AC97)/AG97</f>
        <v>0</v>
      </c>
      <c r="AE97" s="124"/>
      <c r="AF97" s="134">
        <v>4</v>
      </c>
      <c r="AG97" s="111">
        <f>SUM(AJ97:AL97)+AE97</f>
        <v>17.45</v>
      </c>
      <c r="AH97" s="52"/>
      <c r="AJ97" s="17">
        <f>ROUND(AC97/(1-VLOOKUP(AF97,Group,2,FALSE)),2)</f>
        <v>17.45</v>
      </c>
      <c r="AK97" s="17">
        <f>IF(VLOOKUP(AF97,Group,5,FALSE)="YES",VLOOKUP(ROUND(ROUND(AJ97,1)-AJ97,2),Round,2,FALSE)+VLOOKUP(AF97,Group,6,FALSE),0)</f>
        <v>0</v>
      </c>
      <c r="AL97" s="17">
        <f>IF(VLOOKUP(AF97,Group,7,FALSE)="",0,ROUND(AJ97-0.04999,1)-AJ97+AM97)</f>
        <v>0</v>
      </c>
      <c r="AM97" s="17" t="str">
        <f>IF(VLOOKUP(AF97,Group,7,FALSE)="","",VLOOKUP(AF97,Group,7,FALSE))</f>
        <v/>
      </c>
      <c r="AO97" s="31" t="s">
        <v>59</v>
      </c>
    </row>
    <row r="98" spans="2:41" s="3" customFormat="1" ht="9.9499999999999993" customHeight="1" x14ac:dyDescent="0.2">
      <c r="B98" s="118" t="s">
        <v>292</v>
      </c>
      <c r="D98" s="40"/>
      <c r="E98" s="75" t="s">
        <v>127</v>
      </c>
      <c r="F98" s="75"/>
      <c r="G98" s="30" t="s">
        <v>48</v>
      </c>
      <c r="H98" s="30"/>
      <c r="I98" s="30"/>
      <c r="J98" s="30" t="s">
        <v>114</v>
      </c>
      <c r="K98" s="30"/>
      <c r="L98" s="30"/>
      <c r="M98" s="30"/>
      <c r="N98" s="30"/>
      <c r="P98" s="75" t="s">
        <v>129</v>
      </c>
      <c r="Q98" s="91"/>
      <c r="R98" s="29"/>
      <c r="S98" s="39">
        <f>IF(Suggested="Yes",AA98,AG98)</f>
        <v>23.35</v>
      </c>
      <c r="T98" s="37" t="s">
        <v>47</v>
      </c>
      <c r="U98" s="5" t="str">
        <f>+Instructions!$B$3</f>
        <v>D</v>
      </c>
      <c r="V98" s="52"/>
      <c r="W98" s="56">
        <f>+Instructions!$C$22</f>
        <v>0</v>
      </c>
      <c r="X98" s="17">
        <f t="shared" ref="X98" si="63">ROUND($AA98*(1-W98)+0.004999,2)</f>
        <v>23.35</v>
      </c>
      <c r="Y98" s="52"/>
      <c r="Z98" s="6" t="s">
        <v>497</v>
      </c>
      <c r="AA98" s="39">
        <v>23.35</v>
      </c>
      <c r="AB98" s="60">
        <f t="shared" si="61"/>
        <v>0</v>
      </c>
      <c r="AC98" s="17">
        <f t="shared" si="61"/>
        <v>23.35</v>
      </c>
      <c r="AD98" s="12">
        <f>(AG98-AC98)/AG98</f>
        <v>0</v>
      </c>
      <c r="AE98" s="124"/>
      <c r="AF98" s="134">
        <v>4</v>
      </c>
      <c r="AG98" s="111">
        <f>SUM(AJ98:AL98)+AE98</f>
        <v>23.35</v>
      </c>
      <c r="AH98" s="52"/>
      <c r="AJ98" s="17">
        <f>ROUND(AC98/(1-VLOOKUP(AF98,Group,2,FALSE)),2)</f>
        <v>23.35</v>
      </c>
      <c r="AK98" s="17">
        <f>IF(VLOOKUP(AF98,Group,5,FALSE)="YES",VLOOKUP(ROUND(ROUND(AJ98,1)-AJ98,2),Round,2,FALSE)+VLOOKUP(AF98,Group,6,FALSE),0)</f>
        <v>0</v>
      </c>
      <c r="AL98" s="17">
        <f>IF(VLOOKUP(AF98,Group,7,FALSE)="",0,ROUND(AJ98-0.04999,1)-AJ98+AM98)</f>
        <v>0</v>
      </c>
      <c r="AM98" s="17" t="str">
        <f>IF(VLOOKUP(AF98,Group,7,FALSE)="","",VLOOKUP(AF98,Group,7,FALSE))</f>
        <v/>
      </c>
      <c r="AO98" s="31" t="s">
        <v>59</v>
      </c>
    </row>
    <row r="99" spans="2:41" s="3" customFormat="1" ht="1.5" customHeight="1" x14ac:dyDescent="0.2">
      <c r="P99" s="75"/>
      <c r="Q99" s="91"/>
      <c r="R99" s="6"/>
      <c r="S99" s="39"/>
      <c r="T99" s="6"/>
      <c r="U99" s="5"/>
      <c r="V99" s="52"/>
      <c r="W99" s="56"/>
      <c r="X99" s="15"/>
      <c r="Y99" s="52"/>
      <c r="Z99" s="39"/>
      <c r="AA99" s="39"/>
      <c r="AB99" s="55"/>
      <c r="AC99" s="17"/>
      <c r="AD99" s="15"/>
      <c r="AE99" s="65"/>
      <c r="AF99" s="127"/>
      <c r="AG99" s="39"/>
      <c r="AH99" s="52"/>
      <c r="AJ99" s="17"/>
      <c r="AK99" s="17"/>
      <c r="AL99" s="17"/>
      <c r="AM99" s="17"/>
      <c r="AO99" s="31" t="s">
        <v>59</v>
      </c>
    </row>
    <row r="100" spans="2:41" s="3" customFormat="1" ht="9.9499999999999993" customHeight="1" x14ac:dyDescent="0.2">
      <c r="B100" s="119" t="s">
        <v>293</v>
      </c>
      <c r="D100" s="40"/>
      <c r="E100" s="75" t="s">
        <v>105</v>
      </c>
      <c r="F100" s="75"/>
      <c r="G100" s="30" t="s">
        <v>135</v>
      </c>
      <c r="H100" s="30"/>
      <c r="I100" s="30"/>
      <c r="J100" s="30"/>
      <c r="K100" s="30" t="s">
        <v>103</v>
      </c>
      <c r="L100" s="30"/>
      <c r="M100" s="30"/>
      <c r="N100" s="30" t="s">
        <v>89</v>
      </c>
      <c r="P100" s="75"/>
      <c r="Q100" s="91"/>
      <c r="R100" s="29"/>
      <c r="S100" s="39">
        <f t="shared" ref="S100:S101" si="64">IF(Suggested="Yes",AA100,AG100)</f>
        <v>5.25</v>
      </c>
      <c r="T100" s="37" t="s">
        <v>46</v>
      </c>
      <c r="U100" s="5" t="str">
        <f>+Instructions!$B$3</f>
        <v>D</v>
      </c>
      <c r="V100" s="52"/>
      <c r="W100" s="56">
        <f>+Instructions!$C$22</f>
        <v>0</v>
      </c>
      <c r="X100" s="17">
        <f t="shared" ref="X100:X101" si="65">ROUND($AA100*(1-W100)+0.004999,2)</f>
        <v>5.25</v>
      </c>
      <c r="Y100" s="52"/>
      <c r="Z100" s="6" t="s">
        <v>497</v>
      </c>
      <c r="AA100" s="39">
        <v>5.25</v>
      </c>
      <c r="AB100" s="60">
        <f t="shared" ref="AB100:AB101" si="66">+W100</f>
        <v>0</v>
      </c>
      <c r="AC100" s="17">
        <f t="shared" ref="AC100:AC101" si="67">+X100</f>
        <v>5.25</v>
      </c>
      <c r="AD100" s="12">
        <f t="shared" ref="AD100:AD101" si="68">(AG100-AC100)/AG100</f>
        <v>0</v>
      </c>
      <c r="AE100" s="124"/>
      <c r="AF100" s="135">
        <v>5</v>
      </c>
      <c r="AG100" s="112">
        <f t="shared" ref="AG100:AG101" si="69">SUM(AJ100:AL100)+AE100</f>
        <v>5.25</v>
      </c>
      <c r="AH100" s="52"/>
      <c r="AJ100" s="17">
        <f t="shared" ref="AJ100:AJ101" si="70">ROUND(AC100/(1-VLOOKUP(AF100,Group,2,FALSE)),2)</f>
        <v>5.25</v>
      </c>
      <c r="AK100" s="17">
        <f t="shared" ref="AK100:AK101" si="71">IF(VLOOKUP(AF100,Group,5,FALSE)="YES",VLOOKUP(ROUND(ROUND(AJ100,1)-AJ100,2),Round,2,FALSE)+VLOOKUP(AF100,Group,6,FALSE),0)</f>
        <v>0</v>
      </c>
      <c r="AL100" s="17">
        <f t="shared" ref="AL100:AL101" si="72">IF(VLOOKUP(AF100,Group,7,FALSE)="",0,ROUND(AJ100-0.04999,1)-AJ100+AM100)</f>
        <v>0</v>
      </c>
      <c r="AM100" s="17" t="str">
        <f t="shared" ref="AM100:AM101" si="73">IF(VLOOKUP(AF100,Group,7,FALSE)="","",VLOOKUP(AF100,Group,7,FALSE))</f>
        <v/>
      </c>
      <c r="AO100" s="31" t="s">
        <v>59</v>
      </c>
    </row>
    <row r="101" spans="2:41" s="3" customFormat="1" ht="9.9499999999999993" customHeight="1" x14ac:dyDescent="0.2">
      <c r="B101" s="119" t="s">
        <v>293</v>
      </c>
      <c r="D101" s="40"/>
      <c r="E101" s="75" t="s">
        <v>105</v>
      </c>
      <c r="F101" s="75"/>
      <c r="G101" s="30" t="s">
        <v>136</v>
      </c>
      <c r="H101" s="30"/>
      <c r="I101" s="30"/>
      <c r="J101" s="30"/>
      <c r="K101" s="30" t="s">
        <v>137</v>
      </c>
      <c r="L101" s="30"/>
      <c r="M101" s="30"/>
      <c r="N101" s="30"/>
      <c r="P101" s="75"/>
      <c r="Q101" s="91"/>
      <c r="R101" s="29"/>
      <c r="S101" s="39">
        <f t="shared" si="64"/>
        <v>12.45</v>
      </c>
      <c r="T101" s="37" t="s">
        <v>46</v>
      </c>
      <c r="U101" s="5" t="str">
        <f>+Instructions!$B$3</f>
        <v>D</v>
      </c>
      <c r="V101" s="52"/>
      <c r="W101" s="56">
        <f>+Instructions!$C$22</f>
        <v>0</v>
      </c>
      <c r="X101" s="17">
        <f t="shared" si="65"/>
        <v>12.45</v>
      </c>
      <c r="Y101" s="52"/>
      <c r="Z101" s="6" t="s">
        <v>497</v>
      </c>
      <c r="AA101" s="39">
        <v>12.45</v>
      </c>
      <c r="AB101" s="60">
        <f t="shared" si="66"/>
        <v>0</v>
      </c>
      <c r="AC101" s="17">
        <f t="shared" si="67"/>
        <v>12.45</v>
      </c>
      <c r="AD101" s="12">
        <f t="shared" si="68"/>
        <v>0</v>
      </c>
      <c r="AE101" s="124"/>
      <c r="AF101" s="135">
        <v>5</v>
      </c>
      <c r="AG101" s="112">
        <f t="shared" si="69"/>
        <v>12.45</v>
      </c>
      <c r="AH101" s="52"/>
      <c r="AJ101" s="17">
        <f t="shared" si="70"/>
        <v>12.45</v>
      </c>
      <c r="AK101" s="17">
        <f t="shared" si="71"/>
        <v>0</v>
      </c>
      <c r="AL101" s="17">
        <f t="shared" si="72"/>
        <v>0</v>
      </c>
      <c r="AM101" s="17" t="str">
        <f t="shared" si="73"/>
        <v/>
      </c>
      <c r="AO101" s="31" t="s">
        <v>59</v>
      </c>
    </row>
    <row r="102" spans="2:41" s="3" customFormat="1" ht="1.5" customHeight="1" x14ac:dyDescent="0.2">
      <c r="P102" s="75"/>
      <c r="Q102" s="91"/>
      <c r="R102" s="6"/>
      <c r="S102" s="39"/>
      <c r="T102" s="6"/>
      <c r="U102" s="5"/>
      <c r="V102" s="52"/>
      <c r="W102" s="56"/>
      <c r="X102" s="15"/>
      <c r="Y102" s="52"/>
      <c r="Z102" s="39"/>
      <c r="AA102" s="39"/>
      <c r="AB102" s="55"/>
      <c r="AC102" s="17"/>
      <c r="AD102" s="15"/>
      <c r="AE102" s="65"/>
      <c r="AF102" s="127"/>
      <c r="AG102" s="39"/>
      <c r="AH102" s="52"/>
      <c r="AJ102" s="17"/>
      <c r="AK102" s="17"/>
      <c r="AL102" s="17"/>
      <c r="AM102" s="17"/>
      <c r="AO102" s="31" t="s">
        <v>59</v>
      </c>
    </row>
    <row r="103" spans="2:41" s="3" customFormat="1" ht="9.9499999999999993" customHeight="1" x14ac:dyDescent="0.2">
      <c r="B103" s="119" t="s">
        <v>293</v>
      </c>
      <c r="D103" s="40"/>
      <c r="E103" s="75" t="s">
        <v>105</v>
      </c>
      <c r="F103" s="75"/>
      <c r="G103" s="30" t="s">
        <v>135</v>
      </c>
      <c r="H103" s="30"/>
      <c r="I103" s="30"/>
      <c r="J103" s="30" t="s">
        <v>114</v>
      </c>
      <c r="K103" s="30" t="s">
        <v>103</v>
      </c>
      <c r="L103" s="30"/>
      <c r="M103" s="30"/>
      <c r="N103" s="30"/>
      <c r="P103" s="75"/>
      <c r="Q103" s="91"/>
      <c r="R103" s="29"/>
      <c r="S103" s="39">
        <f t="shared" ref="S103:S104" si="74">IF(Suggested="Yes",AA103,AG103)</f>
        <v>7.4</v>
      </c>
      <c r="T103" s="37" t="s">
        <v>46</v>
      </c>
      <c r="U103" s="5" t="str">
        <f>+Instructions!$B$3</f>
        <v>D</v>
      </c>
      <c r="V103" s="52"/>
      <c r="W103" s="56">
        <f>+Instructions!$C$22</f>
        <v>0</v>
      </c>
      <c r="X103" s="17">
        <f t="shared" ref="X103:X104" si="75">ROUND($AA103*(1-W103)+0.004999,2)</f>
        <v>7.4</v>
      </c>
      <c r="Y103" s="52"/>
      <c r="Z103" s="6" t="s">
        <v>497</v>
      </c>
      <c r="AA103" s="39">
        <v>7.4</v>
      </c>
      <c r="AB103" s="60">
        <f t="shared" ref="AB103:AB104" si="76">+W103</f>
        <v>0</v>
      </c>
      <c r="AC103" s="17">
        <f t="shared" ref="AC103:AC104" si="77">+X103</f>
        <v>7.4</v>
      </c>
      <c r="AD103" s="12">
        <f t="shared" ref="AD103:AD104" si="78">(AG103-AC103)/AG103</f>
        <v>0</v>
      </c>
      <c r="AE103" s="124"/>
      <c r="AF103" s="135">
        <v>5</v>
      </c>
      <c r="AG103" s="112">
        <f t="shared" ref="AG103:AG104" si="79">SUM(AJ103:AL103)+AE103</f>
        <v>7.4</v>
      </c>
      <c r="AH103" s="52"/>
      <c r="AJ103" s="17">
        <f t="shared" ref="AJ103:AJ104" si="80">ROUND(AC103/(1-VLOOKUP(AF103,Group,2,FALSE)),2)</f>
        <v>7.4</v>
      </c>
      <c r="AK103" s="17">
        <f t="shared" ref="AK103:AK104" si="81">IF(VLOOKUP(AF103,Group,5,FALSE)="YES",VLOOKUP(ROUND(ROUND(AJ103,1)-AJ103,2),Round,2,FALSE)+VLOOKUP(AF103,Group,6,FALSE),0)</f>
        <v>0</v>
      </c>
      <c r="AL103" s="17">
        <f t="shared" ref="AL103:AL104" si="82">IF(VLOOKUP(AF103,Group,7,FALSE)="",0,ROUND(AJ103-0.04999,1)-AJ103+AM103)</f>
        <v>0</v>
      </c>
      <c r="AM103" s="17" t="str">
        <f t="shared" ref="AM103:AM104" si="83">IF(VLOOKUP(AF103,Group,7,FALSE)="","",VLOOKUP(AF103,Group,7,FALSE))</f>
        <v/>
      </c>
      <c r="AO103" s="31" t="s">
        <v>59</v>
      </c>
    </row>
    <row r="104" spans="2:41" s="3" customFormat="1" ht="9.9499999999999993" customHeight="1" x14ac:dyDescent="0.2">
      <c r="B104" s="119" t="s">
        <v>293</v>
      </c>
      <c r="D104" s="40"/>
      <c r="E104" s="75" t="s">
        <v>105</v>
      </c>
      <c r="F104" s="75"/>
      <c r="G104" s="30" t="s">
        <v>136</v>
      </c>
      <c r="H104" s="30"/>
      <c r="I104" s="30"/>
      <c r="J104" s="30" t="s">
        <v>114</v>
      </c>
      <c r="K104" s="30" t="s">
        <v>137</v>
      </c>
      <c r="L104" s="30"/>
      <c r="M104" s="30"/>
      <c r="N104" s="30"/>
      <c r="P104" s="75"/>
      <c r="Q104" s="91"/>
      <c r="R104" s="29"/>
      <c r="S104" s="39">
        <f t="shared" si="74"/>
        <v>14.6</v>
      </c>
      <c r="T104" s="37" t="s">
        <v>46</v>
      </c>
      <c r="U104" s="5" t="str">
        <f>+Instructions!$B$3</f>
        <v>D</v>
      </c>
      <c r="V104" s="52"/>
      <c r="W104" s="56">
        <f>+Instructions!$C$22</f>
        <v>0</v>
      </c>
      <c r="X104" s="17">
        <f t="shared" si="75"/>
        <v>14.6</v>
      </c>
      <c r="Y104" s="52"/>
      <c r="Z104" s="6" t="s">
        <v>497</v>
      </c>
      <c r="AA104" s="39">
        <v>14.6</v>
      </c>
      <c r="AB104" s="60">
        <f t="shared" si="76"/>
        <v>0</v>
      </c>
      <c r="AC104" s="17">
        <f t="shared" si="77"/>
        <v>14.6</v>
      </c>
      <c r="AD104" s="12">
        <f t="shared" si="78"/>
        <v>0</v>
      </c>
      <c r="AE104" s="124"/>
      <c r="AF104" s="135">
        <v>5</v>
      </c>
      <c r="AG104" s="112">
        <f t="shared" si="79"/>
        <v>14.6</v>
      </c>
      <c r="AH104" s="52"/>
      <c r="AJ104" s="17">
        <f t="shared" si="80"/>
        <v>14.6</v>
      </c>
      <c r="AK104" s="17">
        <f t="shared" si="81"/>
        <v>0</v>
      </c>
      <c r="AL104" s="17">
        <f t="shared" si="82"/>
        <v>0</v>
      </c>
      <c r="AM104" s="17" t="str">
        <f t="shared" si="83"/>
        <v/>
      </c>
      <c r="AO104" s="31" t="s">
        <v>59</v>
      </c>
    </row>
    <row r="105" spans="2:41" s="3" customFormat="1" ht="1.5" customHeight="1" x14ac:dyDescent="0.2">
      <c r="P105" s="75"/>
      <c r="Q105" s="91"/>
      <c r="R105" s="6"/>
      <c r="S105" s="39"/>
      <c r="T105" s="6"/>
      <c r="U105" s="5"/>
      <c r="V105" s="52"/>
      <c r="W105" s="56"/>
      <c r="X105" s="15"/>
      <c r="Y105" s="52"/>
      <c r="Z105" s="39"/>
      <c r="AA105" s="39"/>
      <c r="AB105" s="55"/>
      <c r="AC105" s="17"/>
      <c r="AD105" s="15"/>
      <c r="AE105" s="65"/>
      <c r="AF105" s="127"/>
      <c r="AG105" s="39"/>
      <c r="AH105" s="52"/>
      <c r="AJ105" s="17"/>
      <c r="AK105" s="17"/>
      <c r="AL105" s="17"/>
      <c r="AM105" s="17"/>
      <c r="AO105" s="31" t="s">
        <v>59</v>
      </c>
    </row>
    <row r="106" spans="2:41" s="3" customFormat="1" ht="9.9499999999999993" customHeight="1" x14ac:dyDescent="0.2">
      <c r="B106" s="119" t="s">
        <v>293</v>
      </c>
      <c r="D106" s="40"/>
      <c r="E106" s="75" t="s">
        <v>147</v>
      </c>
      <c r="F106" s="75"/>
      <c r="G106" s="30" t="s">
        <v>138</v>
      </c>
      <c r="H106" s="30"/>
      <c r="I106" s="30"/>
      <c r="J106" s="30"/>
      <c r="K106" s="30" t="s">
        <v>151</v>
      </c>
      <c r="L106" s="30"/>
      <c r="M106" s="30"/>
      <c r="N106" s="30"/>
      <c r="P106" s="75"/>
      <c r="Q106" s="91"/>
      <c r="R106" s="29"/>
      <c r="S106" s="39">
        <f t="shared" ref="S106:S114" si="84">IF(Suggested="Yes",AA106,AG106)</f>
        <v>5.2</v>
      </c>
      <c r="T106" s="37" t="s">
        <v>46</v>
      </c>
      <c r="U106" s="5" t="str">
        <f>+Instructions!$B$3</f>
        <v>D</v>
      </c>
      <c r="V106" s="52"/>
      <c r="W106" s="56">
        <f>+Instructions!$C$22</f>
        <v>0</v>
      </c>
      <c r="X106" s="17">
        <f t="shared" ref="X106:X114" si="85">ROUND($AA106*(1-W106)+0.004999,2)</f>
        <v>5.2</v>
      </c>
      <c r="Y106" s="52"/>
      <c r="Z106" s="6" t="s">
        <v>497</v>
      </c>
      <c r="AA106" s="39">
        <v>5.2</v>
      </c>
      <c r="AB106" s="60">
        <f t="shared" ref="AB106:AB114" si="86">+W106</f>
        <v>0</v>
      </c>
      <c r="AC106" s="17">
        <f t="shared" ref="AC106:AC114" si="87">+X106</f>
        <v>5.2</v>
      </c>
      <c r="AD106" s="12">
        <f t="shared" ref="AD106:AD114" si="88">(AG106-AC106)/AG106</f>
        <v>0</v>
      </c>
      <c r="AE106" s="124"/>
      <c r="AF106" s="135">
        <v>5</v>
      </c>
      <c r="AG106" s="112">
        <f t="shared" ref="AG106:AG114" si="89">SUM(AJ106:AL106)+AE106</f>
        <v>5.2</v>
      </c>
      <c r="AH106" s="52"/>
      <c r="AJ106" s="17">
        <f t="shared" ref="AJ106:AJ114" si="90">ROUND(AC106/(1-VLOOKUP(AF106,Group,2,FALSE)),2)</f>
        <v>5.2</v>
      </c>
      <c r="AK106" s="17">
        <f t="shared" ref="AK106:AK114" si="91">IF(VLOOKUP(AF106,Group,5,FALSE)="YES",VLOOKUP(ROUND(ROUND(AJ106,1)-AJ106,2),Round,2,FALSE)+VLOOKUP(AF106,Group,6,FALSE),0)</f>
        <v>0</v>
      </c>
      <c r="AL106" s="17">
        <f t="shared" ref="AL106:AL114" si="92">IF(VLOOKUP(AF106,Group,7,FALSE)="",0,ROUND(AJ106-0.04999,1)-AJ106+AM106)</f>
        <v>0</v>
      </c>
      <c r="AM106" s="17" t="str">
        <f t="shared" ref="AM106:AM114" si="93">IF(VLOOKUP(AF106,Group,7,FALSE)="","",VLOOKUP(AF106,Group,7,FALSE))</f>
        <v/>
      </c>
      <c r="AO106" s="31" t="s">
        <v>59</v>
      </c>
    </row>
    <row r="107" spans="2:41" s="3" customFormat="1" ht="9.9499999999999993" customHeight="1" x14ac:dyDescent="0.2">
      <c r="B107" s="119" t="s">
        <v>293</v>
      </c>
      <c r="D107" s="40"/>
      <c r="E107" s="75" t="s">
        <v>147</v>
      </c>
      <c r="F107" s="75"/>
      <c r="G107" s="30" t="s">
        <v>139</v>
      </c>
      <c r="H107" s="30"/>
      <c r="I107" s="30"/>
      <c r="J107" s="30"/>
      <c r="K107" s="30" t="s">
        <v>152</v>
      </c>
      <c r="L107" s="30"/>
      <c r="M107" s="30"/>
      <c r="N107" s="30"/>
      <c r="P107" s="75"/>
      <c r="Q107" s="91"/>
      <c r="R107" s="29"/>
      <c r="S107" s="39">
        <f t="shared" si="84"/>
        <v>12.45</v>
      </c>
      <c r="T107" s="37" t="s">
        <v>46</v>
      </c>
      <c r="U107" s="5" t="str">
        <f>+Instructions!$B$3</f>
        <v>D</v>
      </c>
      <c r="V107" s="52"/>
      <c r="W107" s="56">
        <f>+Instructions!$C$22</f>
        <v>0</v>
      </c>
      <c r="X107" s="17">
        <f t="shared" si="85"/>
        <v>12.45</v>
      </c>
      <c r="Y107" s="52"/>
      <c r="Z107" s="6" t="s">
        <v>497</v>
      </c>
      <c r="AA107" s="39">
        <v>12.45</v>
      </c>
      <c r="AB107" s="60">
        <f t="shared" si="86"/>
        <v>0</v>
      </c>
      <c r="AC107" s="17">
        <f t="shared" si="87"/>
        <v>12.45</v>
      </c>
      <c r="AD107" s="12">
        <f t="shared" si="88"/>
        <v>0</v>
      </c>
      <c r="AE107" s="124"/>
      <c r="AF107" s="135">
        <v>5</v>
      </c>
      <c r="AG107" s="112">
        <f t="shared" si="89"/>
        <v>12.45</v>
      </c>
      <c r="AH107" s="52"/>
      <c r="AJ107" s="17">
        <f t="shared" si="90"/>
        <v>12.45</v>
      </c>
      <c r="AK107" s="17">
        <f t="shared" si="91"/>
        <v>0</v>
      </c>
      <c r="AL107" s="17">
        <f t="shared" si="92"/>
        <v>0</v>
      </c>
      <c r="AM107" s="17" t="str">
        <f t="shared" si="93"/>
        <v/>
      </c>
      <c r="AO107" s="31" t="s">
        <v>59</v>
      </c>
    </row>
    <row r="108" spans="2:41" s="3" customFormat="1" ht="9.9499999999999993" customHeight="1" x14ac:dyDescent="0.2">
      <c r="B108" s="119" t="s">
        <v>293</v>
      </c>
      <c r="D108" s="40"/>
      <c r="E108" s="75" t="s">
        <v>147</v>
      </c>
      <c r="F108" s="75"/>
      <c r="G108" s="30" t="s">
        <v>140</v>
      </c>
      <c r="H108" s="30"/>
      <c r="I108" s="30"/>
      <c r="J108" s="30"/>
      <c r="K108" s="30" t="s">
        <v>153</v>
      </c>
      <c r="L108" s="30"/>
      <c r="M108" s="30"/>
      <c r="N108" s="30"/>
      <c r="P108" s="75"/>
      <c r="Q108" s="91"/>
      <c r="R108" s="29"/>
      <c r="S108" s="39">
        <f t="shared" si="84"/>
        <v>12.45</v>
      </c>
      <c r="T108" s="37" t="s">
        <v>46</v>
      </c>
      <c r="U108" s="5" t="str">
        <f>+Instructions!$B$3</f>
        <v>D</v>
      </c>
      <c r="V108" s="52"/>
      <c r="W108" s="56">
        <f>+Instructions!$C$22</f>
        <v>0</v>
      </c>
      <c r="X108" s="17">
        <f t="shared" si="85"/>
        <v>12.45</v>
      </c>
      <c r="Y108" s="52"/>
      <c r="Z108" s="6" t="s">
        <v>497</v>
      </c>
      <c r="AA108" s="39">
        <v>12.45</v>
      </c>
      <c r="AB108" s="60">
        <f t="shared" si="86"/>
        <v>0</v>
      </c>
      <c r="AC108" s="17">
        <f t="shared" si="87"/>
        <v>12.45</v>
      </c>
      <c r="AD108" s="12">
        <f t="shared" si="88"/>
        <v>0</v>
      </c>
      <c r="AE108" s="124"/>
      <c r="AF108" s="135">
        <v>5</v>
      </c>
      <c r="AG108" s="112">
        <f t="shared" si="89"/>
        <v>12.45</v>
      </c>
      <c r="AH108" s="52"/>
      <c r="AJ108" s="17">
        <f t="shared" si="90"/>
        <v>12.45</v>
      </c>
      <c r="AK108" s="17">
        <f t="shared" si="91"/>
        <v>0</v>
      </c>
      <c r="AL108" s="17">
        <f t="shared" si="92"/>
        <v>0</v>
      </c>
      <c r="AM108" s="17" t="str">
        <f t="shared" si="93"/>
        <v/>
      </c>
      <c r="AO108" s="31" t="s">
        <v>59</v>
      </c>
    </row>
    <row r="109" spans="2:41" s="3" customFormat="1" ht="9.9499999999999993" customHeight="1" x14ac:dyDescent="0.2">
      <c r="B109" s="119" t="s">
        <v>293</v>
      </c>
      <c r="D109" s="40"/>
      <c r="E109" s="75" t="s">
        <v>148</v>
      </c>
      <c r="F109" s="75"/>
      <c r="G109" s="30" t="s">
        <v>141</v>
      </c>
      <c r="H109" s="30"/>
      <c r="I109" s="30"/>
      <c r="J109" s="30"/>
      <c r="K109" s="30" t="s">
        <v>154</v>
      </c>
      <c r="L109" s="30"/>
      <c r="M109" s="30"/>
      <c r="N109" s="30"/>
      <c r="P109" s="75"/>
      <c r="Q109" s="91"/>
      <c r="R109" s="29"/>
      <c r="S109" s="39">
        <f t="shared" si="84"/>
        <v>12.05</v>
      </c>
      <c r="T109" s="37" t="s">
        <v>46</v>
      </c>
      <c r="U109" s="5" t="str">
        <f>+Instructions!$B$3</f>
        <v>D</v>
      </c>
      <c r="V109" s="52"/>
      <c r="W109" s="56">
        <f>+Instructions!$C$22</f>
        <v>0</v>
      </c>
      <c r="X109" s="17">
        <f t="shared" si="85"/>
        <v>12.05</v>
      </c>
      <c r="Y109" s="52"/>
      <c r="Z109" s="6" t="s">
        <v>497</v>
      </c>
      <c r="AA109" s="39">
        <v>12.05</v>
      </c>
      <c r="AB109" s="60">
        <f t="shared" si="86"/>
        <v>0</v>
      </c>
      <c r="AC109" s="17">
        <f t="shared" si="87"/>
        <v>12.05</v>
      </c>
      <c r="AD109" s="12">
        <f t="shared" si="88"/>
        <v>0</v>
      </c>
      <c r="AE109" s="124"/>
      <c r="AF109" s="135">
        <v>5</v>
      </c>
      <c r="AG109" s="112">
        <f t="shared" si="89"/>
        <v>12.05</v>
      </c>
      <c r="AH109" s="52"/>
      <c r="AJ109" s="17">
        <f t="shared" si="90"/>
        <v>12.05</v>
      </c>
      <c r="AK109" s="17">
        <f t="shared" si="91"/>
        <v>0</v>
      </c>
      <c r="AL109" s="17">
        <f t="shared" si="92"/>
        <v>0</v>
      </c>
      <c r="AM109" s="17" t="str">
        <f t="shared" si="93"/>
        <v/>
      </c>
      <c r="AO109" s="31" t="s">
        <v>59</v>
      </c>
    </row>
    <row r="110" spans="2:41" s="3" customFormat="1" ht="9.9499999999999993" customHeight="1" x14ac:dyDescent="0.2">
      <c r="B110" s="119" t="s">
        <v>293</v>
      </c>
      <c r="D110" s="40"/>
      <c r="E110" s="75" t="s">
        <v>148</v>
      </c>
      <c r="F110" s="75"/>
      <c r="G110" s="30" t="s">
        <v>142</v>
      </c>
      <c r="H110" s="30"/>
      <c r="I110" s="30"/>
      <c r="J110" s="30"/>
      <c r="K110" s="30" t="s">
        <v>155</v>
      </c>
      <c r="L110" s="30"/>
      <c r="M110" s="30"/>
      <c r="N110" s="30"/>
      <c r="P110" s="75"/>
      <c r="Q110" s="91"/>
      <c r="R110" s="29"/>
      <c r="S110" s="39">
        <f t="shared" si="84"/>
        <v>12.1</v>
      </c>
      <c r="T110" s="37" t="s">
        <v>46</v>
      </c>
      <c r="U110" s="5" t="str">
        <f>+Instructions!$B$3</f>
        <v>D</v>
      </c>
      <c r="V110" s="52"/>
      <c r="W110" s="56">
        <f>+Instructions!$C$22</f>
        <v>0</v>
      </c>
      <c r="X110" s="17">
        <f t="shared" si="85"/>
        <v>12.1</v>
      </c>
      <c r="Y110" s="52"/>
      <c r="Z110" s="6" t="s">
        <v>497</v>
      </c>
      <c r="AA110" s="39">
        <v>12.1</v>
      </c>
      <c r="AB110" s="60">
        <f t="shared" si="86"/>
        <v>0</v>
      </c>
      <c r="AC110" s="17">
        <f t="shared" si="87"/>
        <v>12.1</v>
      </c>
      <c r="AD110" s="12">
        <f t="shared" si="88"/>
        <v>0</v>
      </c>
      <c r="AE110" s="124"/>
      <c r="AF110" s="135">
        <v>5</v>
      </c>
      <c r="AG110" s="112">
        <f t="shared" si="89"/>
        <v>12.1</v>
      </c>
      <c r="AH110" s="52"/>
      <c r="AJ110" s="17">
        <f t="shared" si="90"/>
        <v>12.1</v>
      </c>
      <c r="AK110" s="17">
        <f t="shared" si="91"/>
        <v>0</v>
      </c>
      <c r="AL110" s="17">
        <f t="shared" si="92"/>
        <v>0</v>
      </c>
      <c r="AM110" s="17" t="str">
        <f t="shared" si="93"/>
        <v/>
      </c>
      <c r="AO110" s="31" t="s">
        <v>59</v>
      </c>
    </row>
    <row r="111" spans="2:41" s="3" customFormat="1" ht="9.9499999999999993" customHeight="1" x14ac:dyDescent="0.2">
      <c r="B111" s="119" t="s">
        <v>293</v>
      </c>
      <c r="D111" s="40" t="s">
        <v>89</v>
      </c>
      <c r="E111" s="75" t="s">
        <v>149</v>
      </c>
      <c r="F111" s="75"/>
      <c r="G111" s="30" t="s">
        <v>143</v>
      </c>
      <c r="H111" s="30"/>
      <c r="I111" s="30"/>
      <c r="J111" s="30" t="s">
        <v>89</v>
      </c>
      <c r="K111" s="30" t="s">
        <v>120</v>
      </c>
      <c r="L111" s="30"/>
      <c r="M111" s="30"/>
      <c r="N111" s="30"/>
      <c r="P111" s="75"/>
      <c r="R111" s="29"/>
      <c r="S111" s="39">
        <f t="shared" si="84"/>
        <v>9.8000000000000007</v>
      </c>
      <c r="T111" s="37" t="s">
        <v>46</v>
      </c>
      <c r="U111" s="5" t="str">
        <f>+Instructions!$B$3</f>
        <v>D</v>
      </c>
      <c r="V111" s="52"/>
      <c r="W111" s="56">
        <f>+Instructions!$C$22</f>
        <v>0</v>
      </c>
      <c r="X111" s="17">
        <f t="shared" si="85"/>
        <v>9.8000000000000007</v>
      </c>
      <c r="Y111" s="52"/>
      <c r="Z111" s="6" t="s">
        <v>497</v>
      </c>
      <c r="AA111" s="39">
        <v>9.8000000000000007</v>
      </c>
      <c r="AB111" s="60">
        <f t="shared" si="86"/>
        <v>0</v>
      </c>
      <c r="AC111" s="17">
        <f t="shared" si="87"/>
        <v>9.8000000000000007</v>
      </c>
      <c r="AD111" s="12">
        <f t="shared" si="88"/>
        <v>0</v>
      </c>
      <c r="AE111" s="124"/>
      <c r="AF111" s="135">
        <v>5</v>
      </c>
      <c r="AG111" s="112">
        <f t="shared" si="89"/>
        <v>9.8000000000000007</v>
      </c>
      <c r="AH111" s="52"/>
      <c r="AJ111" s="17">
        <f t="shared" si="90"/>
        <v>9.8000000000000007</v>
      </c>
      <c r="AK111" s="17">
        <f t="shared" si="91"/>
        <v>0</v>
      </c>
      <c r="AL111" s="17">
        <f t="shared" si="92"/>
        <v>0</v>
      </c>
      <c r="AM111" s="17" t="str">
        <f t="shared" si="93"/>
        <v/>
      </c>
      <c r="AO111" s="31" t="s">
        <v>59</v>
      </c>
    </row>
    <row r="112" spans="2:41" s="3" customFormat="1" ht="9.9499999999999993" customHeight="1" x14ac:dyDescent="0.2">
      <c r="B112" s="119" t="s">
        <v>293</v>
      </c>
      <c r="D112" s="40"/>
      <c r="E112" s="75" t="s">
        <v>149</v>
      </c>
      <c r="F112" s="75"/>
      <c r="G112" s="30" t="s">
        <v>144</v>
      </c>
      <c r="H112" s="30"/>
      <c r="I112" s="30"/>
      <c r="J112" s="30" t="s">
        <v>89</v>
      </c>
      <c r="K112" s="30" t="s">
        <v>152</v>
      </c>
      <c r="L112" s="30"/>
      <c r="M112" s="30"/>
      <c r="N112" s="30"/>
      <c r="P112" s="75"/>
      <c r="R112" s="29"/>
      <c r="S112" s="39">
        <f t="shared" si="84"/>
        <v>17</v>
      </c>
      <c r="T112" s="37" t="s">
        <v>46</v>
      </c>
      <c r="U112" s="5" t="str">
        <f>+Instructions!$B$3</f>
        <v>D</v>
      </c>
      <c r="V112" s="52"/>
      <c r="W112" s="56">
        <f>+Instructions!$C$22</f>
        <v>0</v>
      </c>
      <c r="X112" s="17">
        <f t="shared" si="85"/>
        <v>17</v>
      </c>
      <c r="Y112" s="52"/>
      <c r="Z112" s="6" t="s">
        <v>497</v>
      </c>
      <c r="AA112" s="39">
        <v>17</v>
      </c>
      <c r="AB112" s="60">
        <f t="shared" si="86"/>
        <v>0</v>
      </c>
      <c r="AC112" s="17">
        <f t="shared" si="87"/>
        <v>17</v>
      </c>
      <c r="AD112" s="12">
        <f t="shared" si="88"/>
        <v>0</v>
      </c>
      <c r="AE112" s="124"/>
      <c r="AF112" s="135">
        <v>5</v>
      </c>
      <c r="AG112" s="112">
        <f t="shared" si="89"/>
        <v>17</v>
      </c>
      <c r="AH112" s="52"/>
      <c r="AJ112" s="17">
        <f t="shared" si="90"/>
        <v>17</v>
      </c>
      <c r="AK112" s="17">
        <f t="shared" si="91"/>
        <v>0</v>
      </c>
      <c r="AL112" s="17">
        <f t="shared" si="92"/>
        <v>0</v>
      </c>
      <c r="AM112" s="17" t="str">
        <f t="shared" si="93"/>
        <v/>
      </c>
      <c r="AO112" s="31" t="s">
        <v>59</v>
      </c>
    </row>
    <row r="113" spans="1:41" s="3" customFormat="1" ht="9.9499999999999993" customHeight="1" x14ac:dyDescent="0.2">
      <c r="B113" s="119" t="s">
        <v>293</v>
      </c>
      <c r="D113" s="40"/>
      <c r="E113" s="75" t="s">
        <v>149</v>
      </c>
      <c r="F113" s="75"/>
      <c r="G113" s="30" t="s">
        <v>145</v>
      </c>
      <c r="H113" s="30"/>
      <c r="I113" s="30"/>
      <c r="J113" s="30"/>
      <c r="K113" s="30" t="s">
        <v>153</v>
      </c>
      <c r="L113" s="30"/>
      <c r="M113" s="30"/>
      <c r="N113" s="30"/>
      <c r="P113" s="75"/>
      <c r="R113" s="29"/>
      <c r="S113" s="39">
        <f t="shared" si="84"/>
        <v>17</v>
      </c>
      <c r="T113" s="37" t="s">
        <v>46</v>
      </c>
      <c r="U113" s="5" t="str">
        <f>+Instructions!$B$3</f>
        <v>D</v>
      </c>
      <c r="V113" s="52"/>
      <c r="W113" s="56">
        <f>+Instructions!$C$22</f>
        <v>0</v>
      </c>
      <c r="X113" s="17">
        <f t="shared" si="85"/>
        <v>17</v>
      </c>
      <c r="Y113" s="52"/>
      <c r="Z113" s="6" t="s">
        <v>497</v>
      </c>
      <c r="AA113" s="39">
        <v>17</v>
      </c>
      <c r="AB113" s="60">
        <f t="shared" si="86"/>
        <v>0</v>
      </c>
      <c r="AC113" s="17">
        <f t="shared" si="87"/>
        <v>17</v>
      </c>
      <c r="AD113" s="12">
        <f t="shared" si="88"/>
        <v>0</v>
      </c>
      <c r="AE113" s="124"/>
      <c r="AF113" s="135">
        <v>5</v>
      </c>
      <c r="AG113" s="112">
        <f t="shared" si="89"/>
        <v>17</v>
      </c>
      <c r="AH113" s="52"/>
      <c r="AJ113" s="17">
        <f t="shared" si="90"/>
        <v>17</v>
      </c>
      <c r="AK113" s="17">
        <f t="shared" si="91"/>
        <v>0</v>
      </c>
      <c r="AL113" s="17">
        <f t="shared" si="92"/>
        <v>0</v>
      </c>
      <c r="AM113" s="17" t="str">
        <f t="shared" si="93"/>
        <v/>
      </c>
      <c r="AO113" s="31" t="s">
        <v>59</v>
      </c>
    </row>
    <row r="114" spans="1:41" s="3" customFormat="1" ht="9.9499999999999993" customHeight="1" x14ac:dyDescent="0.2">
      <c r="B114" s="119" t="s">
        <v>293</v>
      </c>
      <c r="D114" s="40"/>
      <c r="E114" s="75" t="s">
        <v>150</v>
      </c>
      <c r="F114" s="75"/>
      <c r="G114" s="30" t="s">
        <v>146</v>
      </c>
      <c r="H114" s="30"/>
      <c r="I114" s="30"/>
      <c r="J114" s="30"/>
      <c r="K114" s="30" t="s">
        <v>154</v>
      </c>
      <c r="L114" s="30"/>
      <c r="M114" s="30"/>
      <c r="N114" s="30"/>
      <c r="P114" s="75"/>
      <c r="R114" s="29"/>
      <c r="S114" s="39">
        <f t="shared" si="84"/>
        <v>14.9</v>
      </c>
      <c r="T114" s="37" t="s">
        <v>46</v>
      </c>
      <c r="U114" s="5" t="str">
        <f>+Instructions!$B$3</f>
        <v>D</v>
      </c>
      <c r="V114" s="52"/>
      <c r="W114" s="56">
        <f>+Instructions!$C$22</f>
        <v>0</v>
      </c>
      <c r="X114" s="17">
        <f t="shared" si="85"/>
        <v>14.9</v>
      </c>
      <c r="Y114" s="52"/>
      <c r="Z114" s="6" t="s">
        <v>497</v>
      </c>
      <c r="AA114" s="39">
        <v>14.9</v>
      </c>
      <c r="AB114" s="60">
        <f t="shared" si="86"/>
        <v>0</v>
      </c>
      <c r="AC114" s="17">
        <f t="shared" si="87"/>
        <v>14.9</v>
      </c>
      <c r="AD114" s="12">
        <f t="shared" si="88"/>
        <v>0</v>
      </c>
      <c r="AE114" s="124"/>
      <c r="AF114" s="135">
        <v>5</v>
      </c>
      <c r="AG114" s="112">
        <f t="shared" si="89"/>
        <v>14.9</v>
      </c>
      <c r="AH114" s="52"/>
      <c r="AJ114" s="17">
        <f t="shared" si="90"/>
        <v>14.9</v>
      </c>
      <c r="AK114" s="17">
        <f t="shared" si="91"/>
        <v>0</v>
      </c>
      <c r="AL114" s="17">
        <f t="shared" si="92"/>
        <v>0</v>
      </c>
      <c r="AM114" s="17" t="str">
        <f t="shared" si="93"/>
        <v/>
      </c>
      <c r="AO114" s="31" t="s">
        <v>59</v>
      </c>
    </row>
    <row r="115" spans="1:41" s="3" customFormat="1" ht="1.5" customHeight="1" x14ac:dyDescent="0.2">
      <c r="P115" s="75"/>
      <c r="Q115" s="91"/>
      <c r="R115" s="6"/>
      <c r="S115" s="39"/>
      <c r="T115" s="6"/>
      <c r="U115" s="5"/>
      <c r="V115" s="52"/>
      <c r="W115" s="56"/>
      <c r="X115" s="15"/>
      <c r="Y115" s="52"/>
      <c r="Z115" s="39"/>
      <c r="AA115" s="39"/>
      <c r="AB115" s="55"/>
      <c r="AC115" s="17"/>
      <c r="AD115" s="15"/>
      <c r="AE115" s="65"/>
      <c r="AF115" s="127"/>
      <c r="AG115" s="39"/>
      <c r="AH115" s="52"/>
      <c r="AJ115" s="17"/>
      <c r="AK115" s="17"/>
      <c r="AL115" s="17"/>
      <c r="AM115" s="17"/>
      <c r="AO115" s="31" t="s">
        <v>59</v>
      </c>
    </row>
    <row r="116" spans="1:41" s="3" customFormat="1" ht="11.1" customHeight="1" x14ac:dyDescent="0.2">
      <c r="B116" s="3" t="s">
        <v>89</v>
      </c>
      <c r="C116" s="158" t="s">
        <v>88</v>
      </c>
      <c r="E116" s="159"/>
      <c r="F116" s="159"/>
      <c r="Q116" s="160"/>
      <c r="T116" s="161"/>
      <c r="U116" s="162"/>
      <c r="V116" s="52"/>
      <c r="W116" s="56"/>
      <c r="X116" s="15"/>
      <c r="Y116" s="52"/>
      <c r="Z116" s="163"/>
      <c r="AB116" s="55"/>
      <c r="AC116" s="17"/>
      <c r="AD116" s="15"/>
      <c r="AE116" s="65"/>
      <c r="AG116" s="17"/>
      <c r="AH116" s="52"/>
      <c r="AJ116" s="6" t="s">
        <v>89</v>
      </c>
      <c r="AO116" s="31" t="s">
        <v>59</v>
      </c>
    </row>
    <row r="117" spans="1:41" s="3" customFormat="1" ht="9.9499999999999993" customHeight="1" x14ac:dyDescent="0.2">
      <c r="A117" s="3" t="s">
        <v>86</v>
      </c>
      <c r="C117" s="74" t="s">
        <v>421</v>
      </c>
      <c r="E117" s="159"/>
      <c r="F117" s="159"/>
      <c r="Q117" s="160"/>
      <c r="R117" s="94" t="s">
        <v>330</v>
      </c>
      <c r="S117" s="194" t="s">
        <v>333</v>
      </c>
      <c r="T117" s="195"/>
      <c r="U117" s="162"/>
      <c r="V117" s="52"/>
      <c r="W117" s="56"/>
      <c r="X117" s="15"/>
      <c r="Y117" s="52"/>
      <c r="Z117" s="163"/>
      <c r="AB117" s="55"/>
      <c r="AC117" s="17"/>
      <c r="AD117" s="15"/>
      <c r="AE117" s="65"/>
      <c r="AG117" s="17"/>
      <c r="AH117" s="52"/>
      <c r="AJ117" s="6" t="s">
        <v>89</v>
      </c>
      <c r="AO117" s="31" t="s">
        <v>59</v>
      </c>
    </row>
    <row r="118" spans="1:41" s="3" customFormat="1" ht="3" customHeight="1" x14ac:dyDescent="0.2">
      <c r="P118" s="75"/>
      <c r="Q118" s="91"/>
      <c r="R118" s="6"/>
      <c r="S118" s="39"/>
      <c r="T118" s="6"/>
      <c r="U118" s="5"/>
      <c r="V118" s="52"/>
      <c r="W118" s="56"/>
      <c r="X118" s="15"/>
      <c r="Y118" s="52"/>
      <c r="Z118" s="39"/>
      <c r="AA118" s="39"/>
      <c r="AB118" s="55"/>
      <c r="AC118" s="17"/>
      <c r="AD118" s="15"/>
      <c r="AE118" s="65"/>
      <c r="AF118" s="127"/>
      <c r="AG118" s="39"/>
      <c r="AH118" s="52"/>
      <c r="AJ118" s="17"/>
      <c r="AK118" s="17"/>
      <c r="AL118" s="17"/>
      <c r="AM118" s="17"/>
      <c r="AO118" s="31" t="s">
        <v>59</v>
      </c>
    </row>
    <row r="119" spans="1:41" s="3" customFormat="1" ht="9.9499999999999993" customHeight="1" x14ac:dyDescent="0.2">
      <c r="C119" s="35"/>
      <c r="D119" s="40" t="s">
        <v>10</v>
      </c>
      <c r="E119" s="144" t="s">
        <v>444</v>
      </c>
      <c r="F119" s="144"/>
      <c r="H119" s="144"/>
      <c r="I119" s="144"/>
      <c r="J119" s="144"/>
      <c r="K119" s="144"/>
      <c r="L119" s="144"/>
      <c r="M119" s="144"/>
      <c r="N119" s="144"/>
      <c r="O119" s="30"/>
      <c r="P119" s="30" t="s">
        <v>89</v>
      </c>
      <c r="Q119" s="30"/>
      <c r="R119" s="30"/>
      <c r="S119" s="39"/>
      <c r="T119" s="30"/>
      <c r="U119" s="5"/>
      <c r="V119" s="52"/>
      <c r="W119" s="70"/>
      <c r="X119" s="70"/>
      <c r="Y119" s="52"/>
      <c r="Z119" s="39"/>
      <c r="AA119" s="39"/>
      <c r="AB119" s="55"/>
      <c r="AC119" s="17"/>
      <c r="AD119" s="15"/>
      <c r="AE119" s="65"/>
      <c r="AF119" s="127"/>
      <c r="AG119" s="17"/>
      <c r="AH119" s="52"/>
      <c r="AJ119" s="17"/>
      <c r="AK119" s="17"/>
      <c r="AL119" s="17"/>
      <c r="AM119" s="17"/>
      <c r="AO119" s="31" t="s">
        <v>59</v>
      </c>
    </row>
    <row r="120" spans="1:41" s="3" customFormat="1" ht="2.1" customHeight="1" x14ac:dyDescent="0.2">
      <c r="P120" s="75"/>
      <c r="Q120" s="91"/>
      <c r="R120" s="6"/>
      <c r="S120" s="39"/>
      <c r="T120" s="6"/>
      <c r="U120" s="5"/>
      <c r="V120" s="52"/>
      <c r="W120" s="56"/>
      <c r="X120" s="15"/>
      <c r="Y120" s="52"/>
      <c r="Z120" s="39"/>
      <c r="AA120" s="39"/>
      <c r="AB120" s="55"/>
      <c r="AC120" s="17"/>
      <c r="AD120" s="15"/>
      <c r="AE120" s="65"/>
      <c r="AF120" s="127"/>
      <c r="AG120" s="39"/>
      <c r="AH120" s="52"/>
      <c r="AJ120" s="17"/>
      <c r="AK120" s="17"/>
      <c r="AL120" s="17"/>
      <c r="AM120" s="17"/>
      <c r="AO120" s="31" t="s">
        <v>59</v>
      </c>
    </row>
    <row r="121" spans="1:41" s="3" customFormat="1" ht="9.9499999999999993" customHeight="1" x14ac:dyDescent="0.2">
      <c r="B121" s="118" t="s">
        <v>292</v>
      </c>
      <c r="D121" s="40"/>
      <c r="E121" s="75" t="s">
        <v>105</v>
      </c>
      <c r="F121" s="75"/>
      <c r="G121" s="30" t="s">
        <v>48</v>
      </c>
      <c r="H121" s="30"/>
      <c r="I121" s="30"/>
      <c r="J121" s="30"/>
      <c r="K121" s="30"/>
      <c r="L121" s="30"/>
      <c r="M121" s="30"/>
      <c r="N121" s="30"/>
      <c r="P121" s="75" t="s">
        <v>124</v>
      </c>
      <c r="Q121" s="91"/>
      <c r="R121" s="29" t="s">
        <v>89</v>
      </c>
      <c r="S121" s="39">
        <f>IF(Suggested="Yes",AA121,AG121)</f>
        <v>10.85</v>
      </c>
      <c r="T121" s="37" t="s">
        <v>47</v>
      </c>
      <c r="U121" s="5" t="str">
        <f>+Instructions!$B$3</f>
        <v>D</v>
      </c>
      <c r="V121" s="52"/>
      <c r="W121" s="56">
        <f>+Instructions!$C$22</f>
        <v>0</v>
      </c>
      <c r="X121" s="17">
        <f>ROUND($AA121*(1-W121)+0.004999,2)</f>
        <v>10.85</v>
      </c>
      <c r="Y121" s="52"/>
      <c r="Z121" s="6" t="s">
        <v>497</v>
      </c>
      <c r="AA121" s="39">
        <v>10.85</v>
      </c>
      <c r="AB121" s="60">
        <f t="shared" ref="AB121:AC121" si="94">+W121</f>
        <v>0</v>
      </c>
      <c r="AC121" s="17">
        <f t="shared" si="94"/>
        <v>10.85</v>
      </c>
      <c r="AD121" s="12">
        <f>(AG121-AC121)/AG121</f>
        <v>0</v>
      </c>
      <c r="AE121" s="124"/>
      <c r="AF121" s="134">
        <v>4</v>
      </c>
      <c r="AG121" s="111">
        <f>SUM(AJ121:AL121)+AE121</f>
        <v>10.85</v>
      </c>
      <c r="AH121" s="52"/>
      <c r="AJ121" s="17">
        <f>ROUND(AC121/(1-VLOOKUP(AF121,Group,2,FALSE)),2)</f>
        <v>10.85</v>
      </c>
      <c r="AK121" s="17">
        <f>IF(VLOOKUP(AF121,Group,5,FALSE)="YES",VLOOKUP(ROUND(ROUND(AJ121,1)-AJ121,2),Round,2,FALSE)+VLOOKUP(AF121,Group,6,FALSE),0)</f>
        <v>0</v>
      </c>
      <c r="AL121" s="17">
        <f>IF(VLOOKUP(AF121,Group,7,FALSE)="",0,ROUND(AJ121-0.04999,1)-AJ121+AM121)</f>
        <v>0</v>
      </c>
      <c r="AM121" s="17" t="str">
        <f>IF(VLOOKUP(AF121,Group,7,FALSE)="","",VLOOKUP(AF121,Group,7,FALSE))</f>
        <v/>
      </c>
      <c r="AO121" s="31" t="s">
        <v>59</v>
      </c>
    </row>
    <row r="122" spans="1:41" s="3" customFormat="1" ht="9.9499999999999993" customHeight="1" x14ac:dyDescent="0.2">
      <c r="B122" s="118" t="s">
        <v>292</v>
      </c>
      <c r="D122" s="40"/>
      <c r="E122" s="75" t="s">
        <v>105</v>
      </c>
      <c r="F122" s="75"/>
      <c r="G122" s="30" t="s">
        <v>48</v>
      </c>
      <c r="H122" s="30"/>
      <c r="I122" s="30"/>
      <c r="J122" s="30" t="s">
        <v>114</v>
      </c>
      <c r="K122" s="30"/>
      <c r="L122" s="30"/>
      <c r="M122" s="30"/>
      <c r="N122" s="30"/>
      <c r="P122" s="75" t="s">
        <v>124</v>
      </c>
      <c r="Q122" s="91"/>
      <c r="R122" s="29" t="s">
        <v>89</v>
      </c>
      <c r="S122" s="39">
        <f>IF(Suggested="Yes",AA122,AG122)</f>
        <v>12</v>
      </c>
      <c r="T122" s="37" t="s">
        <v>47</v>
      </c>
      <c r="U122" s="5" t="str">
        <f>+Instructions!$B$3</f>
        <v>D</v>
      </c>
      <c r="V122" s="52"/>
      <c r="W122" s="56">
        <f>+Instructions!$C$22</f>
        <v>0</v>
      </c>
      <c r="X122" s="17">
        <f>ROUND($AA122*(1-W122)+0.004999,2)</f>
        <v>12</v>
      </c>
      <c r="Y122" s="52"/>
      <c r="Z122" s="6" t="s">
        <v>497</v>
      </c>
      <c r="AA122" s="39">
        <v>12</v>
      </c>
      <c r="AB122" s="60">
        <f t="shared" ref="AB122" si="95">+W122</f>
        <v>0</v>
      </c>
      <c r="AC122" s="17">
        <f t="shared" ref="AC122" si="96">+X122</f>
        <v>12</v>
      </c>
      <c r="AD122" s="12">
        <f>(AG122-AC122)/AG122</f>
        <v>0</v>
      </c>
      <c r="AE122" s="124"/>
      <c r="AF122" s="134">
        <v>4</v>
      </c>
      <c r="AG122" s="111">
        <f>SUM(AJ122:AL122)+AE122</f>
        <v>12</v>
      </c>
      <c r="AH122" s="52"/>
      <c r="AJ122" s="17">
        <f>ROUND(AC122/(1-VLOOKUP(AF122,Group,2,FALSE)),2)</f>
        <v>12</v>
      </c>
      <c r="AK122" s="17">
        <f>IF(VLOOKUP(AF122,Group,5,FALSE)="YES",VLOOKUP(ROUND(ROUND(AJ122,1)-AJ122,2),Round,2,FALSE)+VLOOKUP(AF122,Group,6,FALSE),0)</f>
        <v>0</v>
      </c>
      <c r="AL122" s="17">
        <f>IF(VLOOKUP(AF122,Group,7,FALSE)="",0,ROUND(AJ122-0.04999,1)-AJ122+AM122)</f>
        <v>0</v>
      </c>
      <c r="AM122" s="17" t="str">
        <f>IF(VLOOKUP(AF122,Group,7,FALSE)="","",VLOOKUP(AF122,Group,7,FALSE))</f>
        <v/>
      </c>
      <c r="AO122" s="31" t="s">
        <v>59</v>
      </c>
    </row>
    <row r="123" spans="1:41" s="3" customFormat="1" ht="3" customHeight="1" x14ac:dyDescent="0.2">
      <c r="P123" s="75"/>
      <c r="Q123" s="91"/>
      <c r="R123" s="6"/>
      <c r="S123" s="39"/>
      <c r="T123" s="6"/>
      <c r="U123" s="5"/>
      <c r="V123" s="52"/>
      <c r="W123" s="56"/>
      <c r="X123" s="15"/>
      <c r="Y123" s="52"/>
      <c r="Z123" s="39"/>
      <c r="AA123" s="39"/>
      <c r="AB123" s="55"/>
      <c r="AC123" s="17"/>
      <c r="AD123" s="15"/>
      <c r="AE123" s="65"/>
      <c r="AF123" s="127"/>
      <c r="AG123" s="39"/>
      <c r="AH123" s="52"/>
      <c r="AJ123" s="17"/>
      <c r="AK123" s="17"/>
      <c r="AL123" s="17"/>
      <c r="AM123" s="17"/>
      <c r="AO123" s="31" t="s">
        <v>59</v>
      </c>
    </row>
    <row r="124" spans="1:41" s="3" customFormat="1" ht="9.9499999999999993" customHeight="1" x14ac:dyDescent="0.2">
      <c r="C124" s="35"/>
      <c r="D124" s="40" t="s">
        <v>10</v>
      </c>
      <c r="E124" s="144" t="s">
        <v>444</v>
      </c>
      <c r="F124" s="144"/>
      <c r="H124" s="144"/>
      <c r="I124" s="144"/>
      <c r="J124" s="144"/>
      <c r="K124" s="144"/>
      <c r="L124" s="144"/>
      <c r="M124" s="144"/>
      <c r="N124" s="144"/>
      <c r="O124" s="30"/>
      <c r="P124" s="30" t="s">
        <v>89</v>
      </c>
      <c r="Q124" s="30"/>
      <c r="R124" s="30"/>
      <c r="S124" s="39"/>
      <c r="T124" s="30"/>
      <c r="U124" s="5"/>
      <c r="V124" s="52"/>
      <c r="W124" s="70"/>
      <c r="X124" s="70"/>
      <c r="Y124" s="52"/>
      <c r="Z124" s="39"/>
      <c r="AA124" s="39"/>
      <c r="AB124" s="55"/>
      <c r="AC124" s="17"/>
      <c r="AD124" s="15"/>
      <c r="AE124" s="65"/>
      <c r="AF124" s="127"/>
      <c r="AG124" s="17"/>
      <c r="AH124" s="52"/>
      <c r="AJ124" s="17"/>
      <c r="AK124" s="17"/>
      <c r="AL124" s="17"/>
      <c r="AM124" s="17"/>
      <c r="AO124" s="31" t="s">
        <v>59</v>
      </c>
    </row>
    <row r="125" spans="1:41" s="3" customFormat="1" ht="2.1" customHeight="1" x14ac:dyDescent="0.2">
      <c r="P125" s="75"/>
      <c r="Q125" s="91"/>
      <c r="R125" s="6"/>
      <c r="S125" s="39"/>
      <c r="T125" s="6"/>
      <c r="U125" s="5"/>
      <c r="V125" s="52"/>
      <c r="W125" s="56"/>
      <c r="X125" s="15"/>
      <c r="Y125" s="52"/>
      <c r="Z125" s="39"/>
      <c r="AA125" s="39"/>
      <c r="AB125" s="55"/>
      <c r="AC125" s="17"/>
      <c r="AD125" s="15"/>
      <c r="AE125" s="65"/>
      <c r="AF125" s="127"/>
      <c r="AG125" s="39"/>
      <c r="AH125" s="52"/>
      <c r="AJ125" s="17"/>
      <c r="AK125" s="17"/>
      <c r="AL125" s="17"/>
      <c r="AM125" s="17"/>
      <c r="AO125" s="31" t="s">
        <v>59</v>
      </c>
    </row>
    <row r="126" spans="1:41" s="3" customFormat="1" ht="9.9499999999999993" customHeight="1" x14ac:dyDescent="0.2">
      <c r="B126" s="119" t="s">
        <v>293</v>
      </c>
      <c r="D126" s="40"/>
      <c r="E126" s="75" t="s">
        <v>105</v>
      </c>
      <c r="F126" s="75"/>
      <c r="G126" s="30" t="s">
        <v>135</v>
      </c>
      <c r="H126" s="30"/>
      <c r="I126" s="30"/>
      <c r="J126" s="30"/>
      <c r="K126" s="30" t="s">
        <v>103</v>
      </c>
      <c r="L126" s="30"/>
      <c r="M126" s="30"/>
      <c r="N126" s="30" t="s">
        <v>89</v>
      </c>
      <c r="P126" s="75"/>
      <c r="Q126" s="91"/>
      <c r="R126" s="29"/>
      <c r="S126" s="39">
        <f t="shared" ref="S126:S127" si="97">IF(Suggested="Yes",AA126,AG126)</f>
        <v>5.55</v>
      </c>
      <c r="T126" s="37" t="s">
        <v>46</v>
      </c>
      <c r="U126" s="5" t="str">
        <f>+Instructions!$B$3</f>
        <v>D</v>
      </c>
      <c r="V126" s="52"/>
      <c r="W126" s="56">
        <f>+Instructions!$C$22</f>
        <v>0</v>
      </c>
      <c r="X126" s="17">
        <f t="shared" ref="X126:X127" si="98">ROUND($AA126*(1-W126)+0.004999,2)</f>
        <v>5.55</v>
      </c>
      <c r="Y126" s="52"/>
      <c r="Z126" s="6" t="s">
        <v>497</v>
      </c>
      <c r="AA126" s="39">
        <v>5.55</v>
      </c>
      <c r="AB126" s="60">
        <f t="shared" ref="AB126:AB127" si="99">+W126</f>
        <v>0</v>
      </c>
      <c r="AC126" s="17">
        <f t="shared" ref="AC126:AC127" si="100">+X126</f>
        <v>5.55</v>
      </c>
      <c r="AD126" s="12">
        <f t="shared" ref="AD126:AD127" si="101">(AG126-AC126)/AG126</f>
        <v>0</v>
      </c>
      <c r="AE126" s="124"/>
      <c r="AF126" s="135">
        <v>5</v>
      </c>
      <c r="AG126" s="112">
        <f t="shared" ref="AG126:AG127" si="102">SUM(AJ126:AL126)+AE126</f>
        <v>5.55</v>
      </c>
      <c r="AH126" s="52"/>
      <c r="AJ126" s="17">
        <f t="shared" ref="AJ126:AJ127" si="103">ROUND(AC126/(1-VLOOKUP(AF126,Group,2,FALSE)),2)</f>
        <v>5.55</v>
      </c>
      <c r="AK126" s="17">
        <f t="shared" ref="AK126:AK127" si="104">IF(VLOOKUP(AF126,Group,5,FALSE)="YES",VLOOKUP(ROUND(ROUND(AJ126,1)-AJ126,2),Round,2,FALSE)+VLOOKUP(AF126,Group,6,FALSE),0)</f>
        <v>0</v>
      </c>
      <c r="AL126" s="17">
        <f t="shared" ref="AL126:AL127" si="105">IF(VLOOKUP(AF126,Group,7,FALSE)="",0,ROUND(AJ126-0.04999,1)-AJ126+AM126)</f>
        <v>0</v>
      </c>
      <c r="AM126" s="17" t="str">
        <f t="shared" ref="AM126:AM127" si="106">IF(VLOOKUP(AF126,Group,7,FALSE)="","",VLOOKUP(AF126,Group,7,FALSE))</f>
        <v/>
      </c>
      <c r="AO126" s="31" t="s">
        <v>59</v>
      </c>
    </row>
    <row r="127" spans="1:41" s="3" customFormat="1" ht="9.9499999999999993" customHeight="1" x14ac:dyDescent="0.2">
      <c r="B127" s="119" t="s">
        <v>293</v>
      </c>
      <c r="D127" s="40"/>
      <c r="E127" s="75" t="s">
        <v>105</v>
      </c>
      <c r="F127" s="75"/>
      <c r="G127" s="30" t="s">
        <v>136</v>
      </c>
      <c r="H127" s="30"/>
      <c r="I127" s="30"/>
      <c r="J127" s="30"/>
      <c r="K127" s="30" t="s">
        <v>137</v>
      </c>
      <c r="L127" s="30"/>
      <c r="M127" s="30"/>
      <c r="N127" s="30"/>
      <c r="P127" s="75"/>
      <c r="Q127" s="91"/>
      <c r="R127" s="29"/>
      <c r="S127" s="39">
        <f t="shared" si="97"/>
        <v>12.85</v>
      </c>
      <c r="T127" s="37" t="s">
        <v>46</v>
      </c>
      <c r="U127" s="5" t="str">
        <f>+Instructions!$B$3</f>
        <v>D</v>
      </c>
      <c r="V127" s="52"/>
      <c r="W127" s="56">
        <f>+Instructions!$C$22</f>
        <v>0</v>
      </c>
      <c r="X127" s="17">
        <f t="shared" si="98"/>
        <v>12.85</v>
      </c>
      <c r="Y127" s="52"/>
      <c r="Z127" s="6" t="s">
        <v>497</v>
      </c>
      <c r="AA127" s="39">
        <v>12.85</v>
      </c>
      <c r="AB127" s="60">
        <f t="shared" si="99"/>
        <v>0</v>
      </c>
      <c r="AC127" s="17">
        <f t="shared" si="100"/>
        <v>12.85</v>
      </c>
      <c r="AD127" s="12">
        <f t="shared" si="101"/>
        <v>0</v>
      </c>
      <c r="AE127" s="124"/>
      <c r="AF127" s="135">
        <v>5</v>
      </c>
      <c r="AG127" s="112">
        <f t="shared" si="102"/>
        <v>12.85</v>
      </c>
      <c r="AH127" s="52"/>
      <c r="AJ127" s="17">
        <f t="shared" si="103"/>
        <v>12.85</v>
      </c>
      <c r="AK127" s="17">
        <f t="shared" si="104"/>
        <v>0</v>
      </c>
      <c r="AL127" s="17">
        <f t="shared" si="105"/>
        <v>0</v>
      </c>
      <c r="AM127" s="17" t="str">
        <f t="shared" si="106"/>
        <v/>
      </c>
      <c r="AO127" s="31" t="s">
        <v>59</v>
      </c>
    </row>
    <row r="128" spans="1:41" s="3" customFormat="1" ht="2.1" customHeight="1" x14ac:dyDescent="0.2">
      <c r="P128" s="75"/>
      <c r="Q128" s="91"/>
      <c r="R128" s="6"/>
      <c r="S128" s="39"/>
      <c r="T128" s="6"/>
      <c r="U128" s="5"/>
      <c r="V128" s="52"/>
      <c r="W128" s="56"/>
      <c r="X128" s="15"/>
      <c r="Y128" s="52"/>
      <c r="Z128" s="39"/>
      <c r="AA128" s="39"/>
      <c r="AB128" s="55"/>
      <c r="AC128" s="17"/>
      <c r="AD128" s="15"/>
      <c r="AE128" s="65"/>
      <c r="AF128" s="127"/>
      <c r="AG128" s="39"/>
      <c r="AH128" s="52"/>
      <c r="AJ128" s="17"/>
      <c r="AK128" s="17"/>
      <c r="AL128" s="17"/>
      <c r="AM128" s="17"/>
      <c r="AO128" s="31" t="s">
        <v>59</v>
      </c>
    </row>
    <row r="129" spans="2:41" s="3" customFormat="1" ht="9.9499999999999993" customHeight="1" x14ac:dyDescent="0.2">
      <c r="B129" s="119" t="s">
        <v>293</v>
      </c>
      <c r="D129" s="40"/>
      <c r="E129" s="75" t="s">
        <v>147</v>
      </c>
      <c r="F129" s="75"/>
      <c r="G129" s="30" t="s">
        <v>138</v>
      </c>
      <c r="H129" s="30"/>
      <c r="I129" s="30"/>
      <c r="J129" s="30"/>
      <c r="K129" s="30" t="s">
        <v>151</v>
      </c>
      <c r="L129" s="30"/>
      <c r="M129" s="30"/>
      <c r="N129" s="30"/>
      <c r="P129" s="75"/>
      <c r="Q129" s="91"/>
      <c r="R129" s="29"/>
      <c r="S129" s="39">
        <f t="shared" ref="S129:S133" si="107">IF(Suggested="Yes",AA129,AG129)</f>
        <v>5.5</v>
      </c>
      <c r="T129" s="37" t="s">
        <v>46</v>
      </c>
      <c r="U129" s="5" t="str">
        <f>+Instructions!$B$3</f>
        <v>D</v>
      </c>
      <c r="V129" s="52"/>
      <c r="W129" s="56">
        <f>+Instructions!$C$22</f>
        <v>0</v>
      </c>
      <c r="X129" s="17">
        <f t="shared" ref="X129:X133" si="108">ROUND($AA129*(1-W129)+0.004999,2)</f>
        <v>5.5</v>
      </c>
      <c r="Y129" s="52"/>
      <c r="Z129" s="6" t="s">
        <v>497</v>
      </c>
      <c r="AA129" s="39">
        <v>5.5</v>
      </c>
      <c r="AB129" s="60">
        <f t="shared" ref="AB129:AB133" si="109">+W129</f>
        <v>0</v>
      </c>
      <c r="AC129" s="17">
        <f t="shared" ref="AC129:AC133" si="110">+X129</f>
        <v>5.5</v>
      </c>
      <c r="AD129" s="12">
        <f t="shared" ref="AD129:AD133" si="111">(AG129-AC129)/AG129</f>
        <v>0</v>
      </c>
      <c r="AE129" s="124"/>
      <c r="AF129" s="135">
        <v>5</v>
      </c>
      <c r="AG129" s="112">
        <f t="shared" ref="AG129:AG133" si="112">SUM(AJ129:AL129)+AE129</f>
        <v>5.5</v>
      </c>
      <c r="AH129" s="52"/>
      <c r="AJ129" s="17">
        <f t="shared" ref="AJ129:AJ133" si="113">ROUND(AC129/(1-VLOOKUP(AF129,Group,2,FALSE)),2)</f>
        <v>5.5</v>
      </c>
      <c r="AK129" s="17">
        <f t="shared" ref="AK129:AK133" si="114">IF(VLOOKUP(AF129,Group,5,FALSE)="YES",VLOOKUP(ROUND(ROUND(AJ129,1)-AJ129,2),Round,2,FALSE)+VLOOKUP(AF129,Group,6,FALSE),0)</f>
        <v>0</v>
      </c>
      <c r="AL129" s="17">
        <f t="shared" ref="AL129:AL133" si="115">IF(VLOOKUP(AF129,Group,7,FALSE)="",0,ROUND(AJ129-0.04999,1)-AJ129+AM129)</f>
        <v>0</v>
      </c>
      <c r="AM129" s="17" t="str">
        <f t="shared" ref="AM129:AM133" si="116">IF(VLOOKUP(AF129,Group,7,FALSE)="","",VLOOKUP(AF129,Group,7,FALSE))</f>
        <v/>
      </c>
      <c r="AO129" s="31" t="s">
        <v>59</v>
      </c>
    </row>
    <row r="130" spans="2:41" s="3" customFormat="1" ht="9.9499999999999993" customHeight="1" x14ac:dyDescent="0.2">
      <c r="B130" s="119" t="s">
        <v>293</v>
      </c>
      <c r="D130" s="40"/>
      <c r="E130" s="75" t="s">
        <v>147</v>
      </c>
      <c r="F130" s="75"/>
      <c r="G130" s="30" t="s">
        <v>139</v>
      </c>
      <c r="H130" s="30"/>
      <c r="I130" s="30"/>
      <c r="J130" s="30"/>
      <c r="K130" s="30" t="s">
        <v>152</v>
      </c>
      <c r="L130" s="30"/>
      <c r="M130" s="30"/>
      <c r="N130" s="30"/>
      <c r="P130" s="75"/>
      <c r="Q130" s="91"/>
      <c r="R130" s="29"/>
      <c r="S130" s="39">
        <f t="shared" si="107"/>
        <v>12.9</v>
      </c>
      <c r="T130" s="37" t="s">
        <v>46</v>
      </c>
      <c r="U130" s="5" t="str">
        <f>+Instructions!$B$3</f>
        <v>D</v>
      </c>
      <c r="V130" s="52"/>
      <c r="W130" s="56">
        <f>+Instructions!$C$22</f>
        <v>0</v>
      </c>
      <c r="X130" s="17">
        <f t="shared" si="108"/>
        <v>12.9</v>
      </c>
      <c r="Y130" s="52"/>
      <c r="Z130" s="6" t="s">
        <v>497</v>
      </c>
      <c r="AA130" s="39">
        <v>12.9</v>
      </c>
      <c r="AB130" s="60">
        <f t="shared" si="109"/>
        <v>0</v>
      </c>
      <c r="AC130" s="17">
        <f t="shared" si="110"/>
        <v>12.9</v>
      </c>
      <c r="AD130" s="12">
        <f t="shared" si="111"/>
        <v>0</v>
      </c>
      <c r="AE130" s="124"/>
      <c r="AF130" s="135">
        <v>5</v>
      </c>
      <c r="AG130" s="112">
        <f t="shared" si="112"/>
        <v>12.9</v>
      </c>
      <c r="AH130" s="52"/>
      <c r="AJ130" s="17">
        <f t="shared" si="113"/>
        <v>12.9</v>
      </c>
      <c r="AK130" s="17">
        <f t="shared" si="114"/>
        <v>0</v>
      </c>
      <c r="AL130" s="17">
        <f t="shared" si="115"/>
        <v>0</v>
      </c>
      <c r="AM130" s="17" t="str">
        <f t="shared" si="116"/>
        <v/>
      </c>
      <c r="AO130" s="31" t="s">
        <v>59</v>
      </c>
    </row>
    <row r="131" spans="2:41" s="3" customFormat="1" ht="9.9499999999999993" customHeight="1" x14ac:dyDescent="0.2">
      <c r="B131" s="119" t="s">
        <v>293</v>
      </c>
      <c r="D131" s="40"/>
      <c r="E131" s="75" t="s">
        <v>147</v>
      </c>
      <c r="F131" s="75"/>
      <c r="G131" s="30" t="s">
        <v>140</v>
      </c>
      <c r="H131" s="30"/>
      <c r="I131" s="30"/>
      <c r="J131" s="30"/>
      <c r="K131" s="30" t="s">
        <v>153</v>
      </c>
      <c r="L131" s="30"/>
      <c r="M131" s="30"/>
      <c r="N131" s="30"/>
      <c r="P131" s="75"/>
      <c r="Q131" s="91"/>
      <c r="R131" s="29"/>
      <c r="S131" s="39">
        <f t="shared" si="107"/>
        <v>12.9</v>
      </c>
      <c r="T131" s="37" t="s">
        <v>46</v>
      </c>
      <c r="U131" s="5" t="str">
        <f>+Instructions!$B$3</f>
        <v>D</v>
      </c>
      <c r="V131" s="52"/>
      <c r="W131" s="56">
        <f>+Instructions!$C$22</f>
        <v>0</v>
      </c>
      <c r="X131" s="17">
        <f t="shared" si="108"/>
        <v>12.9</v>
      </c>
      <c r="Y131" s="52"/>
      <c r="Z131" s="6" t="s">
        <v>497</v>
      </c>
      <c r="AA131" s="39">
        <v>12.9</v>
      </c>
      <c r="AB131" s="60">
        <f t="shared" si="109"/>
        <v>0</v>
      </c>
      <c r="AC131" s="17">
        <f t="shared" si="110"/>
        <v>12.9</v>
      </c>
      <c r="AD131" s="12">
        <f t="shared" si="111"/>
        <v>0</v>
      </c>
      <c r="AE131" s="124"/>
      <c r="AF131" s="135">
        <v>5</v>
      </c>
      <c r="AG131" s="112">
        <f t="shared" si="112"/>
        <v>12.9</v>
      </c>
      <c r="AH131" s="52"/>
      <c r="AJ131" s="17">
        <f t="shared" si="113"/>
        <v>12.9</v>
      </c>
      <c r="AK131" s="17">
        <f t="shared" si="114"/>
        <v>0</v>
      </c>
      <c r="AL131" s="17">
        <f t="shared" si="115"/>
        <v>0</v>
      </c>
      <c r="AM131" s="17" t="str">
        <f t="shared" si="116"/>
        <v/>
      </c>
      <c r="AO131" s="31" t="s">
        <v>59</v>
      </c>
    </row>
    <row r="132" spans="2:41" s="3" customFormat="1" ht="9.9499999999999993" customHeight="1" x14ac:dyDescent="0.2">
      <c r="B132" s="119" t="s">
        <v>293</v>
      </c>
      <c r="D132" s="40"/>
      <c r="E132" s="75" t="s">
        <v>148</v>
      </c>
      <c r="F132" s="75"/>
      <c r="G132" s="30" t="s">
        <v>141</v>
      </c>
      <c r="H132" s="30"/>
      <c r="I132" s="30"/>
      <c r="J132" s="30"/>
      <c r="K132" s="30" t="s">
        <v>154</v>
      </c>
      <c r="L132" s="30"/>
      <c r="M132" s="30"/>
      <c r="N132" s="30"/>
      <c r="P132" s="75"/>
      <c r="Q132" s="91"/>
      <c r="R132" s="29"/>
      <c r="S132" s="39">
        <f t="shared" si="107"/>
        <v>12.5</v>
      </c>
      <c r="T132" s="37" t="s">
        <v>46</v>
      </c>
      <c r="U132" s="5" t="str">
        <f>+Instructions!$B$3</f>
        <v>D</v>
      </c>
      <c r="V132" s="52"/>
      <c r="W132" s="56">
        <f>+Instructions!$C$22</f>
        <v>0</v>
      </c>
      <c r="X132" s="17">
        <f t="shared" si="108"/>
        <v>12.5</v>
      </c>
      <c r="Y132" s="52"/>
      <c r="Z132" s="6" t="s">
        <v>497</v>
      </c>
      <c r="AA132" s="39">
        <v>12.5</v>
      </c>
      <c r="AB132" s="60">
        <f t="shared" si="109"/>
        <v>0</v>
      </c>
      <c r="AC132" s="17">
        <f t="shared" si="110"/>
        <v>12.5</v>
      </c>
      <c r="AD132" s="12">
        <f t="shared" si="111"/>
        <v>0</v>
      </c>
      <c r="AE132" s="124"/>
      <c r="AF132" s="135">
        <v>5</v>
      </c>
      <c r="AG132" s="112">
        <f t="shared" si="112"/>
        <v>12.5</v>
      </c>
      <c r="AH132" s="52"/>
      <c r="AJ132" s="17">
        <f t="shared" si="113"/>
        <v>12.5</v>
      </c>
      <c r="AK132" s="17">
        <f t="shared" si="114"/>
        <v>0</v>
      </c>
      <c r="AL132" s="17">
        <f t="shared" si="115"/>
        <v>0</v>
      </c>
      <c r="AM132" s="17" t="str">
        <f t="shared" si="116"/>
        <v/>
      </c>
      <c r="AO132" s="31" t="s">
        <v>59</v>
      </c>
    </row>
    <row r="133" spans="2:41" s="3" customFormat="1" ht="9.9499999999999993" customHeight="1" x14ac:dyDescent="0.2">
      <c r="B133" s="119" t="s">
        <v>293</v>
      </c>
      <c r="D133" s="40"/>
      <c r="E133" s="75" t="s">
        <v>148</v>
      </c>
      <c r="F133" s="75"/>
      <c r="G133" s="30" t="s">
        <v>142</v>
      </c>
      <c r="H133" s="30"/>
      <c r="I133" s="30"/>
      <c r="J133" s="30"/>
      <c r="K133" s="30" t="s">
        <v>155</v>
      </c>
      <c r="L133" s="30"/>
      <c r="M133" s="30"/>
      <c r="N133" s="30"/>
      <c r="P133" s="75"/>
      <c r="Q133" s="91"/>
      <c r="R133" s="29"/>
      <c r="S133" s="39">
        <f t="shared" si="107"/>
        <v>12.5</v>
      </c>
      <c r="T133" s="37" t="s">
        <v>46</v>
      </c>
      <c r="U133" s="5" t="str">
        <f>+Instructions!$B$3</f>
        <v>D</v>
      </c>
      <c r="V133" s="52"/>
      <c r="W133" s="56">
        <f>+Instructions!$C$22</f>
        <v>0</v>
      </c>
      <c r="X133" s="17">
        <f t="shared" si="108"/>
        <v>12.5</v>
      </c>
      <c r="Y133" s="52"/>
      <c r="Z133" s="6" t="s">
        <v>497</v>
      </c>
      <c r="AA133" s="39">
        <v>12.5</v>
      </c>
      <c r="AB133" s="60">
        <f t="shared" si="109"/>
        <v>0</v>
      </c>
      <c r="AC133" s="17">
        <f t="shared" si="110"/>
        <v>12.5</v>
      </c>
      <c r="AD133" s="12">
        <f t="shared" si="111"/>
        <v>0</v>
      </c>
      <c r="AE133" s="124"/>
      <c r="AF133" s="135">
        <v>5</v>
      </c>
      <c r="AG133" s="112">
        <f t="shared" si="112"/>
        <v>12.5</v>
      </c>
      <c r="AH133" s="52"/>
      <c r="AJ133" s="17">
        <f t="shared" si="113"/>
        <v>12.5</v>
      </c>
      <c r="AK133" s="17">
        <f t="shared" si="114"/>
        <v>0</v>
      </c>
      <c r="AL133" s="17">
        <f t="shared" si="115"/>
        <v>0</v>
      </c>
      <c r="AM133" s="17" t="str">
        <f t="shared" si="116"/>
        <v/>
      </c>
      <c r="AO133" s="31" t="s">
        <v>59</v>
      </c>
    </row>
    <row r="134" spans="2:41" s="3" customFormat="1" ht="3" customHeight="1" x14ac:dyDescent="0.2">
      <c r="P134" s="75"/>
      <c r="Q134" s="91"/>
      <c r="R134" s="6"/>
      <c r="S134" s="39"/>
      <c r="T134" s="6"/>
      <c r="U134" s="5"/>
      <c r="V134" s="52"/>
      <c r="W134" s="56"/>
      <c r="X134" s="15"/>
      <c r="Y134" s="52"/>
      <c r="Z134" s="39"/>
      <c r="AA134" s="39"/>
      <c r="AB134" s="55"/>
      <c r="AC134" s="17"/>
      <c r="AD134" s="15"/>
      <c r="AE134" s="65"/>
      <c r="AF134" s="127"/>
      <c r="AG134" s="39"/>
      <c r="AH134" s="52"/>
      <c r="AJ134" s="17"/>
      <c r="AK134" s="17"/>
      <c r="AL134" s="17"/>
      <c r="AM134" s="17"/>
      <c r="AO134" s="31" t="s">
        <v>59</v>
      </c>
    </row>
    <row r="135" spans="2:41" s="3" customFormat="1" ht="9.9499999999999993" customHeight="1" x14ac:dyDescent="0.2">
      <c r="C135" s="35"/>
      <c r="D135" s="40" t="s">
        <v>111</v>
      </c>
      <c r="E135" s="144" t="s">
        <v>130</v>
      </c>
      <c r="F135" s="144"/>
      <c r="G135" s="144"/>
      <c r="H135" s="144"/>
      <c r="I135" s="144"/>
      <c r="J135" s="144"/>
      <c r="K135" s="144"/>
      <c r="L135" s="144"/>
      <c r="M135" s="144"/>
      <c r="N135" s="144"/>
      <c r="O135" s="30"/>
      <c r="P135" s="30"/>
      <c r="Q135" s="30"/>
      <c r="R135" s="30"/>
      <c r="S135" s="39"/>
      <c r="T135" s="30"/>
      <c r="U135" s="5"/>
      <c r="V135" s="52"/>
      <c r="W135" s="70"/>
      <c r="X135" s="70"/>
      <c r="Y135" s="52"/>
      <c r="Z135" s="39"/>
      <c r="AA135" s="39"/>
      <c r="AB135" s="55"/>
      <c r="AC135" s="17"/>
      <c r="AD135" s="15"/>
      <c r="AE135" s="65"/>
      <c r="AF135" s="127"/>
      <c r="AG135" s="17"/>
      <c r="AH135" s="52"/>
      <c r="AJ135" s="17"/>
      <c r="AK135" s="17"/>
      <c r="AL135" s="17"/>
      <c r="AM135" s="17"/>
      <c r="AO135" s="31" t="s">
        <v>59</v>
      </c>
    </row>
    <row r="136" spans="2:41" s="3" customFormat="1" ht="2.1" customHeight="1" x14ac:dyDescent="0.2">
      <c r="P136" s="75"/>
      <c r="Q136" s="91"/>
      <c r="R136" s="6"/>
      <c r="S136" s="39"/>
      <c r="T136" s="6"/>
      <c r="U136" s="5"/>
      <c r="V136" s="52"/>
      <c r="W136" s="56"/>
      <c r="X136" s="15"/>
      <c r="Y136" s="52"/>
      <c r="Z136" s="39"/>
      <c r="AA136" s="39"/>
      <c r="AB136" s="55"/>
      <c r="AC136" s="17"/>
      <c r="AD136" s="15"/>
      <c r="AE136" s="65"/>
      <c r="AF136" s="127"/>
      <c r="AG136" s="39"/>
      <c r="AH136" s="52"/>
      <c r="AJ136" s="17"/>
      <c r="AK136" s="17"/>
      <c r="AL136" s="17"/>
      <c r="AM136" s="17"/>
      <c r="AO136" s="31" t="s">
        <v>59</v>
      </c>
    </row>
    <row r="137" spans="2:41" s="3" customFormat="1" ht="9.9499999999999993" customHeight="1" x14ac:dyDescent="0.2">
      <c r="B137" s="118" t="s">
        <v>292</v>
      </c>
      <c r="D137" s="40"/>
      <c r="E137" s="75" t="s">
        <v>105</v>
      </c>
      <c r="F137" s="75"/>
      <c r="G137" s="30" t="s">
        <v>48</v>
      </c>
      <c r="H137" s="30"/>
      <c r="I137" s="30"/>
      <c r="K137" s="30"/>
      <c r="L137" s="30"/>
      <c r="M137" s="30"/>
      <c r="N137" s="30"/>
      <c r="P137" s="75" t="s">
        <v>124</v>
      </c>
      <c r="Q137" s="91"/>
      <c r="R137" s="29" t="s">
        <v>89</v>
      </c>
      <c r="S137" s="39">
        <f>IF(Suggested="Yes",AA137,AG137)</f>
        <v>11.25</v>
      </c>
      <c r="T137" s="37" t="s">
        <v>47</v>
      </c>
      <c r="U137" s="5" t="str">
        <f>+Instructions!$B$3</f>
        <v>D</v>
      </c>
      <c r="V137" s="52"/>
      <c r="W137" s="56">
        <f>+Instructions!$C$22</f>
        <v>0</v>
      </c>
      <c r="X137" s="17">
        <f>ROUND($AA137*(1-W137)+0.004999,2)</f>
        <v>11.25</v>
      </c>
      <c r="Y137" s="52"/>
      <c r="Z137" s="6" t="s">
        <v>497</v>
      </c>
      <c r="AA137" s="39">
        <v>11.25</v>
      </c>
      <c r="AB137" s="60">
        <f t="shared" ref="AB137:AC137" si="117">+W137</f>
        <v>0</v>
      </c>
      <c r="AC137" s="17">
        <f t="shared" si="117"/>
        <v>11.25</v>
      </c>
      <c r="AD137" s="12">
        <f>(AG137-AC137)/AG137</f>
        <v>0</v>
      </c>
      <c r="AE137" s="124"/>
      <c r="AF137" s="134">
        <v>4</v>
      </c>
      <c r="AG137" s="111">
        <f>SUM(AJ137:AL137)+AE137</f>
        <v>11.25</v>
      </c>
      <c r="AH137" s="52"/>
      <c r="AJ137" s="17">
        <f>ROUND(AC137/(1-VLOOKUP(AF137,Group,2,FALSE)),2)</f>
        <v>11.25</v>
      </c>
      <c r="AK137" s="17">
        <f>IF(VLOOKUP(AF137,Group,5,FALSE)="YES",VLOOKUP(ROUND(ROUND(AJ137,1)-AJ137,2),Round,2,FALSE)+VLOOKUP(AF137,Group,6,FALSE),0)</f>
        <v>0</v>
      </c>
      <c r="AL137" s="17">
        <f>IF(VLOOKUP(AF137,Group,7,FALSE)="",0,ROUND(AJ137-0.04999,1)-AJ137+AM137)</f>
        <v>0</v>
      </c>
      <c r="AM137" s="17" t="str">
        <f>IF(VLOOKUP(AF137,Group,7,FALSE)="","",VLOOKUP(AF137,Group,7,FALSE))</f>
        <v/>
      </c>
      <c r="AO137" s="31" t="s">
        <v>59</v>
      </c>
    </row>
    <row r="138" spans="2:41" s="3" customFormat="1" ht="9.9499999999999993" customHeight="1" x14ac:dyDescent="0.2">
      <c r="B138" s="118" t="s">
        <v>292</v>
      </c>
      <c r="D138" s="40"/>
      <c r="E138" s="75" t="s">
        <v>105</v>
      </c>
      <c r="F138" s="75"/>
      <c r="G138" s="30" t="s">
        <v>48</v>
      </c>
      <c r="H138" s="30"/>
      <c r="I138" s="30"/>
      <c r="J138" s="30" t="s">
        <v>114</v>
      </c>
      <c r="K138" s="30"/>
      <c r="L138" s="30"/>
      <c r="M138" s="30"/>
      <c r="N138" s="30"/>
      <c r="P138" s="75" t="s">
        <v>124</v>
      </c>
      <c r="Q138" s="91"/>
      <c r="R138" s="29" t="s">
        <v>89</v>
      </c>
      <c r="S138" s="39">
        <f>IF(Suggested="Yes",AA138,AG138)</f>
        <v>12.3</v>
      </c>
      <c r="T138" s="37" t="s">
        <v>47</v>
      </c>
      <c r="U138" s="5" t="str">
        <f>+Instructions!$B$3</f>
        <v>D</v>
      </c>
      <c r="V138" s="52"/>
      <c r="W138" s="56">
        <f>+Instructions!$C$22</f>
        <v>0</v>
      </c>
      <c r="X138" s="17">
        <f>ROUND($AA138*(1-W138)+0.004999,2)</f>
        <v>12.3</v>
      </c>
      <c r="Y138" s="52"/>
      <c r="Z138" s="6" t="s">
        <v>497</v>
      </c>
      <c r="AA138" s="39">
        <v>12.3</v>
      </c>
      <c r="AB138" s="60">
        <f t="shared" ref="AB138" si="118">+W138</f>
        <v>0</v>
      </c>
      <c r="AC138" s="17">
        <f t="shared" ref="AC138" si="119">+X138</f>
        <v>12.3</v>
      </c>
      <c r="AD138" s="12">
        <f>(AG138-AC138)/AG138</f>
        <v>0</v>
      </c>
      <c r="AE138" s="124"/>
      <c r="AF138" s="134">
        <v>4</v>
      </c>
      <c r="AG138" s="111">
        <f>SUM(AJ138:AL138)+AE138</f>
        <v>12.3</v>
      </c>
      <c r="AH138" s="52"/>
      <c r="AJ138" s="17">
        <f>ROUND(AC138/(1-VLOOKUP(AF138,Group,2,FALSE)),2)</f>
        <v>12.3</v>
      </c>
      <c r="AK138" s="17">
        <f>IF(VLOOKUP(AF138,Group,5,FALSE)="YES",VLOOKUP(ROUND(ROUND(AJ138,1)-AJ138,2),Round,2,FALSE)+VLOOKUP(AF138,Group,6,FALSE),0)</f>
        <v>0</v>
      </c>
      <c r="AL138" s="17">
        <f>IF(VLOOKUP(AF138,Group,7,FALSE)="",0,ROUND(AJ138-0.04999,1)-AJ138+AM138)</f>
        <v>0</v>
      </c>
      <c r="AM138" s="17" t="str">
        <f>IF(VLOOKUP(AF138,Group,7,FALSE)="","",VLOOKUP(AF138,Group,7,FALSE))</f>
        <v/>
      </c>
      <c r="AO138" s="31" t="s">
        <v>59</v>
      </c>
    </row>
    <row r="139" spans="2:41" s="3" customFormat="1" ht="3" customHeight="1" x14ac:dyDescent="0.2">
      <c r="P139" s="75"/>
      <c r="Q139" s="91"/>
      <c r="R139" s="6"/>
      <c r="S139" s="39"/>
      <c r="T139" s="6"/>
      <c r="U139" s="5"/>
      <c r="V139" s="52"/>
      <c r="W139" s="56"/>
      <c r="X139" s="15"/>
      <c r="Y139" s="52"/>
      <c r="Z139" s="39"/>
      <c r="AA139" s="39"/>
      <c r="AB139" s="55"/>
      <c r="AC139" s="17"/>
      <c r="AD139" s="15"/>
      <c r="AE139" s="65"/>
      <c r="AF139" s="127"/>
      <c r="AG139" s="39"/>
      <c r="AH139" s="52"/>
      <c r="AJ139" s="17"/>
      <c r="AK139" s="17"/>
      <c r="AL139" s="17"/>
      <c r="AM139" s="17"/>
      <c r="AO139" s="31" t="s">
        <v>59</v>
      </c>
    </row>
    <row r="140" spans="2:41" s="3" customFormat="1" ht="9.9499999999999993" customHeight="1" x14ac:dyDescent="0.2">
      <c r="C140" s="35"/>
      <c r="D140" s="40" t="s">
        <v>111</v>
      </c>
      <c r="E140" s="144" t="s">
        <v>131</v>
      </c>
      <c r="F140" s="144"/>
      <c r="G140" s="144"/>
      <c r="H140" s="144"/>
      <c r="I140" s="144"/>
      <c r="J140" s="144"/>
      <c r="K140" s="144"/>
      <c r="L140" s="144"/>
      <c r="M140" s="144"/>
      <c r="N140" s="144"/>
      <c r="O140" s="30"/>
      <c r="P140" s="30"/>
      <c r="Q140" s="30"/>
      <c r="R140" s="30"/>
      <c r="S140" s="39"/>
      <c r="T140" s="30"/>
      <c r="U140" s="5"/>
      <c r="V140" s="52"/>
      <c r="W140" s="70"/>
      <c r="X140" s="70"/>
      <c r="Y140" s="52"/>
      <c r="Z140" s="39"/>
      <c r="AA140" s="39"/>
      <c r="AB140" s="55"/>
      <c r="AC140" s="17"/>
      <c r="AD140" s="15"/>
      <c r="AE140" s="65"/>
      <c r="AF140" s="127"/>
      <c r="AG140" s="17"/>
      <c r="AH140" s="52"/>
      <c r="AJ140" s="17"/>
      <c r="AK140" s="17"/>
      <c r="AL140" s="17"/>
      <c r="AM140" s="17"/>
      <c r="AO140" s="31" t="s">
        <v>59</v>
      </c>
    </row>
    <row r="141" spans="2:41" s="3" customFormat="1" ht="2.1" customHeight="1" x14ac:dyDescent="0.2">
      <c r="C141" s="74"/>
      <c r="D141" s="164"/>
      <c r="E141" s="164"/>
      <c r="P141" s="4"/>
      <c r="Q141" s="6"/>
      <c r="S141" s="21"/>
      <c r="T141" s="68"/>
      <c r="U141" s="5"/>
      <c r="V141" s="52"/>
      <c r="W141" s="70"/>
      <c r="X141" s="70"/>
      <c r="Y141" s="52"/>
      <c r="Z141" s="39"/>
      <c r="AA141" s="39"/>
      <c r="AB141" s="55"/>
      <c r="AC141" s="17"/>
      <c r="AD141" s="15"/>
      <c r="AE141" s="65"/>
      <c r="AF141" s="127"/>
      <c r="AG141" s="17"/>
      <c r="AH141" s="52"/>
      <c r="AJ141" s="17"/>
      <c r="AK141" s="17"/>
      <c r="AL141" s="17"/>
      <c r="AM141" s="17"/>
      <c r="AO141" s="31"/>
    </row>
    <row r="142" spans="2:41" s="3" customFormat="1" ht="9.9499999999999993" customHeight="1" x14ac:dyDescent="0.2">
      <c r="B142" s="118" t="s">
        <v>292</v>
      </c>
      <c r="D142" s="40"/>
      <c r="E142" s="75" t="s">
        <v>105</v>
      </c>
      <c r="F142" s="75"/>
      <c r="G142" s="30" t="s">
        <v>48</v>
      </c>
      <c r="H142" s="30"/>
      <c r="I142" s="30"/>
      <c r="K142" s="30"/>
      <c r="L142" s="30"/>
      <c r="M142" s="30"/>
      <c r="N142" s="30"/>
      <c r="P142" s="75" t="s">
        <v>124</v>
      </c>
      <c r="Q142" s="91"/>
      <c r="R142" s="29"/>
      <c r="S142" s="39">
        <f>IF(Suggested="Yes",AA142,AG142)</f>
        <v>15.25</v>
      </c>
      <c r="T142" s="37" t="s">
        <v>47</v>
      </c>
      <c r="U142" s="5" t="str">
        <f>+Instructions!$B$3</f>
        <v>D</v>
      </c>
      <c r="V142" s="52"/>
      <c r="W142" s="56">
        <f>+Instructions!$C$22</f>
        <v>0</v>
      </c>
      <c r="X142" s="17">
        <f>ROUND($AA142*(1-W142)+0.004999,2)</f>
        <v>15.25</v>
      </c>
      <c r="Y142" s="52"/>
      <c r="Z142" s="6" t="s">
        <v>497</v>
      </c>
      <c r="AA142" s="39">
        <v>15.25</v>
      </c>
      <c r="AB142" s="60">
        <f>+W142</f>
        <v>0</v>
      </c>
      <c r="AC142" s="17">
        <f>+X142</f>
        <v>15.25</v>
      </c>
      <c r="AD142" s="12">
        <f>(AG142-AC142)/AG142</f>
        <v>0</v>
      </c>
      <c r="AE142" s="124"/>
      <c r="AF142" s="134">
        <v>4</v>
      </c>
      <c r="AG142" s="111">
        <f>SUM(AJ142:AL142)+AE142</f>
        <v>15.25</v>
      </c>
      <c r="AH142" s="52"/>
      <c r="AJ142" s="17">
        <f>ROUND(AC142/(1-VLOOKUP(AF142,Group,2,FALSE)),2)</f>
        <v>15.25</v>
      </c>
      <c r="AK142" s="17">
        <f>IF(VLOOKUP(AF142,Group,5,FALSE)="YES",VLOOKUP(ROUND(ROUND(AJ142,1)-AJ142,2),Round,2,FALSE)+VLOOKUP(AF142,Group,6,FALSE),0)</f>
        <v>0</v>
      </c>
      <c r="AL142" s="17">
        <f>IF(VLOOKUP(AF142,Group,7,FALSE)="",0,ROUND(AJ142-0.04999,1)-AJ142+AM142)</f>
        <v>0</v>
      </c>
      <c r="AM142" s="17" t="str">
        <f>IF(VLOOKUP(AF142,Group,7,FALSE)="","",VLOOKUP(AF142,Group,7,FALSE))</f>
        <v/>
      </c>
      <c r="AO142" s="31" t="s">
        <v>59</v>
      </c>
    </row>
    <row r="143" spans="2:41" s="3" customFormat="1" ht="9.9499999999999993" customHeight="1" x14ac:dyDescent="0.2">
      <c r="B143" s="118" t="s">
        <v>292</v>
      </c>
      <c r="D143" s="40"/>
      <c r="E143" s="75" t="s">
        <v>105</v>
      </c>
      <c r="F143" s="75"/>
      <c r="G143" s="30" t="s">
        <v>48</v>
      </c>
      <c r="H143" s="30"/>
      <c r="I143" s="30"/>
      <c r="J143" s="30" t="s">
        <v>114</v>
      </c>
      <c r="K143" s="30"/>
      <c r="L143" s="30"/>
      <c r="M143" s="30"/>
      <c r="N143" s="30"/>
      <c r="P143" s="75" t="s">
        <v>124</v>
      </c>
      <c r="Q143" s="91"/>
      <c r="R143" s="29"/>
      <c r="S143" s="39">
        <f>IF(Suggested="Yes",AA143,AG143)</f>
        <v>16.05</v>
      </c>
      <c r="T143" s="37" t="s">
        <v>47</v>
      </c>
      <c r="U143" s="5" t="str">
        <f>+Instructions!$B$3</f>
        <v>D</v>
      </c>
      <c r="V143" s="52"/>
      <c r="W143" s="56">
        <f>+Instructions!$C$22</f>
        <v>0</v>
      </c>
      <c r="X143" s="17">
        <f>ROUND($AA143*(1-W143)+0.004999,2)</f>
        <v>16.05</v>
      </c>
      <c r="Y143" s="52"/>
      <c r="Z143" s="6" t="s">
        <v>497</v>
      </c>
      <c r="AA143" s="39">
        <v>16.05</v>
      </c>
      <c r="AB143" s="60">
        <f>+W143</f>
        <v>0</v>
      </c>
      <c r="AC143" s="17">
        <f>+X143</f>
        <v>16.05</v>
      </c>
      <c r="AD143" s="12">
        <f>(AG143-AC143)/AG143</f>
        <v>0</v>
      </c>
      <c r="AE143" s="124"/>
      <c r="AF143" s="134">
        <v>4</v>
      </c>
      <c r="AG143" s="111">
        <f>SUM(AJ143:AL143)+AE143</f>
        <v>16.05</v>
      </c>
      <c r="AH143" s="52"/>
      <c r="AJ143" s="17">
        <f>ROUND(AC143/(1-VLOOKUP(AF143,Group,2,FALSE)),2)</f>
        <v>16.05</v>
      </c>
      <c r="AK143" s="17">
        <f>IF(VLOOKUP(AF143,Group,5,FALSE)="YES",VLOOKUP(ROUND(ROUND(AJ143,1)-AJ143,2),Round,2,FALSE)+VLOOKUP(AF143,Group,6,FALSE),0)</f>
        <v>0</v>
      </c>
      <c r="AL143" s="17">
        <f>IF(VLOOKUP(AF143,Group,7,FALSE)="",0,ROUND(AJ143-0.04999,1)-AJ143+AM143)</f>
        <v>0</v>
      </c>
      <c r="AM143" s="17" t="str">
        <f>IF(VLOOKUP(AF143,Group,7,FALSE)="","",VLOOKUP(AF143,Group,7,FALSE))</f>
        <v/>
      </c>
      <c r="AO143" s="31" t="s">
        <v>59</v>
      </c>
    </row>
    <row r="144" spans="2:41" s="3" customFormat="1" ht="3" customHeight="1" x14ac:dyDescent="0.2">
      <c r="P144" s="75"/>
      <c r="Q144" s="91"/>
      <c r="R144" s="6"/>
      <c r="S144" s="39"/>
      <c r="T144" s="6"/>
      <c r="U144" s="5"/>
      <c r="V144" s="52"/>
      <c r="W144" s="56"/>
      <c r="X144" s="15"/>
      <c r="Y144" s="52"/>
      <c r="Z144" s="39"/>
      <c r="AA144" s="39"/>
      <c r="AB144" s="55"/>
      <c r="AC144" s="17"/>
      <c r="AD144" s="15"/>
      <c r="AE144" s="65"/>
      <c r="AF144" s="127"/>
      <c r="AG144" s="39"/>
      <c r="AH144" s="52"/>
      <c r="AJ144" s="17"/>
      <c r="AK144" s="17"/>
      <c r="AL144" s="17"/>
      <c r="AM144" s="17"/>
      <c r="AO144" s="31" t="s">
        <v>59</v>
      </c>
    </row>
    <row r="145" spans="2:41" s="3" customFormat="1" ht="9.9499999999999993" customHeight="1" x14ac:dyDescent="0.2">
      <c r="C145" s="35"/>
      <c r="D145" s="40" t="s">
        <v>10</v>
      </c>
      <c r="E145" s="144" t="s">
        <v>445</v>
      </c>
      <c r="F145" s="144"/>
      <c r="G145" s="144"/>
      <c r="H145" s="144"/>
      <c r="I145" s="144"/>
      <c r="J145" s="144"/>
      <c r="L145" s="144"/>
      <c r="M145" s="144"/>
      <c r="N145" s="144"/>
      <c r="O145" s="30"/>
      <c r="P145" s="30"/>
      <c r="Q145" s="30"/>
      <c r="R145" s="30"/>
      <c r="S145" s="39"/>
      <c r="T145" s="30"/>
      <c r="U145" s="5"/>
      <c r="V145" s="52"/>
      <c r="W145" s="70"/>
      <c r="X145" s="70"/>
      <c r="Y145" s="52"/>
      <c r="Z145" s="39"/>
      <c r="AA145" s="39"/>
      <c r="AB145" s="55"/>
      <c r="AC145" s="17"/>
      <c r="AD145" s="15"/>
      <c r="AE145" s="65"/>
      <c r="AF145" s="127"/>
      <c r="AG145" s="17"/>
      <c r="AH145" s="52"/>
      <c r="AJ145" s="17"/>
      <c r="AK145" s="17"/>
      <c r="AL145" s="17"/>
      <c r="AM145" s="17"/>
      <c r="AO145" s="31" t="s">
        <v>59</v>
      </c>
    </row>
    <row r="146" spans="2:41" s="3" customFormat="1" ht="2.1" customHeight="1" x14ac:dyDescent="0.2">
      <c r="P146" s="75"/>
      <c r="Q146" s="91"/>
      <c r="R146" s="6"/>
      <c r="S146" s="39"/>
      <c r="T146" s="6"/>
      <c r="U146" s="5"/>
      <c r="V146" s="52"/>
      <c r="W146" s="56"/>
      <c r="X146" s="15"/>
      <c r="Y146" s="52"/>
      <c r="Z146" s="39"/>
      <c r="AA146" s="39"/>
      <c r="AB146" s="55"/>
      <c r="AC146" s="17"/>
      <c r="AD146" s="15"/>
      <c r="AE146" s="65"/>
      <c r="AF146" s="127"/>
      <c r="AG146" s="39"/>
      <c r="AH146" s="52"/>
      <c r="AJ146" s="17"/>
      <c r="AK146" s="17"/>
      <c r="AL146" s="17"/>
      <c r="AM146" s="17"/>
      <c r="AO146" s="31" t="s">
        <v>59</v>
      </c>
    </row>
    <row r="147" spans="2:41" s="3" customFormat="1" ht="9.9499999999999993" customHeight="1" x14ac:dyDescent="0.2">
      <c r="B147" s="119" t="s">
        <v>293</v>
      </c>
      <c r="D147" s="40"/>
      <c r="E147" s="75" t="s">
        <v>105</v>
      </c>
      <c r="F147" s="75"/>
      <c r="G147" s="30" t="s">
        <v>135</v>
      </c>
      <c r="H147" s="30"/>
      <c r="I147" s="30"/>
      <c r="J147" s="30"/>
      <c r="K147" s="30" t="s">
        <v>103</v>
      </c>
      <c r="L147" s="30"/>
      <c r="M147" s="30"/>
      <c r="N147" s="30"/>
      <c r="P147" s="75"/>
      <c r="Q147" s="91"/>
      <c r="R147" s="29"/>
      <c r="S147" s="39">
        <f t="shared" ref="S147:S148" si="120">IF(Suggested="Yes",AA147,AG147)</f>
        <v>7.15</v>
      </c>
      <c r="T147" s="37" t="s">
        <v>46</v>
      </c>
      <c r="U147" s="5" t="str">
        <f>+Instructions!$B$3</f>
        <v>D</v>
      </c>
      <c r="V147" s="52"/>
      <c r="W147" s="56">
        <f>+Instructions!$C$22</f>
        <v>0</v>
      </c>
      <c r="X147" s="17">
        <f t="shared" ref="X147:X148" si="121">ROUND($AA147*(1-W147)+0.004999,2)</f>
        <v>7.15</v>
      </c>
      <c r="Y147" s="52"/>
      <c r="Z147" s="6" t="s">
        <v>497</v>
      </c>
      <c r="AA147" s="39">
        <v>7.15</v>
      </c>
      <c r="AB147" s="60">
        <f t="shared" ref="AB147:AC148" si="122">+W147</f>
        <v>0</v>
      </c>
      <c r="AC147" s="17">
        <f t="shared" si="122"/>
        <v>7.15</v>
      </c>
      <c r="AD147" s="12">
        <f t="shared" ref="AD147:AD148" si="123">(AG147-AC147)/AG147</f>
        <v>0</v>
      </c>
      <c r="AE147" s="124"/>
      <c r="AF147" s="135">
        <v>5</v>
      </c>
      <c r="AG147" s="112">
        <f t="shared" ref="AG147:AG148" si="124">SUM(AJ147:AL147)+AE147</f>
        <v>7.15</v>
      </c>
      <c r="AH147" s="52"/>
      <c r="AJ147" s="17">
        <f t="shared" ref="AJ147:AJ148" si="125">ROUND(AC147/(1-VLOOKUP(AF147,Group,2,FALSE)),2)</f>
        <v>7.15</v>
      </c>
      <c r="AK147" s="17">
        <f t="shared" ref="AK147:AK148" si="126">IF(VLOOKUP(AF147,Group,5,FALSE)="YES",VLOOKUP(ROUND(ROUND(AJ147,1)-AJ147,2),Round,2,FALSE)+VLOOKUP(AF147,Group,6,FALSE),0)</f>
        <v>0</v>
      </c>
      <c r="AL147" s="17">
        <f t="shared" ref="AL147:AL148" si="127">IF(VLOOKUP(AF147,Group,7,FALSE)="",0,ROUND(AJ147-0.04999,1)-AJ147+AM147)</f>
        <v>0</v>
      </c>
      <c r="AM147" s="17" t="str">
        <f t="shared" ref="AM147:AM148" si="128">IF(VLOOKUP(AF147,Group,7,FALSE)="","",VLOOKUP(AF147,Group,7,FALSE))</f>
        <v/>
      </c>
      <c r="AO147" s="31" t="s">
        <v>59</v>
      </c>
    </row>
    <row r="148" spans="2:41" s="3" customFormat="1" ht="9.9499999999999993" customHeight="1" x14ac:dyDescent="0.2">
      <c r="B148" s="119" t="s">
        <v>293</v>
      </c>
      <c r="D148" s="40"/>
      <c r="E148" s="75" t="s">
        <v>105</v>
      </c>
      <c r="F148" s="75"/>
      <c r="G148" s="30" t="s">
        <v>136</v>
      </c>
      <c r="H148" s="30"/>
      <c r="I148" s="30"/>
      <c r="J148" s="30"/>
      <c r="K148" s="30" t="s">
        <v>137</v>
      </c>
      <c r="L148" s="30"/>
      <c r="M148" s="30"/>
      <c r="N148" s="30"/>
      <c r="P148" s="75"/>
      <c r="Q148" s="91"/>
      <c r="R148" s="29"/>
      <c r="S148" s="39">
        <f t="shared" si="120"/>
        <v>13.3</v>
      </c>
      <c r="T148" s="37" t="s">
        <v>46</v>
      </c>
      <c r="U148" s="5" t="str">
        <f>+Instructions!$B$3</f>
        <v>D</v>
      </c>
      <c r="V148" s="52"/>
      <c r="W148" s="56">
        <f>+Instructions!$C$22</f>
        <v>0</v>
      </c>
      <c r="X148" s="17">
        <f t="shared" si="121"/>
        <v>13.3</v>
      </c>
      <c r="Y148" s="52"/>
      <c r="Z148" s="6" t="s">
        <v>497</v>
      </c>
      <c r="AA148" s="39">
        <v>13.3</v>
      </c>
      <c r="AB148" s="60">
        <f t="shared" si="122"/>
        <v>0</v>
      </c>
      <c r="AC148" s="17">
        <f t="shared" si="122"/>
        <v>13.3</v>
      </c>
      <c r="AD148" s="12">
        <f t="shared" si="123"/>
        <v>0</v>
      </c>
      <c r="AE148" s="124"/>
      <c r="AF148" s="135">
        <v>5</v>
      </c>
      <c r="AG148" s="112">
        <f t="shared" si="124"/>
        <v>13.3</v>
      </c>
      <c r="AH148" s="52"/>
      <c r="AJ148" s="17">
        <f t="shared" si="125"/>
        <v>13.3</v>
      </c>
      <c r="AK148" s="17">
        <f t="shared" si="126"/>
        <v>0</v>
      </c>
      <c r="AL148" s="17">
        <f t="shared" si="127"/>
        <v>0</v>
      </c>
      <c r="AM148" s="17" t="str">
        <f t="shared" si="128"/>
        <v/>
      </c>
      <c r="AO148" s="31" t="s">
        <v>59</v>
      </c>
    </row>
    <row r="149" spans="2:41" s="3" customFormat="1" ht="2.1" customHeight="1" x14ac:dyDescent="0.2">
      <c r="P149" s="75"/>
      <c r="Q149" s="91"/>
      <c r="R149" s="6"/>
      <c r="S149" s="39"/>
      <c r="T149" s="6"/>
      <c r="U149" s="5"/>
      <c r="V149" s="52"/>
      <c r="W149" s="56"/>
      <c r="X149" s="15"/>
      <c r="Y149" s="52"/>
      <c r="Z149" s="39"/>
      <c r="AA149" s="39"/>
      <c r="AB149" s="55"/>
      <c r="AC149" s="17"/>
      <c r="AD149" s="15"/>
      <c r="AE149" s="65"/>
      <c r="AF149" s="127"/>
      <c r="AG149" s="39"/>
      <c r="AH149" s="52"/>
      <c r="AJ149" s="17"/>
      <c r="AK149" s="17"/>
      <c r="AL149" s="17"/>
      <c r="AM149" s="17"/>
      <c r="AO149" s="31" t="s">
        <v>59</v>
      </c>
    </row>
    <row r="150" spans="2:41" s="3" customFormat="1" ht="9.9499999999999993" customHeight="1" x14ac:dyDescent="0.2">
      <c r="B150" s="119" t="s">
        <v>293</v>
      </c>
      <c r="D150" s="40"/>
      <c r="E150" s="75" t="s">
        <v>147</v>
      </c>
      <c r="F150" s="75"/>
      <c r="G150" s="30" t="s">
        <v>138</v>
      </c>
      <c r="H150" s="30"/>
      <c r="I150" s="30"/>
      <c r="J150" s="30"/>
      <c r="K150" s="30" t="s">
        <v>151</v>
      </c>
      <c r="L150" s="30"/>
      <c r="M150" s="30"/>
      <c r="N150" s="30"/>
      <c r="P150" s="75"/>
      <c r="Q150" s="91"/>
      <c r="R150" s="29"/>
      <c r="S150" s="39">
        <f t="shared" ref="S150:S154" si="129">IF(Suggested="Yes",AA150,AG150)</f>
        <v>7.15</v>
      </c>
      <c r="T150" s="37" t="s">
        <v>46</v>
      </c>
      <c r="U150" s="5" t="str">
        <f>+Instructions!$B$3</f>
        <v>D</v>
      </c>
      <c r="V150" s="52"/>
      <c r="W150" s="56">
        <f>+Instructions!$C$22</f>
        <v>0</v>
      </c>
      <c r="X150" s="17">
        <f t="shared" ref="X150:X154" si="130">ROUND($AA150*(1-W150)+0.004999,2)</f>
        <v>7.15</v>
      </c>
      <c r="Y150" s="52"/>
      <c r="Z150" s="6" t="s">
        <v>497</v>
      </c>
      <c r="AA150" s="39">
        <v>7.15</v>
      </c>
      <c r="AB150" s="60">
        <f t="shared" ref="AB150:AC152" si="131">+W150</f>
        <v>0</v>
      </c>
      <c r="AC150" s="17">
        <f t="shared" si="131"/>
        <v>7.15</v>
      </c>
      <c r="AD150" s="12">
        <f t="shared" ref="AD150:AD154" si="132">(AG150-AC150)/AG150</f>
        <v>0</v>
      </c>
      <c r="AE150" s="124"/>
      <c r="AF150" s="135">
        <v>5</v>
      </c>
      <c r="AG150" s="112">
        <f t="shared" ref="AG150:AG154" si="133">SUM(AJ150:AL150)+AE150</f>
        <v>7.15</v>
      </c>
      <c r="AH150" s="52"/>
      <c r="AJ150" s="17">
        <f t="shared" ref="AJ150:AJ154" si="134">ROUND(AC150/(1-VLOOKUP(AF150,Group,2,FALSE)),2)</f>
        <v>7.15</v>
      </c>
      <c r="AK150" s="17">
        <f t="shared" ref="AK150:AK154" si="135">IF(VLOOKUP(AF150,Group,5,FALSE)="YES",VLOOKUP(ROUND(ROUND(AJ150,1)-AJ150,2),Round,2,FALSE)+VLOOKUP(AF150,Group,6,FALSE),0)</f>
        <v>0</v>
      </c>
      <c r="AL150" s="17">
        <f t="shared" ref="AL150:AL154" si="136">IF(VLOOKUP(AF150,Group,7,FALSE)="",0,ROUND(AJ150-0.04999,1)-AJ150+AM150)</f>
        <v>0</v>
      </c>
      <c r="AM150" s="17" t="str">
        <f t="shared" ref="AM150:AM154" si="137">IF(VLOOKUP(AF150,Group,7,FALSE)="","",VLOOKUP(AF150,Group,7,FALSE))</f>
        <v/>
      </c>
      <c r="AO150" s="31" t="s">
        <v>59</v>
      </c>
    </row>
    <row r="151" spans="2:41" s="3" customFormat="1" ht="9.9499999999999993" customHeight="1" x14ac:dyDescent="0.2">
      <c r="B151" s="119" t="s">
        <v>293</v>
      </c>
      <c r="D151" s="40"/>
      <c r="E151" s="75" t="s">
        <v>147</v>
      </c>
      <c r="F151" s="75"/>
      <c r="G151" s="30" t="s">
        <v>139</v>
      </c>
      <c r="H151" s="30"/>
      <c r="I151" s="30"/>
      <c r="J151" s="30"/>
      <c r="K151" s="30" t="s">
        <v>152</v>
      </c>
      <c r="L151" s="30"/>
      <c r="M151" s="30"/>
      <c r="N151" s="30"/>
      <c r="P151" s="75"/>
      <c r="Q151" s="91"/>
      <c r="R151" s="29"/>
      <c r="S151" s="39">
        <f t="shared" si="129"/>
        <v>13.3</v>
      </c>
      <c r="T151" s="37" t="s">
        <v>46</v>
      </c>
      <c r="U151" s="5" t="str">
        <f>+Instructions!$B$3</f>
        <v>D</v>
      </c>
      <c r="V151" s="52"/>
      <c r="W151" s="56">
        <f>+Instructions!$C$22</f>
        <v>0</v>
      </c>
      <c r="X151" s="17">
        <f t="shared" si="130"/>
        <v>13.3</v>
      </c>
      <c r="Y151" s="52"/>
      <c r="Z151" s="6" t="s">
        <v>497</v>
      </c>
      <c r="AA151" s="39">
        <v>13.3</v>
      </c>
      <c r="AB151" s="60">
        <f t="shared" si="131"/>
        <v>0</v>
      </c>
      <c r="AC151" s="17">
        <f t="shared" si="131"/>
        <v>13.3</v>
      </c>
      <c r="AD151" s="12">
        <f t="shared" si="132"/>
        <v>0</v>
      </c>
      <c r="AE151" s="124"/>
      <c r="AF151" s="135">
        <v>5</v>
      </c>
      <c r="AG151" s="112">
        <f t="shared" si="133"/>
        <v>13.3</v>
      </c>
      <c r="AH151" s="52"/>
      <c r="AJ151" s="17">
        <f t="shared" si="134"/>
        <v>13.3</v>
      </c>
      <c r="AK151" s="17">
        <f t="shared" si="135"/>
        <v>0</v>
      </c>
      <c r="AL151" s="17">
        <f t="shared" si="136"/>
        <v>0</v>
      </c>
      <c r="AM151" s="17" t="str">
        <f t="shared" si="137"/>
        <v/>
      </c>
      <c r="AO151" s="31" t="s">
        <v>59</v>
      </c>
    </row>
    <row r="152" spans="2:41" s="3" customFormat="1" ht="9.9499999999999993" customHeight="1" x14ac:dyDescent="0.2">
      <c r="B152" s="119" t="s">
        <v>293</v>
      </c>
      <c r="D152" s="40"/>
      <c r="E152" s="75" t="s">
        <v>147</v>
      </c>
      <c r="F152" s="75"/>
      <c r="G152" s="30" t="s">
        <v>140</v>
      </c>
      <c r="H152" s="30"/>
      <c r="I152" s="30"/>
      <c r="J152" s="30"/>
      <c r="K152" s="30" t="s">
        <v>153</v>
      </c>
      <c r="L152" s="30"/>
      <c r="M152" s="30"/>
      <c r="N152" s="30"/>
      <c r="P152" s="75"/>
      <c r="Q152" s="91"/>
      <c r="R152" s="29"/>
      <c r="S152" s="39">
        <f t="shared" si="129"/>
        <v>13.3</v>
      </c>
      <c r="T152" s="37" t="s">
        <v>46</v>
      </c>
      <c r="U152" s="5" t="str">
        <f>+Instructions!$B$3</f>
        <v>D</v>
      </c>
      <c r="V152" s="52"/>
      <c r="W152" s="56">
        <f>+Instructions!$C$22</f>
        <v>0</v>
      </c>
      <c r="X152" s="17">
        <f t="shared" si="130"/>
        <v>13.3</v>
      </c>
      <c r="Y152" s="52"/>
      <c r="Z152" s="6" t="s">
        <v>497</v>
      </c>
      <c r="AA152" s="39">
        <v>13.3</v>
      </c>
      <c r="AB152" s="60">
        <f t="shared" si="131"/>
        <v>0</v>
      </c>
      <c r="AC152" s="17">
        <f t="shared" si="131"/>
        <v>13.3</v>
      </c>
      <c r="AD152" s="12">
        <f t="shared" si="132"/>
        <v>0</v>
      </c>
      <c r="AE152" s="124"/>
      <c r="AF152" s="135">
        <v>5</v>
      </c>
      <c r="AG152" s="112">
        <f t="shared" si="133"/>
        <v>13.3</v>
      </c>
      <c r="AH152" s="52"/>
      <c r="AJ152" s="17">
        <f t="shared" si="134"/>
        <v>13.3</v>
      </c>
      <c r="AK152" s="17">
        <f t="shared" si="135"/>
        <v>0</v>
      </c>
      <c r="AL152" s="17">
        <f t="shared" si="136"/>
        <v>0</v>
      </c>
      <c r="AM152" s="17" t="str">
        <f t="shared" si="137"/>
        <v/>
      </c>
      <c r="AO152" s="31" t="s">
        <v>59</v>
      </c>
    </row>
    <row r="153" spans="2:41" s="3" customFormat="1" ht="9.9499999999999993" customHeight="1" x14ac:dyDescent="0.2">
      <c r="B153" s="119" t="s">
        <v>293</v>
      </c>
      <c r="D153" s="40"/>
      <c r="E153" s="75" t="s">
        <v>148</v>
      </c>
      <c r="F153" s="75"/>
      <c r="G153" s="30" t="s">
        <v>141</v>
      </c>
      <c r="H153" s="30"/>
      <c r="I153" s="30"/>
      <c r="J153" s="30"/>
      <c r="K153" s="30" t="s">
        <v>154</v>
      </c>
      <c r="L153" s="30"/>
      <c r="M153" s="30"/>
      <c r="N153" s="30"/>
      <c r="P153" s="75"/>
      <c r="Q153" s="91"/>
      <c r="R153" s="29"/>
      <c r="S153" s="39">
        <f t="shared" si="129"/>
        <v>12.9</v>
      </c>
      <c r="T153" s="37" t="s">
        <v>46</v>
      </c>
      <c r="U153" s="5" t="str">
        <f>+Instructions!$B$3</f>
        <v>D</v>
      </c>
      <c r="V153" s="52"/>
      <c r="W153" s="56">
        <f>+Instructions!$C$22</f>
        <v>0</v>
      </c>
      <c r="X153" s="17">
        <f t="shared" si="130"/>
        <v>12.9</v>
      </c>
      <c r="Y153" s="52"/>
      <c r="Z153" s="6" t="s">
        <v>497</v>
      </c>
      <c r="AA153" s="39">
        <v>12.9</v>
      </c>
      <c r="AB153" s="60">
        <f t="shared" ref="AB153:AC154" si="138">+W153</f>
        <v>0</v>
      </c>
      <c r="AC153" s="17">
        <f t="shared" si="138"/>
        <v>12.9</v>
      </c>
      <c r="AD153" s="12">
        <f t="shared" si="132"/>
        <v>0</v>
      </c>
      <c r="AE153" s="124"/>
      <c r="AF153" s="135">
        <v>5</v>
      </c>
      <c r="AG153" s="112">
        <f t="shared" si="133"/>
        <v>12.9</v>
      </c>
      <c r="AH153" s="52"/>
      <c r="AJ153" s="17">
        <f t="shared" si="134"/>
        <v>12.9</v>
      </c>
      <c r="AK153" s="17">
        <f t="shared" si="135"/>
        <v>0</v>
      </c>
      <c r="AL153" s="17">
        <f t="shared" si="136"/>
        <v>0</v>
      </c>
      <c r="AM153" s="17" t="str">
        <f t="shared" si="137"/>
        <v/>
      </c>
      <c r="AO153" s="31" t="s">
        <v>59</v>
      </c>
    </row>
    <row r="154" spans="2:41" s="3" customFormat="1" ht="9.9499999999999993" customHeight="1" x14ac:dyDescent="0.2">
      <c r="B154" s="119" t="s">
        <v>293</v>
      </c>
      <c r="D154" s="40"/>
      <c r="E154" s="75" t="s">
        <v>148</v>
      </c>
      <c r="F154" s="75"/>
      <c r="G154" s="30" t="s">
        <v>142</v>
      </c>
      <c r="H154" s="30"/>
      <c r="I154" s="30"/>
      <c r="J154" s="30"/>
      <c r="K154" s="30" t="s">
        <v>155</v>
      </c>
      <c r="L154" s="30"/>
      <c r="M154" s="30"/>
      <c r="N154" s="30"/>
      <c r="P154" s="75"/>
      <c r="Q154" s="91"/>
      <c r="R154" s="29"/>
      <c r="S154" s="39">
        <f t="shared" si="129"/>
        <v>12.95</v>
      </c>
      <c r="T154" s="37" t="s">
        <v>46</v>
      </c>
      <c r="U154" s="5" t="str">
        <f>+Instructions!$B$3</f>
        <v>D</v>
      </c>
      <c r="V154" s="52"/>
      <c r="W154" s="56">
        <f>+Instructions!$C$22</f>
        <v>0</v>
      </c>
      <c r="X154" s="17">
        <f t="shared" si="130"/>
        <v>12.95</v>
      </c>
      <c r="Y154" s="52"/>
      <c r="Z154" s="6" t="s">
        <v>497</v>
      </c>
      <c r="AA154" s="39">
        <v>12.95</v>
      </c>
      <c r="AB154" s="60">
        <f t="shared" si="138"/>
        <v>0</v>
      </c>
      <c r="AC154" s="17">
        <f t="shared" si="138"/>
        <v>12.95</v>
      </c>
      <c r="AD154" s="12">
        <f t="shared" si="132"/>
        <v>0</v>
      </c>
      <c r="AE154" s="124"/>
      <c r="AF154" s="135">
        <v>5</v>
      </c>
      <c r="AG154" s="112">
        <f t="shared" si="133"/>
        <v>12.95</v>
      </c>
      <c r="AH154" s="52"/>
      <c r="AJ154" s="17">
        <f t="shared" si="134"/>
        <v>12.95</v>
      </c>
      <c r="AK154" s="17">
        <f t="shared" si="135"/>
        <v>0</v>
      </c>
      <c r="AL154" s="17">
        <f t="shared" si="136"/>
        <v>0</v>
      </c>
      <c r="AM154" s="17" t="str">
        <f t="shared" si="137"/>
        <v/>
      </c>
      <c r="AO154" s="31" t="s">
        <v>59</v>
      </c>
    </row>
    <row r="155" spans="2:41" s="3" customFormat="1" ht="2.1" customHeight="1" x14ac:dyDescent="0.2">
      <c r="N155" s="3" t="s">
        <v>89</v>
      </c>
      <c r="P155" s="75"/>
      <c r="R155" s="29"/>
      <c r="S155" s="39"/>
      <c r="T155" s="6"/>
      <c r="U155" s="5"/>
      <c r="V155" s="52"/>
      <c r="W155" s="56"/>
      <c r="X155" s="15"/>
      <c r="Y155" s="52"/>
      <c r="Z155" s="39"/>
      <c r="AA155" s="39"/>
      <c r="AB155" s="55"/>
      <c r="AC155" s="17"/>
      <c r="AD155" s="15"/>
      <c r="AE155" s="65"/>
      <c r="AF155" s="127"/>
      <c r="AG155" s="39"/>
      <c r="AH155" s="52"/>
      <c r="AJ155" s="17"/>
      <c r="AK155" s="17"/>
      <c r="AL155" s="17"/>
      <c r="AM155" s="17"/>
      <c r="AO155" s="31" t="s">
        <v>59</v>
      </c>
    </row>
    <row r="156" spans="2:41" s="3" customFormat="1" ht="9.9499999999999993" customHeight="1" x14ac:dyDescent="0.2">
      <c r="B156" s="122"/>
      <c r="D156" s="102" t="s">
        <v>53</v>
      </c>
      <c r="E156" s="181" t="s">
        <v>458</v>
      </c>
      <c r="F156" s="75"/>
      <c r="H156" s="30"/>
      <c r="I156" s="30"/>
      <c r="J156" s="30"/>
      <c r="K156" s="181"/>
      <c r="L156" s="30"/>
      <c r="M156" s="30"/>
      <c r="P156" s="75"/>
      <c r="Q156" s="91"/>
      <c r="R156" s="29"/>
      <c r="S156" s="39"/>
      <c r="T156" s="37"/>
      <c r="U156" s="5"/>
      <c r="V156" s="52"/>
      <c r="W156" s="56"/>
      <c r="X156" s="39"/>
      <c r="Y156" s="52"/>
      <c r="Z156" s="6"/>
      <c r="AA156" s="39"/>
      <c r="AB156" s="60"/>
      <c r="AC156" s="39"/>
      <c r="AD156" s="60"/>
      <c r="AE156" s="76"/>
      <c r="AF156" s="167"/>
      <c r="AG156" s="39"/>
      <c r="AH156" s="52"/>
      <c r="AJ156" s="17"/>
      <c r="AK156" s="17"/>
      <c r="AL156" s="17"/>
      <c r="AM156" s="17"/>
      <c r="AO156" s="31"/>
    </row>
    <row r="157" spans="2:41" s="3" customFormat="1" ht="3.95" customHeight="1" x14ac:dyDescent="0.2">
      <c r="P157" s="75"/>
      <c r="Q157" s="91"/>
      <c r="R157" s="6"/>
      <c r="S157" s="39"/>
      <c r="T157" s="6"/>
      <c r="U157" s="5"/>
      <c r="V157" s="52"/>
      <c r="W157" s="56"/>
      <c r="X157" s="15"/>
      <c r="Y157" s="52"/>
      <c r="Z157" s="39"/>
      <c r="AA157" s="39"/>
      <c r="AB157" s="55"/>
      <c r="AC157" s="17"/>
      <c r="AD157" s="15"/>
      <c r="AE157" s="65"/>
      <c r="AF157" s="127"/>
      <c r="AG157" s="39"/>
      <c r="AH157" s="52"/>
      <c r="AJ157" s="17"/>
      <c r="AK157" s="17"/>
      <c r="AL157" s="17"/>
      <c r="AM157" s="17"/>
      <c r="AO157" s="31" t="s">
        <v>59</v>
      </c>
    </row>
    <row r="158" spans="2:41" s="3" customFormat="1" ht="9.9499999999999993" customHeight="1" x14ac:dyDescent="0.2">
      <c r="C158" s="74" t="s">
        <v>160</v>
      </c>
      <c r="E158" s="164"/>
      <c r="P158" s="4"/>
      <c r="Q158" s="6"/>
      <c r="R158" s="94" t="s">
        <v>330</v>
      </c>
      <c r="S158" s="194" t="s">
        <v>333</v>
      </c>
      <c r="T158" s="195"/>
      <c r="U158" s="5"/>
      <c r="V158" s="52"/>
      <c r="W158" s="70"/>
      <c r="X158" s="70"/>
      <c r="Y158" s="52"/>
      <c r="Z158" s="39"/>
      <c r="AA158" s="39"/>
      <c r="AB158" s="55"/>
      <c r="AC158" s="17"/>
      <c r="AD158" s="15"/>
      <c r="AE158" s="65"/>
      <c r="AF158" s="127"/>
      <c r="AG158" s="17"/>
      <c r="AH158" s="52"/>
      <c r="AJ158" s="17"/>
      <c r="AK158" s="17"/>
      <c r="AL158" s="17"/>
      <c r="AM158" s="17"/>
      <c r="AO158" s="31"/>
    </row>
    <row r="159" spans="2:41" s="3" customFormat="1" ht="3" customHeight="1" x14ac:dyDescent="0.2">
      <c r="P159" s="75"/>
      <c r="Q159" s="91"/>
      <c r="R159" s="6"/>
      <c r="S159" s="39"/>
      <c r="T159" s="6"/>
      <c r="U159" s="5"/>
      <c r="V159" s="52"/>
      <c r="W159" s="56"/>
      <c r="X159" s="15"/>
      <c r="Y159" s="52"/>
      <c r="Z159" s="39"/>
      <c r="AA159" s="39"/>
      <c r="AB159" s="55"/>
      <c r="AC159" s="17"/>
      <c r="AD159" s="15"/>
      <c r="AE159" s="65"/>
      <c r="AF159" s="127"/>
      <c r="AG159" s="39"/>
      <c r="AH159" s="52"/>
      <c r="AJ159" s="17"/>
      <c r="AK159" s="17"/>
      <c r="AL159" s="17"/>
      <c r="AM159" s="17"/>
      <c r="AO159" s="31" t="s">
        <v>59</v>
      </c>
    </row>
    <row r="160" spans="2:41" s="3" customFormat="1" ht="9.9499999999999993" customHeight="1" x14ac:dyDescent="0.2">
      <c r="C160" s="35"/>
      <c r="D160" s="40" t="s">
        <v>111</v>
      </c>
      <c r="E160" s="144" t="s">
        <v>104</v>
      </c>
      <c r="F160" s="144"/>
      <c r="H160" s="144"/>
      <c r="I160" s="144"/>
      <c r="J160" s="144"/>
      <c r="K160" s="144"/>
      <c r="L160" s="144"/>
      <c r="M160" s="144"/>
      <c r="N160" s="144"/>
      <c r="O160" s="30"/>
      <c r="P160" s="30"/>
      <c r="Q160" s="30"/>
      <c r="R160" s="30"/>
      <c r="S160" s="30"/>
      <c r="T160" s="30"/>
      <c r="U160" s="5"/>
      <c r="V160" s="52"/>
      <c r="W160" s="70"/>
      <c r="X160" s="70"/>
      <c r="Y160" s="52"/>
      <c r="Z160" s="39"/>
      <c r="AA160" s="39"/>
      <c r="AB160" s="55"/>
      <c r="AC160" s="17"/>
      <c r="AD160" s="15"/>
      <c r="AE160" s="65"/>
      <c r="AF160" s="127"/>
      <c r="AG160" s="17"/>
      <c r="AH160" s="52"/>
      <c r="AJ160" s="17"/>
      <c r="AK160" s="17"/>
      <c r="AL160" s="17"/>
      <c r="AM160" s="17"/>
      <c r="AO160" s="31" t="s">
        <v>59</v>
      </c>
    </row>
    <row r="161" spans="2:41" s="3" customFormat="1" ht="2.1" customHeight="1" x14ac:dyDescent="0.2">
      <c r="P161" s="75"/>
      <c r="Q161" s="91"/>
      <c r="R161" s="6"/>
      <c r="S161" s="39"/>
      <c r="T161" s="6"/>
      <c r="U161" s="5"/>
      <c r="V161" s="52"/>
      <c r="W161" s="56"/>
      <c r="X161" s="15"/>
      <c r="Y161" s="52"/>
      <c r="Z161" s="39"/>
      <c r="AA161" s="39"/>
      <c r="AB161" s="55"/>
      <c r="AC161" s="17"/>
      <c r="AD161" s="15"/>
      <c r="AE161" s="65"/>
      <c r="AF161" s="127"/>
      <c r="AG161" s="39"/>
      <c r="AH161" s="52"/>
      <c r="AJ161" s="17"/>
      <c r="AK161" s="17"/>
      <c r="AL161" s="17"/>
      <c r="AM161" s="17"/>
      <c r="AO161" s="31" t="s">
        <v>59</v>
      </c>
    </row>
    <row r="162" spans="2:41" s="3" customFormat="1" ht="9.9499999999999993" customHeight="1" x14ac:dyDescent="0.2">
      <c r="B162" s="118" t="s">
        <v>292</v>
      </c>
      <c r="D162" s="40"/>
      <c r="E162" s="75" t="s">
        <v>105</v>
      </c>
      <c r="F162" s="75"/>
      <c r="G162" s="30" t="s">
        <v>48</v>
      </c>
      <c r="H162" s="30"/>
      <c r="I162" s="30" t="s">
        <v>156</v>
      </c>
      <c r="J162" s="30"/>
      <c r="K162" s="30"/>
      <c r="L162" s="30"/>
      <c r="M162" s="30"/>
      <c r="N162" s="30"/>
      <c r="P162" s="75" t="s">
        <v>159</v>
      </c>
      <c r="Q162" s="91"/>
      <c r="R162" s="29" t="s">
        <v>52</v>
      </c>
      <c r="S162" s="217" t="s">
        <v>398</v>
      </c>
      <c r="T162" s="37" t="s">
        <v>47</v>
      </c>
      <c r="U162" s="5" t="str">
        <f>+Instructions!$B$3</f>
        <v>D</v>
      </c>
      <c r="V162" s="52"/>
      <c r="W162" s="56">
        <f>+Instructions!$C$22</f>
        <v>0</v>
      </c>
      <c r="X162" s="17">
        <f>ROUND($AA162*(1-W162)+0.004999,2)</f>
        <v>1.45</v>
      </c>
      <c r="Y162" s="52"/>
      <c r="Z162" s="6" t="s">
        <v>498</v>
      </c>
      <c r="AA162" s="39">
        <v>1.45</v>
      </c>
      <c r="AB162" s="60">
        <f>+W162</f>
        <v>0</v>
      </c>
      <c r="AC162" s="17">
        <f>+X162</f>
        <v>1.45</v>
      </c>
      <c r="AD162" s="12">
        <f>(AG162-AC162)/AG162</f>
        <v>0</v>
      </c>
      <c r="AE162" s="124"/>
      <c r="AF162" s="134">
        <v>4</v>
      </c>
      <c r="AG162" s="111">
        <f>SUM(AJ162:AL162)+AE162</f>
        <v>1.45</v>
      </c>
      <c r="AH162" s="52"/>
      <c r="AJ162" s="17">
        <f>ROUND(AC162/(1-VLOOKUP(AF162,Group,2,FALSE)),2)</f>
        <v>1.45</v>
      </c>
      <c r="AK162" s="17">
        <f>IF(VLOOKUP(AF162,Group,5,FALSE)="YES",VLOOKUP(ROUND(ROUND(AJ162,1)-AJ162,2),Round,2,FALSE)+VLOOKUP(AF162,Group,6,FALSE),0)</f>
        <v>0</v>
      </c>
      <c r="AL162" s="17">
        <f>IF(VLOOKUP(AF162,Group,7,FALSE)="",0,ROUND(AJ162-0.04999,1)-AJ162+AM162)</f>
        <v>0</v>
      </c>
      <c r="AM162" s="17" t="str">
        <f>IF(VLOOKUP(AF162,Group,7,FALSE)="","",VLOOKUP(AF162,Group,7,FALSE))</f>
        <v/>
      </c>
      <c r="AO162" s="31" t="s">
        <v>59</v>
      </c>
    </row>
    <row r="163" spans="2:41" s="3" customFormat="1" ht="9.9499999999999993" customHeight="1" x14ac:dyDescent="0.2">
      <c r="B163" s="118" t="s">
        <v>292</v>
      </c>
      <c r="D163" s="40"/>
      <c r="E163" s="75" t="s">
        <v>158</v>
      </c>
      <c r="F163" s="75"/>
      <c r="G163" s="30" t="s">
        <v>48</v>
      </c>
      <c r="H163" s="30"/>
      <c r="I163" s="30" t="s">
        <v>157</v>
      </c>
      <c r="J163" s="30"/>
      <c r="K163" s="30"/>
      <c r="L163" s="30"/>
      <c r="M163" s="30"/>
      <c r="N163" s="30"/>
      <c r="P163" s="75" t="s">
        <v>128</v>
      </c>
      <c r="Q163" s="91"/>
      <c r="R163" s="29" t="s">
        <v>52</v>
      </c>
      <c r="S163" s="217" t="s">
        <v>398</v>
      </c>
      <c r="T163" s="37" t="s">
        <v>47</v>
      </c>
      <c r="U163" s="5" t="str">
        <f>+Instructions!$B$3</f>
        <v>D</v>
      </c>
      <c r="V163" s="52"/>
      <c r="W163" s="56">
        <f>+Instructions!$C$22</f>
        <v>0</v>
      </c>
      <c r="X163" s="17">
        <f>ROUND($AA163*(1-W163)+0.004999,2)</f>
        <v>2.5499999999999998</v>
      </c>
      <c r="Y163" s="52"/>
      <c r="Z163" s="6" t="s">
        <v>498</v>
      </c>
      <c r="AA163" s="39">
        <v>2.5499999999999998</v>
      </c>
      <c r="AB163" s="60">
        <f>+W163</f>
        <v>0</v>
      </c>
      <c r="AC163" s="17">
        <f>+X163</f>
        <v>2.5499999999999998</v>
      </c>
      <c r="AD163" s="12">
        <f>(AG163-AC163)/AG163</f>
        <v>0</v>
      </c>
      <c r="AE163" s="124"/>
      <c r="AF163" s="134">
        <v>4</v>
      </c>
      <c r="AG163" s="111">
        <f>SUM(AJ163:AL163)+AE163</f>
        <v>2.5499999999999998</v>
      </c>
      <c r="AH163" s="52"/>
      <c r="AJ163" s="17">
        <f>ROUND(AC163/(1-VLOOKUP(AF163,Group,2,FALSE)),2)</f>
        <v>2.5499999999999998</v>
      </c>
      <c r="AK163" s="17">
        <f>IF(VLOOKUP(AF163,Group,5,FALSE)="YES",VLOOKUP(ROUND(ROUND(AJ163,1)-AJ163,2),Round,2,FALSE)+VLOOKUP(AF163,Group,6,FALSE),0)</f>
        <v>0</v>
      </c>
      <c r="AL163" s="17">
        <f>IF(VLOOKUP(AF163,Group,7,FALSE)="",0,ROUND(AJ163-0.04999,1)-AJ163+AM163)</f>
        <v>0</v>
      </c>
      <c r="AM163" s="17" t="str">
        <f>IF(VLOOKUP(AF163,Group,7,FALSE)="","",VLOOKUP(AF163,Group,7,FALSE))</f>
        <v/>
      </c>
      <c r="AO163" s="31" t="s">
        <v>59</v>
      </c>
    </row>
    <row r="164" spans="2:41" s="3" customFormat="1" ht="2.1" customHeight="1" x14ac:dyDescent="0.2">
      <c r="C164" s="74"/>
      <c r="D164" s="164"/>
      <c r="E164" s="164"/>
      <c r="P164" s="4"/>
      <c r="Q164" s="6"/>
      <c r="S164" s="21"/>
      <c r="T164" s="68"/>
      <c r="U164" s="5"/>
      <c r="V164" s="52"/>
      <c r="W164" s="70"/>
      <c r="X164" s="70"/>
      <c r="Y164" s="52"/>
      <c r="Z164" s="39"/>
      <c r="AA164" s="39"/>
      <c r="AB164" s="55"/>
      <c r="AC164" s="17"/>
      <c r="AD164" s="15"/>
      <c r="AE164" s="65"/>
      <c r="AF164" s="127"/>
      <c r="AG164" s="17"/>
      <c r="AH164" s="52"/>
      <c r="AJ164" s="17"/>
      <c r="AK164" s="17"/>
      <c r="AL164" s="17"/>
      <c r="AM164" s="17"/>
      <c r="AO164" s="31"/>
    </row>
    <row r="165" spans="2:41" s="3" customFormat="1" ht="9.9499999999999993" customHeight="1" x14ac:dyDescent="0.2">
      <c r="B165" s="122"/>
      <c r="D165" s="102" t="s">
        <v>53</v>
      </c>
      <c r="E165" s="182" t="s">
        <v>485</v>
      </c>
      <c r="F165" s="75"/>
      <c r="H165" s="30"/>
      <c r="I165" s="30"/>
      <c r="J165" s="30"/>
      <c r="K165" s="30"/>
      <c r="L165" s="30"/>
      <c r="M165" s="30"/>
      <c r="N165" s="30"/>
      <c r="P165" s="75"/>
      <c r="Q165" s="91"/>
      <c r="R165" s="29"/>
      <c r="S165" s="39"/>
      <c r="T165" s="37"/>
      <c r="U165" s="5"/>
      <c r="V165" s="52"/>
      <c r="W165" s="56"/>
      <c r="X165" s="39"/>
      <c r="Y165" s="52"/>
      <c r="Z165" s="6"/>
      <c r="AA165" s="39"/>
      <c r="AB165" s="60"/>
      <c r="AC165" s="39"/>
      <c r="AD165" s="60"/>
      <c r="AE165" s="76"/>
      <c r="AF165" s="167"/>
      <c r="AG165" s="39"/>
      <c r="AH165" s="52"/>
      <c r="AJ165" s="17"/>
      <c r="AK165" s="17"/>
      <c r="AL165" s="17"/>
      <c r="AM165" s="17"/>
      <c r="AO165" s="31"/>
    </row>
    <row r="166" spans="2:41" s="3" customFormat="1" ht="9.9499999999999993" customHeight="1" x14ac:dyDescent="0.2">
      <c r="B166" s="122"/>
      <c r="D166" s="40"/>
      <c r="E166" s="182" t="s">
        <v>399</v>
      </c>
      <c r="F166" s="75"/>
      <c r="H166" s="30"/>
      <c r="I166" s="30"/>
      <c r="J166" s="30"/>
      <c r="K166" s="30"/>
      <c r="L166" s="30"/>
      <c r="M166" s="30"/>
      <c r="N166" s="30"/>
      <c r="P166" s="75"/>
      <c r="Q166" s="91"/>
      <c r="R166" s="29"/>
      <c r="S166" s="39"/>
      <c r="T166" s="37"/>
      <c r="U166" s="5"/>
      <c r="V166" s="52"/>
      <c r="W166" s="56"/>
      <c r="X166" s="39"/>
      <c r="Y166" s="52"/>
      <c r="Z166" s="6"/>
      <c r="AA166" s="39"/>
      <c r="AB166" s="60"/>
      <c r="AC166" s="39"/>
      <c r="AD166" s="60"/>
      <c r="AE166" s="76"/>
      <c r="AF166" s="167"/>
      <c r="AG166" s="39"/>
      <c r="AH166" s="52"/>
      <c r="AJ166" s="17"/>
      <c r="AK166" s="17"/>
      <c r="AL166" s="17"/>
      <c r="AM166" s="17"/>
      <c r="AO166" s="31"/>
    </row>
    <row r="167" spans="2:41" s="3" customFormat="1" ht="9.9499999999999993" customHeight="1" x14ac:dyDescent="0.2">
      <c r="B167" s="122"/>
      <c r="D167" s="40"/>
      <c r="E167" s="182" t="s">
        <v>400</v>
      </c>
      <c r="F167" s="75"/>
      <c r="H167" s="30"/>
      <c r="I167" s="30"/>
      <c r="J167" s="30"/>
      <c r="K167" s="30"/>
      <c r="L167" s="30"/>
      <c r="M167" s="30"/>
      <c r="N167" s="30"/>
      <c r="P167" s="75"/>
      <c r="Q167" s="91"/>
      <c r="R167" s="29"/>
      <c r="S167" s="39"/>
      <c r="T167" s="37"/>
      <c r="U167" s="5"/>
      <c r="V167" s="52"/>
      <c r="W167" s="56"/>
      <c r="X167" s="39"/>
      <c r="Y167" s="52"/>
      <c r="Z167" s="6"/>
      <c r="AA167" s="39"/>
      <c r="AB167" s="60"/>
      <c r="AC167" s="39"/>
      <c r="AD167" s="60"/>
      <c r="AE167" s="76"/>
      <c r="AF167" s="167"/>
      <c r="AG167" s="39"/>
      <c r="AH167" s="52"/>
      <c r="AJ167" s="17"/>
      <c r="AK167" s="17"/>
      <c r="AL167" s="17"/>
      <c r="AM167" s="17"/>
      <c r="AO167" s="31"/>
    </row>
    <row r="168" spans="2:41" s="3" customFormat="1" ht="9.9499999999999993" customHeight="1" x14ac:dyDescent="0.2">
      <c r="B168" s="122"/>
      <c r="D168" s="40"/>
      <c r="E168" s="182" t="s">
        <v>447</v>
      </c>
      <c r="F168" s="75"/>
      <c r="H168" s="30"/>
      <c r="I168" s="30"/>
      <c r="J168" s="30"/>
      <c r="K168" s="30"/>
      <c r="L168" s="30"/>
      <c r="M168" s="30"/>
      <c r="N168" s="30"/>
      <c r="P168" s="75"/>
      <c r="Q168" s="91"/>
      <c r="R168" s="29"/>
      <c r="S168" s="39"/>
      <c r="T168" s="37"/>
      <c r="U168" s="5"/>
      <c r="V168" s="52"/>
      <c r="W168" s="56"/>
      <c r="X168" s="39"/>
      <c r="Y168" s="52"/>
      <c r="Z168" s="6"/>
      <c r="AA168" s="39"/>
      <c r="AB168" s="60"/>
      <c r="AC168" s="39"/>
      <c r="AD168" s="60"/>
      <c r="AE168" s="76"/>
      <c r="AF168" s="167"/>
      <c r="AG168" s="39"/>
      <c r="AH168" s="52"/>
      <c r="AJ168" s="17"/>
      <c r="AK168" s="17"/>
      <c r="AL168" s="17"/>
      <c r="AM168" s="17"/>
      <c r="AO168" s="31"/>
    </row>
    <row r="169" spans="2:41" s="3" customFormat="1" ht="9.9499999999999993" customHeight="1" x14ac:dyDescent="0.2">
      <c r="B169" s="122"/>
      <c r="D169" s="40"/>
      <c r="E169" s="182" t="s">
        <v>446</v>
      </c>
      <c r="F169" s="75"/>
      <c r="H169" s="30"/>
      <c r="I169" s="30"/>
      <c r="J169" s="30"/>
      <c r="K169" s="30"/>
      <c r="L169" s="30"/>
      <c r="M169" s="30"/>
      <c r="N169" s="30"/>
      <c r="P169" s="75"/>
      <c r="Q169" s="91"/>
      <c r="R169" s="29"/>
      <c r="S169" s="39"/>
      <c r="T169" s="37"/>
      <c r="U169" s="5"/>
      <c r="V169" s="52"/>
      <c r="W169" s="56"/>
      <c r="X169" s="39"/>
      <c r="Y169" s="52"/>
      <c r="Z169" s="6"/>
      <c r="AA169" s="39"/>
      <c r="AB169" s="60"/>
      <c r="AC169" s="39"/>
      <c r="AD169" s="60"/>
      <c r="AE169" s="76"/>
      <c r="AF169" s="167"/>
      <c r="AG169" s="39"/>
      <c r="AH169" s="52"/>
      <c r="AJ169" s="17"/>
      <c r="AK169" s="17"/>
      <c r="AL169" s="17"/>
      <c r="AM169" s="17"/>
      <c r="AO169" s="31"/>
    </row>
    <row r="170" spans="2:41" s="3" customFormat="1" ht="3.95" customHeight="1" x14ac:dyDescent="0.2">
      <c r="G170" s="156"/>
      <c r="H170" s="156"/>
      <c r="I170" s="156"/>
      <c r="J170" s="156"/>
      <c r="K170" s="156"/>
      <c r="L170" s="156"/>
      <c r="M170" s="156"/>
      <c r="N170" s="156"/>
      <c r="O170" s="156"/>
      <c r="P170" s="155"/>
      <c r="Q170" s="157"/>
      <c r="R170" s="6"/>
      <c r="S170" s="39"/>
      <c r="T170" s="6"/>
      <c r="U170" s="5"/>
      <c r="V170" s="52"/>
      <c r="W170" s="56"/>
      <c r="X170" s="15"/>
      <c r="Y170" s="52"/>
      <c r="Z170" s="39"/>
      <c r="AA170" s="39"/>
      <c r="AB170" s="55"/>
      <c r="AC170" s="17"/>
      <c r="AD170" s="15"/>
      <c r="AE170" s="65"/>
      <c r="AF170" s="127"/>
      <c r="AG170" s="39"/>
      <c r="AH170" s="52"/>
      <c r="AJ170" s="17"/>
      <c r="AK170" s="17"/>
      <c r="AL170" s="17"/>
      <c r="AM170" s="17"/>
      <c r="AO170" s="31" t="s">
        <v>59</v>
      </c>
    </row>
    <row r="171" spans="2:41" s="3" customFormat="1" ht="9.9499999999999993" customHeight="1" x14ac:dyDescent="0.2">
      <c r="C171" s="74" t="s">
        <v>163</v>
      </c>
      <c r="E171" s="164"/>
      <c r="P171" s="4"/>
      <c r="Q171" s="6"/>
      <c r="R171" s="94" t="s">
        <v>330</v>
      </c>
      <c r="S171" s="194" t="s">
        <v>334</v>
      </c>
      <c r="T171" s="195"/>
      <c r="U171" s="5"/>
      <c r="V171" s="52"/>
      <c r="W171" s="70"/>
      <c r="X171" s="70"/>
      <c r="Y171" s="52"/>
      <c r="Z171" s="39"/>
      <c r="AA171" s="39"/>
      <c r="AB171" s="55"/>
      <c r="AC171" s="17"/>
      <c r="AD171" s="15"/>
      <c r="AE171" s="65"/>
      <c r="AF171" s="127"/>
      <c r="AG171" s="17"/>
      <c r="AH171" s="52"/>
      <c r="AJ171" s="17"/>
      <c r="AK171" s="17"/>
      <c r="AL171" s="17"/>
      <c r="AM171" s="17"/>
      <c r="AO171" s="31"/>
    </row>
    <row r="172" spans="2:41" s="3" customFormat="1" ht="3" customHeight="1" x14ac:dyDescent="0.2">
      <c r="P172" s="75"/>
      <c r="Q172" s="91"/>
      <c r="R172" s="6"/>
      <c r="S172" s="39"/>
      <c r="T172" s="6"/>
      <c r="U172" s="5"/>
      <c r="V172" s="52"/>
      <c r="W172" s="56"/>
      <c r="X172" s="15"/>
      <c r="Y172" s="52"/>
      <c r="Z172" s="39"/>
      <c r="AA172" s="39"/>
      <c r="AB172" s="55"/>
      <c r="AC172" s="17"/>
      <c r="AD172" s="15"/>
      <c r="AE172" s="65"/>
      <c r="AF172" s="127"/>
      <c r="AG172" s="39"/>
      <c r="AH172" s="52"/>
      <c r="AJ172" s="17"/>
      <c r="AK172" s="17"/>
      <c r="AL172" s="17"/>
      <c r="AM172" s="17"/>
      <c r="AO172" s="31" t="s">
        <v>59</v>
      </c>
    </row>
    <row r="173" spans="2:41" s="3" customFormat="1" ht="9.9499999999999993" customHeight="1" x14ac:dyDescent="0.2">
      <c r="C173" s="35"/>
      <c r="D173" s="40" t="s">
        <v>111</v>
      </c>
      <c r="E173" s="144" t="s">
        <v>161</v>
      </c>
      <c r="F173" s="144"/>
      <c r="H173" s="144"/>
      <c r="I173" s="144"/>
      <c r="J173" s="144"/>
      <c r="K173" s="144"/>
      <c r="L173" s="144"/>
      <c r="M173" s="144"/>
      <c r="N173" s="144"/>
      <c r="O173" s="30"/>
      <c r="P173" s="30"/>
      <c r="Q173" s="30"/>
      <c r="R173" s="30"/>
      <c r="S173" s="30"/>
      <c r="T173" s="30"/>
      <c r="U173" s="5"/>
      <c r="V173" s="52"/>
      <c r="W173" s="70"/>
      <c r="X173" s="70"/>
      <c r="Y173" s="52"/>
      <c r="Z173" s="39"/>
      <c r="AA173" s="39"/>
      <c r="AB173" s="55"/>
      <c r="AC173" s="17"/>
      <c r="AD173" s="15"/>
      <c r="AE173" s="65"/>
      <c r="AF173" s="127"/>
      <c r="AG173" s="17"/>
      <c r="AH173" s="52"/>
      <c r="AJ173" s="17"/>
      <c r="AK173" s="17"/>
      <c r="AL173" s="17"/>
      <c r="AM173" s="17"/>
      <c r="AO173" s="31" t="s">
        <v>59</v>
      </c>
    </row>
    <row r="174" spans="2:41" s="3" customFormat="1" ht="2.1" customHeight="1" x14ac:dyDescent="0.2">
      <c r="P174" s="75"/>
      <c r="Q174" s="91"/>
      <c r="R174" s="6"/>
      <c r="S174" s="39"/>
      <c r="T174" s="6"/>
      <c r="U174" s="5"/>
      <c r="V174" s="52"/>
      <c r="W174" s="56"/>
      <c r="X174" s="15"/>
      <c r="Y174" s="52"/>
      <c r="Z174" s="39"/>
      <c r="AA174" s="39"/>
      <c r="AB174" s="55"/>
      <c r="AC174" s="17"/>
      <c r="AD174" s="15"/>
      <c r="AE174" s="65"/>
      <c r="AF174" s="127"/>
      <c r="AG174" s="39"/>
      <c r="AH174" s="52"/>
      <c r="AJ174" s="17"/>
      <c r="AK174" s="17"/>
      <c r="AL174" s="17"/>
      <c r="AM174" s="17"/>
      <c r="AO174" s="31" t="s">
        <v>59</v>
      </c>
    </row>
    <row r="175" spans="2:41" s="3" customFormat="1" ht="9.9499999999999993" customHeight="1" x14ac:dyDescent="0.2">
      <c r="B175" s="118" t="s">
        <v>292</v>
      </c>
      <c r="D175" s="40" t="s">
        <v>89</v>
      </c>
      <c r="E175" s="75" t="s">
        <v>105</v>
      </c>
      <c r="F175" s="75"/>
      <c r="G175" s="30" t="s">
        <v>48</v>
      </c>
      <c r="H175" s="30"/>
      <c r="I175" s="30"/>
      <c r="J175" s="30"/>
      <c r="K175" s="30"/>
      <c r="L175" s="30"/>
      <c r="M175" s="30"/>
      <c r="N175" s="30"/>
      <c r="P175" s="75" t="s">
        <v>124</v>
      </c>
      <c r="Q175" s="91"/>
      <c r="R175" s="29"/>
      <c r="S175" s="39">
        <f>IF(Suggested="Yes",AA175,AG175)</f>
        <v>13.75</v>
      </c>
      <c r="T175" s="37" t="s">
        <v>47</v>
      </c>
      <c r="U175" s="5" t="str">
        <f>+Instructions!$B$3</f>
        <v>D</v>
      </c>
      <c r="V175" s="52"/>
      <c r="W175" s="56">
        <f>+Instructions!$C$22</f>
        <v>0</v>
      </c>
      <c r="X175" s="17">
        <f>ROUND($AA175*(1-W175)+0.004999,2)</f>
        <v>13.75</v>
      </c>
      <c r="Y175" s="52"/>
      <c r="Z175" s="6" t="s">
        <v>497</v>
      </c>
      <c r="AA175" s="39">
        <v>13.75</v>
      </c>
      <c r="AB175" s="60">
        <f>+W175</f>
        <v>0</v>
      </c>
      <c r="AC175" s="17">
        <f>+X175</f>
        <v>13.75</v>
      </c>
      <c r="AD175" s="12">
        <f>(AG175-AC175)/AG175</f>
        <v>0</v>
      </c>
      <c r="AE175" s="124"/>
      <c r="AF175" s="134">
        <v>4</v>
      </c>
      <c r="AG175" s="111">
        <f>SUM(AJ175:AL175)+AE175</f>
        <v>13.75</v>
      </c>
      <c r="AH175" s="52"/>
      <c r="AJ175" s="17">
        <f>ROUND(AC175/(1-VLOOKUP(AF175,Group,2,FALSE)),2)</f>
        <v>13.75</v>
      </c>
      <c r="AK175" s="17">
        <f>IF(VLOOKUP(AF175,Group,5,FALSE)="YES",VLOOKUP(ROUND(ROUND(AJ175,1)-AJ175,2),Round,2,FALSE)+VLOOKUP(AF175,Group,6,FALSE),0)</f>
        <v>0</v>
      </c>
      <c r="AL175" s="17">
        <f>IF(VLOOKUP(AF175,Group,7,FALSE)="",0,ROUND(AJ175-0.04999,1)-AJ175+AM175)</f>
        <v>0</v>
      </c>
      <c r="AM175" s="17" t="str">
        <f>IF(VLOOKUP(AF175,Group,7,FALSE)="","",VLOOKUP(AF175,Group,7,FALSE))</f>
        <v/>
      </c>
      <c r="AO175" s="31" t="s">
        <v>59</v>
      </c>
    </row>
    <row r="176" spans="2:41" s="3" customFormat="1" ht="9.9499999999999993" customHeight="1" x14ac:dyDescent="0.2">
      <c r="B176" s="118" t="s">
        <v>292</v>
      </c>
      <c r="D176" s="40"/>
      <c r="E176" s="75" t="s">
        <v>125</v>
      </c>
      <c r="F176" s="75"/>
      <c r="G176" s="30" t="s">
        <v>48</v>
      </c>
      <c r="H176" s="30"/>
      <c r="I176" s="30"/>
      <c r="J176" s="30"/>
      <c r="K176" s="30"/>
      <c r="L176" s="30" t="s">
        <v>89</v>
      </c>
      <c r="M176" s="30"/>
      <c r="N176" s="30"/>
      <c r="P176" s="75" t="s">
        <v>162</v>
      </c>
      <c r="Q176" s="91"/>
      <c r="R176" s="29"/>
      <c r="S176" s="39">
        <f>IF(Suggested="Yes",AA176,AG176)</f>
        <v>12.9</v>
      </c>
      <c r="T176" s="37" t="s">
        <v>47</v>
      </c>
      <c r="U176" s="5" t="str">
        <f>+Instructions!$B$3</f>
        <v>D</v>
      </c>
      <c r="V176" s="52"/>
      <c r="W176" s="56">
        <f>+Instructions!$C$22</f>
        <v>0</v>
      </c>
      <c r="X176" s="17">
        <f>ROUND($AA176*(1-W176)+0.004999,2)</f>
        <v>12.9</v>
      </c>
      <c r="Y176" s="52"/>
      <c r="Z176" s="6" t="s">
        <v>497</v>
      </c>
      <c r="AA176" s="39">
        <v>12.9</v>
      </c>
      <c r="AB176" s="60">
        <f>+W176</f>
        <v>0</v>
      </c>
      <c r="AC176" s="17">
        <f>+X176</f>
        <v>12.9</v>
      </c>
      <c r="AD176" s="12">
        <f>(AG176-AC176)/AG176</f>
        <v>0</v>
      </c>
      <c r="AE176" s="124"/>
      <c r="AF176" s="134">
        <v>4</v>
      </c>
      <c r="AG176" s="111">
        <f>SUM(AJ176:AL176)+AE176</f>
        <v>12.9</v>
      </c>
      <c r="AH176" s="52"/>
      <c r="AJ176" s="17">
        <f>ROUND(AC176/(1-VLOOKUP(AF176,Group,2,FALSE)),2)</f>
        <v>12.9</v>
      </c>
      <c r="AK176" s="17">
        <f>IF(VLOOKUP(AF176,Group,5,FALSE)="YES",VLOOKUP(ROUND(ROUND(AJ176,1)-AJ176,2),Round,2,FALSE)+VLOOKUP(AF176,Group,6,FALSE),0)</f>
        <v>0</v>
      </c>
      <c r="AL176" s="17">
        <f>IF(VLOOKUP(AF176,Group,7,FALSE)="",0,ROUND(AJ176-0.04999,1)-AJ176+AM176)</f>
        <v>0</v>
      </c>
      <c r="AM176" s="17" t="str">
        <f>IF(VLOOKUP(AF176,Group,7,FALSE)="","",VLOOKUP(AF176,Group,7,FALSE))</f>
        <v/>
      </c>
      <c r="AO176" s="31" t="s">
        <v>59</v>
      </c>
    </row>
    <row r="177" spans="2:41" s="3" customFormat="1" ht="2.1" customHeight="1" x14ac:dyDescent="0.2">
      <c r="P177" s="75"/>
      <c r="Q177" s="91"/>
      <c r="R177" s="6"/>
      <c r="S177" s="39"/>
      <c r="T177" s="6"/>
      <c r="U177" s="5"/>
      <c r="V177" s="52"/>
      <c r="W177" s="56"/>
      <c r="X177" s="15"/>
      <c r="Y177" s="52"/>
      <c r="Z177" s="39"/>
      <c r="AA177" s="39"/>
      <c r="AB177" s="55"/>
      <c r="AC177" s="17"/>
      <c r="AD177" s="15"/>
      <c r="AE177" s="65"/>
      <c r="AF177" s="127"/>
      <c r="AG177" s="39"/>
      <c r="AH177" s="52"/>
      <c r="AJ177" s="17"/>
      <c r="AK177" s="17"/>
      <c r="AL177" s="17"/>
      <c r="AM177" s="17"/>
      <c r="AO177" s="31" t="s">
        <v>59</v>
      </c>
    </row>
    <row r="178" spans="2:41" s="3" customFormat="1" ht="9.9499999999999993" customHeight="1" x14ac:dyDescent="0.2">
      <c r="B178" s="119" t="s">
        <v>293</v>
      </c>
      <c r="D178" s="40"/>
      <c r="E178" s="75" t="s">
        <v>105</v>
      </c>
      <c r="F178" s="75"/>
      <c r="G178" s="30" t="s">
        <v>135</v>
      </c>
      <c r="H178" s="30"/>
      <c r="I178" s="30"/>
      <c r="J178" s="30"/>
      <c r="K178" s="30" t="s">
        <v>103</v>
      </c>
      <c r="L178" s="30"/>
      <c r="M178" s="30"/>
      <c r="N178" s="30"/>
      <c r="P178" s="75"/>
      <c r="Q178" s="91"/>
      <c r="R178" s="29"/>
      <c r="S178" s="39">
        <f>IF(Suggested="Yes",AA178,AG178)</f>
        <v>7.15</v>
      </c>
      <c r="T178" s="37" t="s">
        <v>46</v>
      </c>
      <c r="U178" s="5" t="str">
        <f>+Instructions!$B$3</f>
        <v>D</v>
      </c>
      <c r="V178" s="52"/>
      <c r="W178" s="56">
        <f>+Instructions!$C$22</f>
        <v>0</v>
      </c>
      <c r="X178" s="17">
        <f t="shared" ref="X178:X185" si="139">ROUND($AA178*(1-W178)+0.004999,2)</f>
        <v>7.15</v>
      </c>
      <c r="Y178" s="52"/>
      <c r="Z178" s="6" t="s">
        <v>497</v>
      </c>
      <c r="AA178" s="39">
        <v>7.15</v>
      </c>
      <c r="AB178" s="60">
        <f>+W178</f>
        <v>0</v>
      </c>
      <c r="AC178" s="17">
        <f>+X178</f>
        <v>7.15</v>
      </c>
      <c r="AD178" s="12">
        <f>(AG178-AC178)/AG178</f>
        <v>0</v>
      </c>
      <c r="AE178" s="124"/>
      <c r="AF178" s="135">
        <v>5</v>
      </c>
      <c r="AG178" s="112">
        <f>SUM(AJ178:AL178)+AE178</f>
        <v>7.15</v>
      </c>
      <c r="AH178" s="52"/>
      <c r="AJ178" s="17">
        <f>ROUND(AC178/(1-VLOOKUP(AF178,Group,2,FALSE)),2)</f>
        <v>7.15</v>
      </c>
      <c r="AK178" s="17">
        <f>IF(VLOOKUP(AF178,Group,5,FALSE)="YES",VLOOKUP(ROUND(ROUND(AJ178,1)-AJ178,2),Round,2,FALSE)+VLOOKUP(AF178,Group,6,FALSE),0)</f>
        <v>0</v>
      </c>
      <c r="AL178" s="17">
        <f>IF(VLOOKUP(AF178,Group,7,FALSE)="",0,ROUND(AJ178-0.04999,1)-AJ178+AM178)</f>
        <v>0</v>
      </c>
      <c r="AM178" s="17" t="str">
        <f>IF(VLOOKUP(AF178,Group,7,FALSE)="","",VLOOKUP(AF178,Group,7,FALSE))</f>
        <v/>
      </c>
      <c r="AO178" s="31" t="s">
        <v>59</v>
      </c>
    </row>
    <row r="179" spans="2:41" s="3" customFormat="1" ht="9.9499999999999993" customHeight="1" x14ac:dyDescent="0.2">
      <c r="B179" s="119" t="s">
        <v>293</v>
      </c>
      <c r="D179" s="40"/>
      <c r="E179" s="75" t="s">
        <v>105</v>
      </c>
      <c r="F179" s="75"/>
      <c r="G179" s="30" t="s">
        <v>136</v>
      </c>
      <c r="H179" s="30"/>
      <c r="I179" s="30"/>
      <c r="J179" s="30"/>
      <c r="K179" s="30" t="s">
        <v>137</v>
      </c>
      <c r="L179" s="30"/>
      <c r="M179" s="30"/>
      <c r="N179" s="30"/>
      <c r="P179" s="75"/>
      <c r="Q179" s="91"/>
      <c r="R179" s="29"/>
      <c r="S179" s="39">
        <f>IF(Suggested="Yes",AA179,AG179)</f>
        <v>12.85</v>
      </c>
      <c r="T179" s="37" t="s">
        <v>46</v>
      </c>
      <c r="U179" s="5" t="str">
        <f>+Instructions!$B$3</f>
        <v>D</v>
      </c>
      <c r="V179" s="52"/>
      <c r="W179" s="56">
        <f>+Instructions!$C$22</f>
        <v>0</v>
      </c>
      <c r="X179" s="17">
        <f t="shared" si="139"/>
        <v>12.85</v>
      </c>
      <c r="Y179" s="52"/>
      <c r="Z179" s="6" t="s">
        <v>497</v>
      </c>
      <c r="AA179" s="39">
        <v>12.85</v>
      </c>
      <c r="AB179" s="60">
        <f>+W179</f>
        <v>0</v>
      </c>
      <c r="AC179" s="17">
        <f>+X179</f>
        <v>12.85</v>
      </c>
      <c r="AD179" s="12">
        <f>(AG179-AC179)/AG179</f>
        <v>0</v>
      </c>
      <c r="AE179" s="124"/>
      <c r="AF179" s="135">
        <v>5</v>
      </c>
      <c r="AG179" s="112">
        <f>SUM(AJ179:AL179)+AE179</f>
        <v>12.85</v>
      </c>
      <c r="AH179" s="52"/>
      <c r="AJ179" s="17">
        <f>ROUND(AC179/(1-VLOOKUP(AF179,Group,2,FALSE)),2)</f>
        <v>12.85</v>
      </c>
      <c r="AK179" s="17">
        <f>IF(VLOOKUP(AF179,Group,5,FALSE)="YES",VLOOKUP(ROUND(ROUND(AJ179,1)-AJ179,2),Round,2,FALSE)+VLOOKUP(AF179,Group,6,FALSE),0)</f>
        <v>0</v>
      </c>
      <c r="AL179" s="17">
        <f>IF(VLOOKUP(AF179,Group,7,FALSE)="",0,ROUND(AJ179-0.04999,1)-AJ179+AM179)</f>
        <v>0</v>
      </c>
      <c r="AM179" s="17" t="str">
        <f>IF(VLOOKUP(AF179,Group,7,FALSE)="","",VLOOKUP(AF179,Group,7,FALSE))</f>
        <v/>
      </c>
      <c r="AO179" s="31" t="s">
        <v>59</v>
      </c>
    </row>
    <row r="180" spans="2:41" s="3" customFormat="1" ht="2.1" customHeight="1" x14ac:dyDescent="0.2">
      <c r="P180" s="75"/>
      <c r="Q180" s="91"/>
      <c r="R180" s="6"/>
      <c r="S180" s="39"/>
      <c r="T180" s="6"/>
      <c r="U180" s="5"/>
      <c r="V180" s="52"/>
      <c r="W180" s="56"/>
      <c r="X180" s="15"/>
      <c r="Y180" s="52"/>
      <c r="Z180" s="39"/>
      <c r="AA180" s="39"/>
      <c r="AB180" s="55"/>
      <c r="AC180" s="17"/>
      <c r="AD180" s="15"/>
      <c r="AE180" s="65"/>
      <c r="AF180" s="127"/>
      <c r="AG180" s="39"/>
      <c r="AH180" s="52"/>
      <c r="AJ180" s="17"/>
      <c r="AK180" s="17"/>
      <c r="AL180" s="17"/>
      <c r="AM180" s="17"/>
      <c r="AO180" s="31" t="s">
        <v>59</v>
      </c>
    </row>
    <row r="181" spans="2:41" s="3" customFormat="1" ht="9.9499999999999993" customHeight="1" x14ac:dyDescent="0.2">
      <c r="B181" s="119" t="s">
        <v>293</v>
      </c>
      <c r="D181" s="40"/>
      <c r="E181" s="75" t="s">
        <v>147</v>
      </c>
      <c r="F181" s="75"/>
      <c r="G181" s="30" t="s">
        <v>138</v>
      </c>
      <c r="H181" s="30"/>
      <c r="I181" s="30"/>
      <c r="J181" s="30"/>
      <c r="K181" s="30" t="s">
        <v>151</v>
      </c>
      <c r="L181" s="30"/>
      <c r="M181" s="30"/>
      <c r="N181" s="30"/>
      <c r="P181" s="75"/>
      <c r="Q181" s="91"/>
      <c r="R181" s="29"/>
      <c r="S181" s="39">
        <f>IF(Suggested="Yes",AA181,AG181)</f>
        <v>7.1</v>
      </c>
      <c r="T181" s="37" t="s">
        <v>46</v>
      </c>
      <c r="U181" s="5" t="str">
        <f>+Instructions!$B$3</f>
        <v>D</v>
      </c>
      <c r="V181" s="52"/>
      <c r="W181" s="56">
        <f>+Instructions!$C$22</f>
        <v>0</v>
      </c>
      <c r="X181" s="17">
        <f t="shared" si="139"/>
        <v>7.1</v>
      </c>
      <c r="Y181" s="52"/>
      <c r="Z181" s="6" t="s">
        <v>497</v>
      </c>
      <c r="AA181" s="39">
        <v>7.1</v>
      </c>
      <c r="AB181" s="60">
        <f t="shared" ref="AB181:AC185" si="140">+W181</f>
        <v>0</v>
      </c>
      <c r="AC181" s="17">
        <f t="shared" si="140"/>
        <v>7.1</v>
      </c>
      <c r="AD181" s="12">
        <f>(AG181-AC181)/AG181</f>
        <v>0</v>
      </c>
      <c r="AE181" s="124"/>
      <c r="AF181" s="135">
        <v>5</v>
      </c>
      <c r="AG181" s="112">
        <f>SUM(AJ181:AL181)+AE181</f>
        <v>7.1</v>
      </c>
      <c r="AH181" s="52"/>
      <c r="AJ181" s="17">
        <f>ROUND(AC181/(1-VLOOKUP(AF181,Group,2,FALSE)),2)</f>
        <v>7.1</v>
      </c>
      <c r="AK181" s="17">
        <f>IF(VLOOKUP(AF181,Group,5,FALSE)="YES",VLOOKUP(ROUND(ROUND(AJ181,1)-AJ181,2),Round,2,FALSE)+VLOOKUP(AF181,Group,6,FALSE),0)</f>
        <v>0</v>
      </c>
      <c r="AL181" s="17">
        <f>IF(VLOOKUP(AF181,Group,7,FALSE)="",0,ROUND(AJ181-0.04999,1)-AJ181+AM181)</f>
        <v>0</v>
      </c>
      <c r="AM181" s="17" t="str">
        <f>IF(VLOOKUP(AF181,Group,7,FALSE)="","",VLOOKUP(AF181,Group,7,FALSE))</f>
        <v/>
      </c>
      <c r="AO181" s="31" t="s">
        <v>59</v>
      </c>
    </row>
    <row r="182" spans="2:41" s="3" customFormat="1" ht="9.9499999999999993" customHeight="1" x14ac:dyDescent="0.2">
      <c r="B182" s="119" t="s">
        <v>293</v>
      </c>
      <c r="D182" s="40"/>
      <c r="E182" s="75" t="s">
        <v>147</v>
      </c>
      <c r="F182" s="75"/>
      <c r="G182" s="30" t="s">
        <v>139</v>
      </c>
      <c r="H182" s="30"/>
      <c r="I182" s="30"/>
      <c r="J182" s="30"/>
      <c r="K182" s="30" t="s">
        <v>152</v>
      </c>
      <c r="L182" s="30"/>
      <c r="M182" s="30"/>
      <c r="N182" s="30"/>
      <c r="P182" s="75"/>
      <c r="Q182" s="91"/>
      <c r="R182" s="29"/>
      <c r="S182" s="39">
        <f>IF(Suggested="Yes",AA182,AG182)</f>
        <v>12.8</v>
      </c>
      <c r="T182" s="37" t="s">
        <v>46</v>
      </c>
      <c r="U182" s="5" t="str">
        <f>+Instructions!$B$3</f>
        <v>D</v>
      </c>
      <c r="V182" s="52"/>
      <c r="W182" s="56">
        <f>+Instructions!$C$22</f>
        <v>0</v>
      </c>
      <c r="X182" s="17">
        <f t="shared" si="139"/>
        <v>12.8</v>
      </c>
      <c r="Y182" s="52"/>
      <c r="Z182" s="6" t="s">
        <v>497</v>
      </c>
      <c r="AA182" s="39">
        <v>12.8</v>
      </c>
      <c r="AB182" s="60">
        <f t="shared" si="140"/>
        <v>0</v>
      </c>
      <c r="AC182" s="17">
        <f t="shared" si="140"/>
        <v>12.8</v>
      </c>
      <c r="AD182" s="12">
        <f>(AG182-AC182)/AG182</f>
        <v>0</v>
      </c>
      <c r="AE182" s="124"/>
      <c r="AF182" s="135">
        <v>5</v>
      </c>
      <c r="AG182" s="112">
        <f>SUM(AJ182:AL182)+AE182</f>
        <v>12.8</v>
      </c>
      <c r="AH182" s="52"/>
      <c r="AJ182" s="17">
        <f>ROUND(AC182/(1-VLOOKUP(AF182,Group,2,FALSE)),2)</f>
        <v>12.8</v>
      </c>
      <c r="AK182" s="17">
        <f>IF(VLOOKUP(AF182,Group,5,FALSE)="YES",VLOOKUP(ROUND(ROUND(AJ182,1)-AJ182,2),Round,2,FALSE)+VLOOKUP(AF182,Group,6,FALSE),0)</f>
        <v>0</v>
      </c>
      <c r="AL182" s="17">
        <f>IF(VLOOKUP(AF182,Group,7,FALSE)="",0,ROUND(AJ182-0.04999,1)-AJ182+AM182)</f>
        <v>0</v>
      </c>
      <c r="AM182" s="17" t="str">
        <f>IF(VLOOKUP(AF182,Group,7,FALSE)="","",VLOOKUP(AF182,Group,7,FALSE))</f>
        <v/>
      </c>
      <c r="AO182" s="31" t="s">
        <v>59</v>
      </c>
    </row>
    <row r="183" spans="2:41" s="3" customFormat="1" ht="9.9499999999999993" customHeight="1" x14ac:dyDescent="0.2">
      <c r="B183" s="119" t="s">
        <v>293</v>
      </c>
      <c r="D183" s="40"/>
      <c r="E183" s="75" t="s">
        <v>147</v>
      </c>
      <c r="F183" s="75"/>
      <c r="G183" s="30" t="s">
        <v>140</v>
      </c>
      <c r="H183" s="30"/>
      <c r="I183" s="30"/>
      <c r="J183" s="30"/>
      <c r="K183" s="30" t="s">
        <v>153</v>
      </c>
      <c r="L183" s="30"/>
      <c r="M183" s="30"/>
      <c r="N183" s="30"/>
      <c r="P183" s="75"/>
      <c r="Q183" s="91"/>
      <c r="R183" s="29"/>
      <c r="S183" s="39">
        <f>IF(Suggested="Yes",AA183,AG183)</f>
        <v>12.8</v>
      </c>
      <c r="T183" s="37" t="s">
        <v>46</v>
      </c>
      <c r="U183" s="5" t="str">
        <f>+Instructions!$B$3</f>
        <v>D</v>
      </c>
      <c r="V183" s="52"/>
      <c r="W183" s="56">
        <f>+Instructions!$C$22</f>
        <v>0</v>
      </c>
      <c r="X183" s="17">
        <f t="shared" si="139"/>
        <v>12.8</v>
      </c>
      <c r="Y183" s="52"/>
      <c r="Z183" s="6" t="s">
        <v>497</v>
      </c>
      <c r="AA183" s="39">
        <v>12.8</v>
      </c>
      <c r="AB183" s="60">
        <f t="shared" si="140"/>
        <v>0</v>
      </c>
      <c r="AC183" s="17">
        <f t="shared" si="140"/>
        <v>12.8</v>
      </c>
      <c r="AD183" s="12">
        <f>(AG183-AC183)/AG183</f>
        <v>0</v>
      </c>
      <c r="AE183" s="124"/>
      <c r="AF183" s="135">
        <v>5</v>
      </c>
      <c r="AG183" s="112">
        <f>SUM(AJ183:AL183)+AE183</f>
        <v>12.8</v>
      </c>
      <c r="AH183" s="52"/>
      <c r="AJ183" s="17">
        <f>ROUND(AC183/(1-VLOOKUP(AF183,Group,2,FALSE)),2)</f>
        <v>12.8</v>
      </c>
      <c r="AK183" s="17">
        <f>IF(VLOOKUP(AF183,Group,5,FALSE)="YES",VLOOKUP(ROUND(ROUND(AJ183,1)-AJ183,2),Round,2,FALSE)+VLOOKUP(AF183,Group,6,FALSE),0)</f>
        <v>0</v>
      </c>
      <c r="AL183" s="17">
        <f>IF(VLOOKUP(AF183,Group,7,FALSE)="",0,ROUND(AJ183-0.04999,1)-AJ183+AM183)</f>
        <v>0</v>
      </c>
      <c r="AM183" s="17" t="str">
        <f>IF(VLOOKUP(AF183,Group,7,FALSE)="","",VLOOKUP(AF183,Group,7,FALSE))</f>
        <v/>
      </c>
      <c r="AO183" s="31" t="s">
        <v>59</v>
      </c>
    </row>
    <row r="184" spans="2:41" s="3" customFormat="1" ht="9.9499999999999993" customHeight="1" x14ac:dyDescent="0.2">
      <c r="B184" s="119" t="s">
        <v>293</v>
      </c>
      <c r="C184" s="3" t="s">
        <v>89</v>
      </c>
      <c r="D184" s="40"/>
      <c r="E184" s="75" t="s">
        <v>148</v>
      </c>
      <c r="F184" s="75"/>
      <c r="G184" s="30" t="s">
        <v>141</v>
      </c>
      <c r="H184" s="30"/>
      <c r="I184" s="30"/>
      <c r="J184" s="30" t="s">
        <v>89</v>
      </c>
      <c r="K184" s="30" t="s">
        <v>154</v>
      </c>
      <c r="L184" s="30"/>
      <c r="M184" s="30"/>
      <c r="N184" s="30"/>
      <c r="P184" s="75"/>
      <c r="Q184" s="91"/>
      <c r="R184" s="29"/>
      <c r="S184" s="39">
        <f>IF(Suggested="Yes",AA184,AG184)</f>
        <v>12.5</v>
      </c>
      <c r="T184" s="37" t="s">
        <v>46</v>
      </c>
      <c r="U184" s="5" t="str">
        <f>+Instructions!$B$3</f>
        <v>D</v>
      </c>
      <c r="V184" s="52"/>
      <c r="W184" s="56">
        <f>+Instructions!$C$22</f>
        <v>0</v>
      </c>
      <c r="X184" s="17">
        <f t="shared" si="139"/>
        <v>12.5</v>
      </c>
      <c r="Y184" s="52"/>
      <c r="Z184" s="6" t="s">
        <v>497</v>
      </c>
      <c r="AA184" s="39">
        <v>12.5</v>
      </c>
      <c r="AB184" s="60">
        <f t="shared" si="140"/>
        <v>0</v>
      </c>
      <c r="AC184" s="17">
        <f t="shared" si="140"/>
        <v>12.5</v>
      </c>
      <c r="AD184" s="12">
        <f>(AG184-AC184)/AG184</f>
        <v>0</v>
      </c>
      <c r="AE184" s="124"/>
      <c r="AF184" s="135">
        <v>5</v>
      </c>
      <c r="AG184" s="112">
        <f>SUM(AJ184:AL184)+AE184</f>
        <v>12.5</v>
      </c>
      <c r="AH184" s="52"/>
      <c r="AJ184" s="17">
        <f>ROUND(AC184/(1-VLOOKUP(AF184,Group,2,FALSE)),2)</f>
        <v>12.5</v>
      </c>
      <c r="AK184" s="17">
        <f>IF(VLOOKUP(AF184,Group,5,FALSE)="YES",VLOOKUP(ROUND(ROUND(AJ184,1)-AJ184,2),Round,2,FALSE)+VLOOKUP(AF184,Group,6,FALSE),0)</f>
        <v>0</v>
      </c>
      <c r="AL184" s="17">
        <f>IF(VLOOKUP(AF184,Group,7,FALSE)="",0,ROUND(AJ184-0.04999,1)-AJ184+AM184)</f>
        <v>0</v>
      </c>
      <c r="AM184" s="17" t="str">
        <f>IF(VLOOKUP(AF184,Group,7,FALSE)="","",VLOOKUP(AF184,Group,7,FALSE))</f>
        <v/>
      </c>
      <c r="AO184" s="31" t="s">
        <v>59</v>
      </c>
    </row>
    <row r="185" spans="2:41" s="3" customFormat="1" ht="9.9499999999999993" customHeight="1" x14ac:dyDescent="0.2">
      <c r="B185" s="119" t="s">
        <v>293</v>
      </c>
      <c r="D185" s="40"/>
      <c r="E185" s="75" t="s">
        <v>148</v>
      </c>
      <c r="F185" s="75"/>
      <c r="G185" s="30" t="s">
        <v>142</v>
      </c>
      <c r="H185" s="30"/>
      <c r="I185" s="30"/>
      <c r="J185" s="30"/>
      <c r="K185" s="30" t="s">
        <v>155</v>
      </c>
      <c r="L185" s="30"/>
      <c r="M185" s="30"/>
      <c r="N185" s="30"/>
      <c r="P185" s="75"/>
      <c r="Q185" s="91"/>
      <c r="R185" s="29"/>
      <c r="S185" s="39">
        <f>IF(Suggested="Yes",AA185,AG185)</f>
        <v>12.55</v>
      </c>
      <c r="T185" s="37" t="s">
        <v>46</v>
      </c>
      <c r="U185" s="5" t="str">
        <f>+Instructions!$B$3</f>
        <v>D</v>
      </c>
      <c r="V185" s="52"/>
      <c r="W185" s="56">
        <f>+Instructions!$C$22</f>
        <v>0</v>
      </c>
      <c r="X185" s="17">
        <f t="shared" si="139"/>
        <v>12.55</v>
      </c>
      <c r="Y185" s="52"/>
      <c r="Z185" s="6" t="s">
        <v>497</v>
      </c>
      <c r="AA185" s="39">
        <v>12.55</v>
      </c>
      <c r="AB185" s="60">
        <f t="shared" si="140"/>
        <v>0</v>
      </c>
      <c r="AC185" s="17">
        <f t="shared" si="140"/>
        <v>12.55</v>
      </c>
      <c r="AD185" s="12">
        <f>(AG185-AC185)/AG185</f>
        <v>0</v>
      </c>
      <c r="AE185" s="124"/>
      <c r="AF185" s="135">
        <v>5</v>
      </c>
      <c r="AG185" s="112">
        <f>SUM(AJ185:AL185)+AE185</f>
        <v>12.55</v>
      </c>
      <c r="AH185" s="52"/>
      <c r="AJ185" s="17">
        <f>ROUND(AC185/(1-VLOOKUP(AF185,Group,2,FALSE)),2)</f>
        <v>12.55</v>
      </c>
      <c r="AK185" s="17">
        <f>IF(VLOOKUP(AF185,Group,5,FALSE)="YES",VLOOKUP(ROUND(ROUND(AJ185,1)-AJ185,2),Round,2,FALSE)+VLOOKUP(AF185,Group,6,FALSE),0)</f>
        <v>0</v>
      </c>
      <c r="AL185" s="17">
        <f>IF(VLOOKUP(AF185,Group,7,FALSE)="",0,ROUND(AJ185-0.04999,1)-AJ185+AM185)</f>
        <v>0</v>
      </c>
      <c r="AM185" s="17" t="str">
        <f>IF(VLOOKUP(AF185,Group,7,FALSE)="","",VLOOKUP(AF185,Group,7,FALSE))</f>
        <v/>
      </c>
      <c r="AO185" s="31" t="s">
        <v>59</v>
      </c>
    </row>
    <row r="186" spans="2:41" s="3" customFormat="1" ht="3" customHeight="1" x14ac:dyDescent="0.2">
      <c r="G186" s="156"/>
      <c r="H186" s="156"/>
      <c r="I186" s="156"/>
      <c r="K186" s="156"/>
      <c r="L186" s="156"/>
      <c r="M186" s="156"/>
      <c r="N186" s="156"/>
      <c r="O186" s="156"/>
      <c r="P186" s="155"/>
      <c r="Q186" s="157"/>
      <c r="R186" s="6"/>
      <c r="S186" s="39"/>
      <c r="T186" s="6"/>
      <c r="U186" s="5"/>
      <c r="V186" s="52"/>
      <c r="W186" s="56"/>
      <c r="X186" s="15"/>
      <c r="Y186" s="52"/>
      <c r="Z186" s="39"/>
      <c r="AA186" s="39"/>
      <c r="AB186" s="55"/>
      <c r="AC186" s="17"/>
      <c r="AD186" s="15"/>
      <c r="AE186" s="65"/>
      <c r="AF186" s="127"/>
      <c r="AG186" s="39"/>
      <c r="AH186" s="52"/>
      <c r="AJ186" s="17"/>
      <c r="AK186" s="17"/>
      <c r="AL186" s="17"/>
      <c r="AM186" s="17"/>
      <c r="AO186" s="31" t="s">
        <v>59</v>
      </c>
    </row>
    <row r="187" spans="2:41" s="3" customFormat="1" ht="9.9499999999999993" customHeight="1" x14ac:dyDescent="0.2">
      <c r="C187" s="35"/>
      <c r="D187" s="40" t="s">
        <v>10</v>
      </c>
      <c r="E187" s="144" t="s">
        <v>295</v>
      </c>
      <c r="F187" s="144"/>
      <c r="G187" s="11"/>
      <c r="H187" s="180"/>
      <c r="I187" s="180"/>
      <c r="J187" s="180"/>
      <c r="K187" s="144"/>
      <c r="L187" s="144"/>
      <c r="M187" s="144"/>
      <c r="N187" s="144"/>
      <c r="O187" s="30"/>
      <c r="P187" s="30"/>
      <c r="Q187" s="30"/>
      <c r="R187" s="30"/>
      <c r="S187" s="30"/>
      <c r="T187" s="30"/>
      <c r="U187" s="5"/>
      <c r="V187" s="52"/>
      <c r="W187" s="70"/>
      <c r="X187" s="70"/>
      <c r="Y187" s="52"/>
      <c r="Z187" s="39"/>
      <c r="AA187" s="39"/>
      <c r="AB187" s="55"/>
      <c r="AC187" s="17"/>
      <c r="AD187" s="15"/>
      <c r="AE187" s="65"/>
      <c r="AF187" s="127"/>
      <c r="AG187" s="17"/>
      <c r="AH187" s="52"/>
      <c r="AJ187" s="17"/>
      <c r="AK187" s="17"/>
      <c r="AL187" s="17"/>
      <c r="AM187" s="17"/>
      <c r="AO187" s="31" t="s">
        <v>59</v>
      </c>
    </row>
    <row r="188" spans="2:41" s="3" customFormat="1" ht="2.1" customHeight="1" x14ac:dyDescent="0.2">
      <c r="P188" s="75"/>
      <c r="Q188" s="91"/>
      <c r="R188" s="6"/>
      <c r="S188" s="39"/>
      <c r="T188" s="6"/>
      <c r="U188" s="5"/>
      <c r="V188" s="52"/>
      <c r="W188" s="56"/>
      <c r="X188" s="15"/>
      <c r="Y188" s="52"/>
      <c r="Z188" s="39"/>
      <c r="AA188" s="39"/>
      <c r="AB188" s="55"/>
      <c r="AC188" s="17"/>
      <c r="AD188" s="15"/>
      <c r="AE188" s="65"/>
      <c r="AF188" s="127"/>
      <c r="AG188" s="39"/>
      <c r="AH188" s="52"/>
      <c r="AJ188" s="17"/>
      <c r="AK188" s="17"/>
      <c r="AL188" s="17"/>
      <c r="AM188" s="17"/>
      <c r="AO188" s="31" t="s">
        <v>59</v>
      </c>
    </row>
    <row r="189" spans="2:41" s="3" customFormat="1" ht="9.9499999999999993" customHeight="1" x14ac:dyDescent="0.2">
      <c r="B189" s="118" t="s">
        <v>292</v>
      </c>
      <c r="D189" s="40" t="s">
        <v>89</v>
      </c>
      <c r="E189" s="75" t="s">
        <v>105</v>
      </c>
      <c r="F189" s="75"/>
      <c r="G189" s="30" t="s">
        <v>48</v>
      </c>
      <c r="H189" s="30"/>
      <c r="I189" s="30"/>
      <c r="J189" s="30"/>
      <c r="K189" s="30"/>
      <c r="L189" s="30"/>
      <c r="M189" s="30"/>
      <c r="N189" s="30"/>
      <c r="P189" s="75" t="s">
        <v>124</v>
      </c>
      <c r="Q189" s="91"/>
      <c r="R189" s="29"/>
      <c r="S189" s="39">
        <f>IF(Suggested="Yes",AA189,AG189)</f>
        <v>13.3</v>
      </c>
      <c r="T189" s="37" t="s">
        <v>47</v>
      </c>
      <c r="U189" s="5" t="str">
        <f>+Instructions!$B$3</f>
        <v>D</v>
      </c>
      <c r="V189" s="52"/>
      <c r="W189" s="56">
        <f>+Instructions!$C$22</f>
        <v>0</v>
      </c>
      <c r="X189" s="17">
        <f>ROUND($AA189*(1-W189)+0.004999,2)</f>
        <v>13.3</v>
      </c>
      <c r="Y189" s="52"/>
      <c r="Z189" s="6" t="s">
        <v>497</v>
      </c>
      <c r="AA189" s="39">
        <v>13.3</v>
      </c>
      <c r="AB189" s="60">
        <f>+W189</f>
        <v>0</v>
      </c>
      <c r="AC189" s="17">
        <f>+X189</f>
        <v>13.3</v>
      </c>
      <c r="AD189" s="12">
        <f>(AG189-AC189)/AG189</f>
        <v>0</v>
      </c>
      <c r="AE189" s="124"/>
      <c r="AF189" s="134">
        <v>4</v>
      </c>
      <c r="AG189" s="111">
        <f>SUM(AJ189:AL189)+AE189</f>
        <v>13.3</v>
      </c>
      <c r="AH189" s="52"/>
      <c r="AJ189" s="17">
        <f>ROUND(AC189/(1-VLOOKUP(AF189,Group,2,FALSE)),2)</f>
        <v>13.3</v>
      </c>
      <c r="AK189" s="17">
        <f>IF(VLOOKUP(AF189,Group,5,FALSE)="YES",VLOOKUP(ROUND(ROUND(AJ189,1)-AJ189,2),Round,2,FALSE)+VLOOKUP(AF189,Group,6,FALSE),0)</f>
        <v>0</v>
      </c>
      <c r="AL189" s="17">
        <f>IF(VLOOKUP(AF189,Group,7,FALSE)="",0,ROUND(AJ189-0.04999,1)-AJ189+AM189)</f>
        <v>0</v>
      </c>
      <c r="AM189" s="17" t="str">
        <f>IF(VLOOKUP(AF189,Group,7,FALSE)="","",VLOOKUP(AF189,Group,7,FALSE))</f>
        <v/>
      </c>
      <c r="AO189" s="31" t="s">
        <v>59</v>
      </c>
    </row>
    <row r="190" spans="2:41" s="3" customFormat="1" ht="9.9499999999999993" customHeight="1" x14ac:dyDescent="0.2">
      <c r="B190" s="118" t="s">
        <v>292</v>
      </c>
      <c r="D190" s="40"/>
      <c r="E190" s="75" t="s">
        <v>125</v>
      </c>
      <c r="F190" s="75"/>
      <c r="G190" s="30" t="s">
        <v>48</v>
      </c>
      <c r="H190" s="30"/>
      <c r="I190" s="30"/>
      <c r="J190" s="30"/>
      <c r="K190" s="30"/>
      <c r="L190" s="30"/>
      <c r="M190" s="30"/>
      <c r="N190" s="30"/>
      <c r="P190" s="75" t="s">
        <v>162</v>
      </c>
      <c r="Q190" s="91"/>
      <c r="R190" s="29"/>
      <c r="S190" s="39">
        <f>IF(Suggested="Yes",AA190,AG190)</f>
        <v>11.65</v>
      </c>
      <c r="T190" s="37" t="s">
        <v>47</v>
      </c>
      <c r="U190" s="5" t="str">
        <f>+Instructions!$B$3</f>
        <v>D</v>
      </c>
      <c r="V190" s="52"/>
      <c r="W190" s="56">
        <f>+Instructions!$C$22</f>
        <v>0</v>
      </c>
      <c r="X190" s="17">
        <f>ROUND($AA190*(1-W190)+0.004999,2)</f>
        <v>11.65</v>
      </c>
      <c r="Y190" s="52"/>
      <c r="Z190" s="6" t="s">
        <v>497</v>
      </c>
      <c r="AA190" s="39">
        <v>11.65</v>
      </c>
      <c r="AB190" s="60">
        <f>+W190</f>
        <v>0</v>
      </c>
      <c r="AC190" s="17">
        <f>+X190</f>
        <v>11.65</v>
      </c>
      <c r="AD190" s="12">
        <f>(AG190-AC190)/AG190</f>
        <v>0</v>
      </c>
      <c r="AE190" s="124"/>
      <c r="AF190" s="134">
        <v>4</v>
      </c>
      <c r="AG190" s="111">
        <f>SUM(AJ190:AL190)+AE190</f>
        <v>11.65</v>
      </c>
      <c r="AH190" s="52"/>
      <c r="AJ190" s="17">
        <f>ROUND(AC190/(1-VLOOKUP(AF190,Group,2,FALSE)),2)</f>
        <v>11.65</v>
      </c>
      <c r="AK190" s="17">
        <f>IF(VLOOKUP(AF190,Group,5,FALSE)="YES",VLOOKUP(ROUND(ROUND(AJ190,1)-AJ190,2),Round,2,FALSE)+VLOOKUP(AF190,Group,6,FALSE),0)</f>
        <v>0</v>
      </c>
      <c r="AL190" s="17">
        <f>IF(VLOOKUP(AF190,Group,7,FALSE)="",0,ROUND(AJ190-0.04999,1)-AJ190+AM190)</f>
        <v>0</v>
      </c>
      <c r="AM190" s="17" t="str">
        <f>IF(VLOOKUP(AF190,Group,7,FALSE)="","",VLOOKUP(AF190,Group,7,FALSE))</f>
        <v/>
      </c>
      <c r="AO190" s="31" t="s">
        <v>59</v>
      </c>
    </row>
    <row r="191" spans="2:41" s="3" customFormat="1" ht="2.1" customHeight="1" x14ac:dyDescent="0.2">
      <c r="P191" s="75"/>
      <c r="Q191" s="91"/>
      <c r="R191" s="6"/>
      <c r="S191" s="39"/>
      <c r="T191" s="6"/>
      <c r="U191" s="5"/>
      <c r="V191" s="52"/>
      <c r="W191" s="56"/>
      <c r="X191" s="15"/>
      <c r="Y191" s="52"/>
      <c r="Z191" s="39"/>
      <c r="AA191" s="39"/>
      <c r="AB191" s="55"/>
      <c r="AC191" s="17"/>
      <c r="AD191" s="15"/>
      <c r="AE191" s="65"/>
      <c r="AF191" s="127"/>
      <c r="AG191" s="39"/>
      <c r="AH191" s="52"/>
      <c r="AJ191" s="17"/>
      <c r="AK191" s="17"/>
      <c r="AL191" s="17"/>
      <c r="AM191" s="17"/>
      <c r="AO191" s="31" t="s">
        <v>59</v>
      </c>
    </row>
    <row r="192" spans="2:41" s="3" customFormat="1" ht="9.9499999999999993" customHeight="1" x14ac:dyDescent="0.2">
      <c r="B192" s="119" t="s">
        <v>293</v>
      </c>
      <c r="D192" s="40"/>
      <c r="E192" s="75" t="s">
        <v>105</v>
      </c>
      <c r="F192" s="75"/>
      <c r="G192" s="30" t="s">
        <v>135</v>
      </c>
      <c r="H192" s="30"/>
      <c r="I192" s="30"/>
      <c r="J192" s="30"/>
      <c r="K192" s="30" t="s">
        <v>103</v>
      </c>
      <c r="L192" s="30"/>
      <c r="M192" s="30"/>
      <c r="N192" s="30"/>
      <c r="P192" s="75"/>
      <c r="Q192" s="91"/>
      <c r="R192" s="29"/>
      <c r="S192" s="39">
        <f>IF(Suggested="Yes",AA192,AG192)</f>
        <v>6.25</v>
      </c>
      <c r="T192" s="37" t="s">
        <v>46</v>
      </c>
      <c r="U192" s="5" t="str">
        <f>+Instructions!$B$3</f>
        <v>D</v>
      </c>
      <c r="V192" s="52"/>
      <c r="W192" s="56">
        <f>+Instructions!$C$22</f>
        <v>0</v>
      </c>
      <c r="X192" s="17">
        <f>ROUND($AA192*(1-W192)+0.004999,2)</f>
        <v>6.25</v>
      </c>
      <c r="Y192" s="52"/>
      <c r="Z192" s="6" t="s">
        <v>497</v>
      </c>
      <c r="AA192" s="39">
        <v>6.25</v>
      </c>
      <c r="AB192" s="60">
        <f>+W192</f>
        <v>0</v>
      </c>
      <c r="AC192" s="17">
        <f>+X192</f>
        <v>6.25</v>
      </c>
      <c r="AD192" s="12">
        <f>(AG192-AC192)/AG192</f>
        <v>0</v>
      </c>
      <c r="AE192" s="124"/>
      <c r="AF192" s="135">
        <v>5</v>
      </c>
      <c r="AG192" s="112">
        <f>SUM(AJ192:AL192)+AE192</f>
        <v>6.25</v>
      </c>
      <c r="AH192" s="52"/>
      <c r="AJ192" s="17">
        <f>ROUND(AC192/(1-VLOOKUP(AF192,Group,2,FALSE)),2)</f>
        <v>6.25</v>
      </c>
      <c r="AK192" s="17">
        <f>IF(VLOOKUP(AF192,Group,5,FALSE)="YES",VLOOKUP(ROUND(ROUND(AJ192,1)-AJ192,2),Round,2,FALSE)+VLOOKUP(AF192,Group,6,FALSE),0)</f>
        <v>0</v>
      </c>
      <c r="AL192" s="17">
        <f>IF(VLOOKUP(AF192,Group,7,FALSE)="",0,ROUND(AJ192-0.04999,1)-AJ192+AM192)</f>
        <v>0</v>
      </c>
      <c r="AM192" s="17" t="str">
        <f>IF(VLOOKUP(AF192,Group,7,FALSE)="","",VLOOKUP(AF192,Group,7,FALSE))</f>
        <v/>
      </c>
      <c r="AO192" s="31" t="s">
        <v>59</v>
      </c>
    </row>
    <row r="193" spans="2:41" s="3" customFormat="1" ht="9.9499999999999993" customHeight="1" x14ac:dyDescent="0.2">
      <c r="B193" s="119" t="s">
        <v>293</v>
      </c>
      <c r="D193" s="40"/>
      <c r="E193" s="75" t="s">
        <v>105</v>
      </c>
      <c r="F193" s="75"/>
      <c r="G193" s="30" t="s">
        <v>136</v>
      </c>
      <c r="H193" s="30"/>
      <c r="I193" s="30"/>
      <c r="J193" s="30"/>
      <c r="K193" s="30" t="s">
        <v>137</v>
      </c>
      <c r="L193" s="30"/>
      <c r="M193" s="30"/>
      <c r="N193" s="30"/>
      <c r="P193" s="75"/>
      <c r="Q193" s="91"/>
      <c r="R193" s="29"/>
      <c r="S193" s="39">
        <f>IF(Suggested="Yes",AA193,AG193)</f>
        <v>12.4</v>
      </c>
      <c r="T193" s="37" t="s">
        <v>46</v>
      </c>
      <c r="U193" s="5" t="str">
        <f>+Instructions!$B$3</f>
        <v>D</v>
      </c>
      <c r="V193" s="52"/>
      <c r="W193" s="56">
        <f>+Instructions!$C$22</f>
        <v>0</v>
      </c>
      <c r="X193" s="17">
        <f>ROUND($AA193*(1-W193)+0.004999,2)</f>
        <v>12.4</v>
      </c>
      <c r="Y193" s="52"/>
      <c r="Z193" s="6" t="s">
        <v>497</v>
      </c>
      <c r="AA193" s="39">
        <v>12.4</v>
      </c>
      <c r="AB193" s="60">
        <f>+W193</f>
        <v>0</v>
      </c>
      <c r="AC193" s="17">
        <f>+X193</f>
        <v>12.4</v>
      </c>
      <c r="AD193" s="12">
        <f>(AG193-AC193)/AG193</f>
        <v>0</v>
      </c>
      <c r="AE193" s="124"/>
      <c r="AF193" s="135">
        <v>5</v>
      </c>
      <c r="AG193" s="112">
        <f>SUM(AJ193:AL193)+AE193</f>
        <v>12.4</v>
      </c>
      <c r="AH193" s="52"/>
      <c r="AJ193" s="17">
        <f>ROUND(AC193/(1-VLOOKUP(AF193,Group,2,FALSE)),2)</f>
        <v>12.4</v>
      </c>
      <c r="AK193" s="17">
        <f>IF(VLOOKUP(AF193,Group,5,FALSE)="YES",VLOOKUP(ROUND(ROUND(AJ193,1)-AJ193,2),Round,2,FALSE)+VLOOKUP(AF193,Group,6,FALSE),0)</f>
        <v>0</v>
      </c>
      <c r="AL193" s="17">
        <f>IF(VLOOKUP(AF193,Group,7,FALSE)="",0,ROUND(AJ193-0.04999,1)-AJ193+AM193)</f>
        <v>0</v>
      </c>
      <c r="AM193" s="17" t="str">
        <f>IF(VLOOKUP(AF193,Group,7,FALSE)="","",VLOOKUP(AF193,Group,7,FALSE))</f>
        <v/>
      </c>
      <c r="AO193" s="31" t="s">
        <v>59</v>
      </c>
    </row>
    <row r="194" spans="2:41" s="3" customFormat="1" ht="2.1" customHeight="1" x14ac:dyDescent="0.2">
      <c r="P194" s="75"/>
      <c r="Q194" s="91"/>
      <c r="R194" s="6"/>
      <c r="S194" s="39"/>
      <c r="T194" s="6"/>
      <c r="U194" s="5"/>
      <c r="V194" s="52"/>
      <c r="W194" s="56"/>
      <c r="X194" s="15"/>
      <c r="Y194" s="52"/>
      <c r="Z194" s="39"/>
      <c r="AA194" s="39"/>
      <c r="AB194" s="55"/>
      <c r="AC194" s="17"/>
      <c r="AD194" s="15"/>
      <c r="AE194" s="65"/>
      <c r="AF194" s="127"/>
      <c r="AG194" s="39"/>
      <c r="AH194" s="52"/>
      <c r="AJ194" s="17"/>
      <c r="AK194" s="17"/>
      <c r="AL194" s="17"/>
      <c r="AM194" s="17"/>
      <c r="AO194" s="31" t="s">
        <v>59</v>
      </c>
    </row>
    <row r="195" spans="2:41" s="3" customFormat="1" ht="9.9499999999999993" customHeight="1" x14ac:dyDescent="0.2">
      <c r="B195" s="119" t="s">
        <v>293</v>
      </c>
      <c r="D195" s="40"/>
      <c r="E195" s="75" t="s">
        <v>147</v>
      </c>
      <c r="F195" s="75"/>
      <c r="G195" s="30" t="s">
        <v>138</v>
      </c>
      <c r="H195" s="30"/>
      <c r="I195" s="30"/>
      <c r="J195" s="30"/>
      <c r="K195" s="30" t="s">
        <v>151</v>
      </c>
      <c r="L195" s="30"/>
      <c r="M195" s="30"/>
      <c r="N195" s="30"/>
      <c r="P195" s="75"/>
      <c r="Q195" s="91"/>
      <c r="R195" s="29"/>
      <c r="S195" s="39">
        <f>IF(Suggested="Yes",AA195,AG195)</f>
        <v>6.25</v>
      </c>
      <c r="T195" s="37" t="s">
        <v>46</v>
      </c>
      <c r="U195" s="5" t="str">
        <f>+Instructions!$B$3</f>
        <v>D</v>
      </c>
      <c r="V195" s="52"/>
      <c r="W195" s="56">
        <f>+Instructions!$C$22</f>
        <v>0</v>
      </c>
      <c r="X195" s="17">
        <f>ROUND($AA195*(1-W195)+0.004999,2)</f>
        <v>6.25</v>
      </c>
      <c r="Y195" s="52"/>
      <c r="Z195" s="6" t="s">
        <v>497</v>
      </c>
      <c r="AA195" s="39">
        <v>6.25</v>
      </c>
      <c r="AB195" s="60">
        <f>+W195</f>
        <v>0</v>
      </c>
      <c r="AC195" s="17">
        <f>+X195</f>
        <v>6.25</v>
      </c>
      <c r="AD195" s="12">
        <f>(AG195-AC195)/AG195</f>
        <v>0</v>
      </c>
      <c r="AE195" s="124"/>
      <c r="AF195" s="135">
        <v>5</v>
      </c>
      <c r="AG195" s="112">
        <f>SUM(AJ195:AL195)+AE195</f>
        <v>6.25</v>
      </c>
      <c r="AH195" s="52"/>
      <c r="AJ195" s="17">
        <f>ROUND(AC195/(1-VLOOKUP(AF195,Group,2,FALSE)),2)</f>
        <v>6.25</v>
      </c>
      <c r="AK195" s="17">
        <f>IF(VLOOKUP(AF195,Group,5,FALSE)="YES",VLOOKUP(ROUND(ROUND(AJ195,1)-AJ195,2),Round,2,FALSE)+VLOOKUP(AF195,Group,6,FALSE),0)</f>
        <v>0</v>
      </c>
      <c r="AL195" s="17">
        <f>IF(VLOOKUP(AF195,Group,7,FALSE)="",0,ROUND(AJ195-0.04999,1)-AJ195+AM195)</f>
        <v>0</v>
      </c>
      <c r="AM195" s="17" t="str">
        <f>IF(VLOOKUP(AF195,Group,7,FALSE)="","",VLOOKUP(AF195,Group,7,FALSE))</f>
        <v/>
      </c>
      <c r="AO195" s="31" t="s">
        <v>59</v>
      </c>
    </row>
    <row r="196" spans="2:41" s="3" customFormat="1" ht="9.9499999999999993" customHeight="1" x14ac:dyDescent="0.2">
      <c r="B196" s="119" t="s">
        <v>293</v>
      </c>
      <c r="D196" s="40"/>
      <c r="E196" s="75" t="s">
        <v>147</v>
      </c>
      <c r="F196" s="75"/>
      <c r="G196" s="30" t="s">
        <v>139</v>
      </c>
      <c r="H196" s="30"/>
      <c r="I196" s="30"/>
      <c r="J196" s="30"/>
      <c r="K196" s="30" t="s">
        <v>152</v>
      </c>
      <c r="L196" s="30"/>
      <c r="M196" s="30"/>
      <c r="N196" s="30"/>
      <c r="P196" s="75"/>
      <c r="Q196" s="91"/>
      <c r="R196" s="29"/>
      <c r="S196" s="39">
        <f>IF(Suggested="Yes",AA196,AG196)</f>
        <v>12.35</v>
      </c>
      <c r="T196" s="37" t="s">
        <v>46</v>
      </c>
      <c r="U196" s="5" t="str">
        <f>+Instructions!$B$3</f>
        <v>D</v>
      </c>
      <c r="V196" s="52"/>
      <c r="W196" s="56">
        <f>+Instructions!$C$22</f>
        <v>0</v>
      </c>
      <c r="X196" s="17">
        <f>ROUND($AA196*(1-W196)+0.004999,2)</f>
        <v>12.35</v>
      </c>
      <c r="Y196" s="52"/>
      <c r="Z196" s="6" t="s">
        <v>497</v>
      </c>
      <c r="AA196" s="39">
        <v>12.35</v>
      </c>
      <c r="AB196" s="60">
        <f>+W196</f>
        <v>0</v>
      </c>
      <c r="AC196" s="17">
        <f>+X196</f>
        <v>12.35</v>
      </c>
      <c r="AD196" s="12">
        <f>(AG196-AC196)/AG196</f>
        <v>0</v>
      </c>
      <c r="AE196" s="124"/>
      <c r="AF196" s="135">
        <v>5</v>
      </c>
      <c r="AG196" s="112">
        <f>SUM(AJ196:AL196)+AE196</f>
        <v>12.35</v>
      </c>
      <c r="AH196" s="52"/>
      <c r="AJ196" s="17">
        <f>ROUND(AC196/(1-VLOOKUP(AF196,Group,2,FALSE)),2)</f>
        <v>12.35</v>
      </c>
      <c r="AK196" s="17">
        <f>IF(VLOOKUP(AF196,Group,5,FALSE)="YES",VLOOKUP(ROUND(ROUND(AJ196,1)-AJ196,2),Round,2,FALSE)+VLOOKUP(AF196,Group,6,FALSE),0)</f>
        <v>0</v>
      </c>
      <c r="AL196" s="17">
        <f>IF(VLOOKUP(AF196,Group,7,FALSE)="",0,ROUND(AJ196-0.04999,1)-AJ196+AM196)</f>
        <v>0</v>
      </c>
      <c r="AM196" s="17" t="str">
        <f>IF(VLOOKUP(AF196,Group,7,FALSE)="","",VLOOKUP(AF196,Group,7,FALSE))</f>
        <v/>
      </c>
      <c r="AO196" s="31" t="s">
        <v>59</v>
      </c>
    </row>
    <row r="197" spans="2:41" s="3" customFormat="1" ht="9.9499999999999993" customHeight="1" x14ac:dyDescent="0.2">
      <c r="B197" s="119" t="s">
        <v>293</v>
      </c>
      <c r="D197" s="40"/>
      <c r="E197" s="75" t="s">
        <v>147</v>
      </c>
      <c r="F197" s="75"/>
      <c r="G197" s="30" t="s">
        <v>140</v>
      </c>
      <c r="H197" s="30"/>
      <c r="I197" s="30"/>
      <c r="J197" s="30"/>
      <c r="K197" s="30" t="s">
        <v>153</v>
      </c>
      <c r="L197" s="30"/>
      <c r="M197" s="30"/>
      <c r="N197" s="30"/>
      <c r="P197" s="75"/>
      <c r="Q197" s="91"/>
      <c r="R197" s="29"/>
      <c r="S197" s="39">
        <f>IF(Suggested="Yes",AA197,AG197)</f>
        <v>12.35</v>
      </c>
      <c r="T197" s="37" t="s">
        <v>46</v>
      </c>
      <c r="U197" s="5" t="str">
        <f>+Instructions!$B$3</f>
        <v>D</v>
      </c>
      <c r="V197" s="52"/>
      <c r="W197" s="56">
        <f>+Instructions!$C$22</f>
        <v>0</v>
      </c>
      <c r="X197" s="17">
        <f t="shared" ref="X197:X199" si="141">ROUND($AA197*(1-W197)+0.004999,2)</f>
        <v>12.35</v>
      </c>
      <c r="Y197" s="52"/>
      <c r="Z197" s="6" t="s">
        <v>497</v>
      </c>
      <c r="AA197" s="39">
        <v>12.35</v>
      </c>
      <c r="AB197" s="60">
        <f t="shared" ref="AB197:AC199" si="142">+W197</f>
        <v>0</v>
      </c>
      <c r="AC197" s="17">
        <f t="shared" si="142"/>
        <v>12.35</v>
      </c>
      <c r="AD197" s="12">
        <f>(AG197-AC197)/AG197</f>
        <v>0</v>
      </c>
      <c r="AE197" s="124"/>
      <c r="AF197" s="135">
        <v>5</v>
      </c>
      <c r="AG197" s="112">
        <f>SUM(AJ197:AL197)+AE197</f>
        <v>12.35</v>
      </c>
      <c r="AH197" s="52"/>
      <c r="AJ197" s="17">
        <f>ROUND(AC197/(1-VLOOKUP(AF197,Group,2,FALSE)),2)</f>
        <v>12.35</v>
      </c>
      <c r="AK197" s="17">
        <f>IF(VLOOKUP(AF197,Group,5,FALSE)="YES",VLOOKUP(ROUND(ROUND(AJ197,1)-AJ197,2),Round,2,FALSE)+VLOOKUP(AF197,Group,6,FALSE),0)</f>
        <v>0</v>
      </c>
      <c r="AL197" s="17">
        <f>IF(VLOOKUP(AF197,Group,7,FALSE)="",0,ROUND(AJ197-0.04999,1)-AJ197+AM197)</f>
        <v>0</v>
      </c>
      <c r="AM197" s="17" t="str">
        <f>IF(VLOOKUP(AF197,Group,7,FALSE)="","",VLOOKUP(AF197,Group,7,FALSE))</f>
        <v/>
      </c>
      <c r="AO197" s="31" t="s">
        <v>59</v>
      </c>
    </row>
    <row r="198" spans="2:41" s="3" customFormat="1" ht="9.9499999999999993" customHeight="1" x14ac:dyDescent="0.2">
      <c r="B198" s="119" t="s">
        <v>293</v>
      </c>
      <c r="D198" s="40"/>
      <c r="E198" s="75" t="s">
        <v>148</v>
      </c>
      <c r="F198" s="75"/>
      <c r="G198" s="30" t="s">
        <v>141</v>
      </c>
      <c r="H198" s="30"/>
      <c r="I198" s="30"/>
      <c r="J198" s="30" t="s">
        <v>89</v>
      </c>
      <c r="K198" s="30" t="s">
        <v>154</v>
      </c>
      <c r="L198" s="30"/>
      <c r="M198" s="30"/>
      <c r="N198" s="30"/>
      <c r="P198" s="75"/>
      <c r="Q198" s="91"/>
      <c r="R198" s="29"/>
      <c r="S198" s="39">
        <f>IF(Suggested="Yes",AA198,AG198)</f>
        <v>12.05</v>
      </c>
      <c r="T198" s="37" t="s">
        <v>46</v>
      </c>
      <c r="U198" s="5" t="str">
        <f>+Instructions!$B$3</f>
        <v>D</v>
      </c>
      <c r="V198" s="52"/>
      <c r="W198" s="56">
        <f>+Instructions!$C$22</f>
        <v>0</v>
      </c>
      <c r="X198" s="17">
        <f t="shared" ref="X198" si="143">ROUND($AA198*(1-W198)+0.004999,2)</f>
        <v>12.05</v>
      </c>
      <c r="Y198" s="52"/>
      <c r="Z198" s="6" t="s">
        <v>497</v>
      </c>
      <c r="AA198" s="39">
        <v>12.05</v>
      </c>
      <c r="AB198" s="60">
        <f t="shared" si="142"/>
        <v>0</v>
      </c>
      <c r="AC198" s="17">
        <f t="shared" si="142"/>
        <v>12.05</v>
      </c>
      <c r="AD198" s="12">
        <f>(AG198-AC198)/AG198</f>
        <v>0</v>
      </c>
      <c r="AE198" s="124"/>
      <c r="AF198" s="135">
        <v>5</v>
      </c>
      <c r="AG198" s="112">
        <f>SUM(AJ198:AL198)+AE198</f>
        <v>12.05</v>
      </c>
      <c r="AH198" s="52"/>
      <c r="AJ198" s="17">
        <f>ROUND(AC198/(1-VLOOKUP(AF198,Group,2,FALSE)),2)</f>
        <v>12.05</v>
      </c>
      <c r="AK198" s="17">
        <f>IF(VLOOKUP(AF198,Group,5,FALSE)="YES",VLOOKUP(ROUND(ROUND(AJ198,1)-AJ198,2),Round,2,FALSE)+VLOOKUP(AF198,Group,6,FALSE),0)</f>
        <v>0</v>
      </c>
      <c r="AL198" s="17">
        <f>IF(VLOOKUP(AF198,Group,7,FALSE)="",0,ROUND(AJ198-0.04999,1)-AJ198+AM198)</f>
        <v>0</v>
      </c>
      <c r="AM198" s="17" t="str">
        <f>IF(VLOOKUP(AF198,Group,7,FALSE)="","",VLOOKUP(AF198,Group,7,FALSE))</f>
        <v/>
      </c>
      <c r="AO198" s="31" t="s">
        <v>59</v>
      </c>
    </row>
    <row r="199" spans="2:41" s="3" customFormat="1" ht="9.9499999999999993" customHeight="1" x14ac:dyDescent="0.2">
      <c r="B199" s="119" t="s">
        <v>293</v>
      </c>
      <c r="D199" s="40"/>
      <c r="E199" s="75" t="s">
        <v>148</v>
      </c>
      <c r="F199" s="75"/>
      <c r="G199" s="30" t="s">
        <v>142</v>
      </c>
      <c r="H199" s="30"/>
      <c r="I199" s="30"/>
      <c r="J199" s="30"/>
      <c r="K199" s="30" t="s">
        <v>155</v>
      </c>
      <c r="L199" s="30"/>
      <c r="M199" s="30"/>
      <c r="N199" s="30"/>
      <c r="P199" s="75"/>
      <c r="Q199" s="91"/>
      <c r="R199" s="29"/>
      <c r="S199" s="39">
        <f>IF(Suggested="Yes",AA199,AG199)</f>
        <v>12.1</v>
      </c>
      <c r="T199" s="37" t="s">
        <v>46</v>
      </c>
      <c r="U199" s="5" t="str">
        <f>+Instructions!$B$3</f>
        <v>D</v>
      </c>
      <c r="V199" s="52"/>
      <c r="W199" s="56">
        <f>+Instructions!$C$22</f>
        <v>0</v>
      </c>
      <c r="X199" s="17">
        <f t="shared" si="141"/>
        <v>12.1</v>
      </c>
      <c r="Y199" s="52"/>
      <c r="Z199" s="6" t="s">
        <v>497</v>
      </c>
      <c r="AA199" s="39">
        <v>12.1</v>
      </c>
      <c r="AB199" s="60">
        <f t="shared" si="142"/>
        <v>0</v>
      </c>
      <c r="AC199" s="17">
        <f t="shared" si="142"/>
        <v>12.1</v>
      </c>
      <c r="AD199" s="12">
        <f>(AG199-AC199)/AG199</f>
        <v>0</v>
      </c>
      <c r="AE199" s="124"/>
      <c r="AF199" s="135">
        <v>5</v>
      </c>
      <c r="AG199" s="112">
        <f>SUM(AJ199:AL199)+AE199</f>
        <v>12.1</v>
      </c>
      <c r="AH199" s="52"/>
      <c r="AJ199" s="17">
        <f>ROUND(AC199/(1-VLOOKUP(AF199,Group,2,FALSE)),2)</f>
        <v>12.1</v>
      </c>
      <c r="AK199" s="17">
        <f>IF(VLOOKUP(AF199,Group,5,FALSE)="YES",VLOOKUP(ROUND(ROUND(AJ199,1)-AJ199,2),Round,2,FALSE)+VLOOKUP(AF199,Group,6,FALSE),0)</f>
        <v>0</v>
      </c>
      <c r="AL199" s="17">
        <f>IF(VLOOKUP(AF199,Group,7,FALSE)="",0,ROUND(AJ199-0.04999,1)-AJ199+AM199)</f>
        <v>0</v>
      </c>
      <c r="AM199" s="17" t="str">
        <f>IF(VLOOKUP(AF199,Group,7,FALSE)="","",VLOOKUP(AF199,Group,7,FALSE))</f>
        <v/>
      </c>
      <c r="AO199" s="31" t="s">
        <v>59</v>
      </c>
    </row>
    <row r="200" spans="2:41" s="3" customFormat="1" ht="3.95" customHeight="1" x14ac:dyDescent="0.2">
      <c r="G200" s="156"/>
      <c r="H200" s="156"/>
      <c r="I200" s="156"/>
      <c r="J200" s="156"/>
      <c r="K200" s="156"/>
      <c r="L200" s="156"/>
      <c r="M200" s="156"/>
      <c r="N200" s="156"/>
      <c r="O200" s="156"/>
      <c r="P200" s="155"/>
      <c r="Q200" s="157"/>
      <c r="R200" s="6"/>
      <c r="S200" s="39"/>
      <c r="T200" s="6"/>
      <c r="U200" s="5"/>
      <c r="V200" s="52"/>
      <c r="W200" s="56"/>
      <c r="X200" s="15"/>
      <c r="Y200" s="52"/>
      <c r="Z200" s="39"/>
      <c r="AA200" s="39"/>
      <c r="AB200" s="55"/>
      <c r="AC200" s="17"/>
      <c r="AD200" s="15"/>
      <c r="AE200" s="65"/>
      <c r="AF200" s="127"/>
      <c r="AG200" s="39"/>
      <c r="AH200" s="52"/>
      <c r="AJ200" s="17"/>
      <c r="AK200" s="17"/>
      <c r="AL200" s="17"/>
      <c r="AM200" s="17"/>
      <c r="AO200" s="31" t="s">
        <v>59</v>
      </c>
    </row>
    <row r="201" spans="2:41" s="3" customFormat="1" ht="9.9499999999999993" customHeight="1" x14ac:dyDescent="0.2">
      <c r="C201" s="74" t="s">
        <v>164</v>
      </c>
      <c r="E201" s="164"/>
      <c r="P201" s="4"/>
      <c r="Q201" s="6"/>
      <c r="R201" s="94" t="s">
        <v>330</v>
      </c>
      <c r="S201" s="194" t="s">
        <v>335</v>
      </c>
      <c r="T201" s="195"/>
      <c r="U201" s="5"/>
      <c r="V201" s="52"/>
      <c r="W201" s="70"/>
      <c r="X201" s="70"/>
      <c r="Y201" s="52"/>
      <c r="Z201" s="39"/>
      <c r="AA201" s="39"/>
      <c r="AB201" s="55"/>
      <c r="AC201" s="17"/>
      <c r="AD201" s="15"/>
      <c r="AE201" s="65"/>
      <c r="AF201" s="127"/>
      <c r="AG201" s="17"/>
      <c r="AH201" s="52"/>
      <c r="AJ201" s="17"/>
      <c r="AK201" s="17"/>
      <c r="AL201" s="17"/>
      <c r="AM201" s="17"/>
      <c r="AO201" s="31"/>
    </row>
    <row r="202" spans="2:41" s="3" customFormat="1" ht="3" customHeight="1" x14ac:dyDescent="0.2">
      <c r="P202" s="75"/>
      <c r="Q202" s="91"/>
      <c r="R202" s="6"/>
      <c r="S202" s="39"/>
      <c r="T202" s="6"/>
      <c r="U202" s="5"/>
      <c r="V202" s="52"/>
      <c r="W202" s="56"/>
      <c r="X202" s="15"/>
      <c r="Y202" s="52"/>
      <c r="Z202" s="39"/>
      <c r="AA202" s="39"/>
      <c r="AB202" s="55"/>
      <c r="AC202" s="17"/>
      <c r="AD202" s="15"/>
      <c r="AE202" s="65"/>
      <c r="AF202" s="127"/>
      <c r="AG202" s="39"/>
      <c r="AH202" s="52"/>
      <c r="AJ202" s="17"/>
      <c r="AK202" s="17"/>
      <c r="AL202" s="17"/>
      <c r="AM202" s="17"/>
      <c r="AO202" s="31" t="s">
        <v>59</v>
      </c>
    </row>
    <row r="203" spans="2:41" s="3" customFormat="1" ht="9.9499999999999993" customHeight="1" x14ac:dyDescent="0.2">
      <c r="C203" s="35"/>
      <c r="D203" s="40" t="s">
        <v>10</v>
      </c>
      <c r="E203" s="144" t="s">
        <v>104</v>
      </c>
      <c r="F203" s="144"/>
      <c r="H203" s="144"/>
      <c r="I203" s="144" t="s">
        <v>134</v>
      </c>
      <c r="J203" s="144"/>
      <c r="K203" s="144" t="s">
        <v>317</v>
      </c>
      <c r="M203" s="144"/>
      <c r="N203" s="144" t="s">
        <v>319</v>
      </c>
      <c r="P203" s="30"/>
      <c r="Q203" s="30"/>
      <c r="R203" s="30"/>
      <c r="S203" s="30"/>
      <c r="T203" s="30"/>
      <c r="U203" s="5"/>
      <c r="V203" s="52"/>
      <c r="W203" s="70"/>
      <c r="X203" s="70"/>
      <c r="Y203" s="52"/>
      <c r="Z203" s="39"/>
      <c r="AA203" s="39"/>
      <c r="AB203" s="55"/>
      <c r="AC203" s="17"/>
      <c r="AD203" s="15"/>
      <c r="AE203" s="65"/>
      <c r="AF203" s="127"/>
      <c r="AG203" s="17"/>
      <c r="AH203" s="52"/>
      <c r="AJ203" s="17"/>
      <c r="AK203" s="17"/>
      <c r="AL203" s="17"/>
      <c r="AM203" s="17"/>
      <c r="AO203" s="31" t="s">
        <v>59</v>
      </c>
    </row>
    <row r="204" spans="2:41" s="3" customFormat="1" ht="9.9499999999999993" customHeight="1" x14ac:dyDescent="0.2">
      <c r="C204" s="35"/>
      <c r="D204" s="40"/>
      <c r="E204" s="144" t="s">
        <v>132</v>
      </c>
      <c r="F204" s="144"/>
      <c r="H204" s="144"/>
      <c r="I204" s="144" t="s">
        <v>314</v>
      </c>
      <c r="J204" s="144"/>
      <c r="K204" s="144" t="s">
        <v>318</v>
      </c>
      <c r="M204" s="144"/>
      <c r="P204" s="30"/>
      <c r="Q204" s="30"/>
      <c r="R204" s="30"/>
      <c r="S204" s="30"/>
      <c r="T204" s="30"/>
      <c r="U204" s="5"/>
      <c r="V204" s="52"/>
      <c r="W204" s="70"/>
      <c r="X204" s="70"/>
      <c r="Y204" s="52"/>
      <c r="Z204" s="39"/>
      <c r="AA204" s="39"/>
      <c r="AB204" s="55"/>
      <c r="AC204" s="17"/>
      <c r="AD204" s="15"/>
      <c r="AE204" s="65"/>
      <c r="AF204" s="127"/>
      <c r="AG204" s="17"/>
      <c r="AH204" s="52"/>
      <c r="AJ204" s="17"/>
      <c r="AK204" s="17"/>
      <c r="AL204" s="17"/>
      <c r="AM204" s="17"/>
      <c r="AO204" s="31" t="s">
        <v>59</v>
      </c>
    </row>
    <row r="205" spans="2:41" s="3" customFormat="1" ht="9.9499999999999993" customHeight="1" x14ac:dyDescent="0.2">
      <c r="C205" s="35"/>
      <c r="D205" s="40"/>
      <c r="E205" s="144" t="s">
        <v>133</v>
      </c>
      <c r="F205" s="144"/>
      <c r="H205" s="144"/>
      <c r="I205" s="144" t="s">
        <v>315</v>
      </c>
      <c r="J205" s="144"/>
      <c r="K205" s="144" t="s">
        <v>316</v>
      </c>
      <c r="M205" s="144"/>
      <c r="P205" s="30"/>
      <c r="Q205" s="30"/>
      <c r="R205" s="30"/>
      <c r="S205" s="30"/>
      <c r="T205" s="30"/>
      <c r="U205" s="5"/>
      <c r="V205" s="52"/>
      <c r="W205" s="70"/>
      <c r="X205" s="70"/>
      <c r="Y205" s="52"/>
      <c r="Z205" s="39"/>
      <c r="AA205" s="39"/>
      <c r="AB205" s="55"/>
      <c r="AC205" s="17"/>
      <c r="AD205" s="15"/>
      <c r="AE205" s="65"/>
      <c r="AF205" s="127"/>
      <c r="AG205" s="17"/>
      <c r="AH205" s="52"/>
      <c r="AJ205" s="17"/>
      <c r="AK205" s="17"/>
      <c r="AL205" s="17"/>
      <c r="AM205" s="17"/>
      <c r="AO205" s="31" t="s">
        <v>59</v>
      </c>
    </row>
    <row r="206" spans="2:41" s="3" customFormat="1" ht="2.1" customHeight="1" x14ac:dyDescent="0.2">
      <c r="P206" s="75"/>
      <c r="Q206" s="91"/>
      <c r="R206" s="6"/>
      <c r="S206" s="39"/>
      <c r="T206" s="6"/>
      <c r="U206" s="5"/>
      <c r="V206" s="52"/>
      <c r="W206" s="56"/>
      <c r="X206" s="15"/>
      <c r="Y206" s="52"/>
      <c r="Z206" s="39"/>
      <c r="AA206" s="39"/>
      <c r="AB206" s="55"/>
      <c r="AC206" s="17"/>
      <c r="AD206" s="15"/>
      <c r="AE206" s="65"/>
      <c r="AF206" s="127"/>
      <c r="AG206" s="39"/>
      <c r="AH206" s="52"/>
      <c r="AJ206" s="17"/>
      <c r="AK206" s="17"/>
      <c r="AL206" s="17"/>
      <c r="AM206" s="17"/>
      <c r="AO206" s="31" t="s">
        <v>59</v>
      </c>
    </row>
    <row r="207" spans="2:41" s="3" customFormat="1" ht="9.9499999999999993" customHeight="1" x14ac:dyDescent="0.2">
      <c r="B207" s="116" t="s">
        <v>290</v>
      </c>
      <c r="D207" s="40"/>
      <c r="E207" s="75" t="s">
        <v>487</v>
      </c>
      <c r="F207" s="75"/>
      <c r="G207" s="30" t="s">
        <v>48</v>
      </c>
      <c r="H207" s="30"/>
      <c r="I207" s="30"/>
      <c r="J207" s="30"/>
      <c r="K207" s="30"/>
      <c r="L207" s="30"/>
      <c r="M207" s="30"/>
      <c r="N207" s="30"/>
      <c r="P207" s="75" t="s">
        <v>167</v>
      </c>
      <c r="Q207" s="91"/>
      <c r="R207" s="29" t="s">
        <v>52</v>
      </c>
      <c r="S207" s="39">
        <f>IF(Suggested="Yes",AA207,AG207)</f>
        <v>1.7</v>
      </c>
      <c r="T207" s="37" t="s">
        <v>46</v>
      </c>
      <c r="U207" s="5" t="str">
        <f>+Instructions!$B$3</f>
        <v>D</v>
      </c>
      <c r="V207" s="52"/>
      <c r="W207" s="56">
        <f>+Instructions!$C$22</f>
        <v>0</v>
      </c>
      <c r="X207" s="17">
        <f>ROUND($AA207*(1-W207)+0.004999,2)</f>
        <v>1.7</v>
      </c>
      <c r="Y207" s="52"/>
      <c r="Z207" s="6" t="s">
        <v>498</v>
      </c>
      <c r="AA207" s="39">
        <v>1.7</v>
      </c>
      <c r="AB207" s="60">
        <f>+W207</f>
        <v>0</v>
      </c>
      <c r="AC207" s="17">
        <f>+X207</f>
        <v>1.7</v>
      </c>
      <c r="AD207" s="12">
        <f>(AG207-AC207)/AG207</f>
        <v>0</v>
      </c>
      <c r="AE207" s="124"/>
      <c r="AF207" s="131">
        <v>1</v>
      </c>
      <c r="AG207" s="38">
        <f>SUM(AJ207:AL207)+AE207</f>
        <v>1.7</v>
      </c>
      <c r="AH207" s="52"/>
      <c r="AJ207" s="17">
        <f>ROUND(AC207/(1-VLOOKUP(AF207,Group,2,FALSE)),2)</f>
        <v>1.7</v>
      </c>
      <c r="AK207" s="17">
        <f>IF(VLOOKUP(AF207,Group,5,FALSE)="YES",VLOOKUP(ROUND(ROUND(AJ207,1)-AJ207,2),Round,2,FALSE)+VLOOKUP(AF207,Group,6,FALSE),0)</f>
        <v>0</v>
      </c>
      <c r="AL207" s="17">
        <f>IF(VLOOKUP(AF207,Group,7,FALSE)="",0,ROUND(AJ207-0.04999,1)-AJ207+AM207)</f>
        <v>0</v>
      </c>
      <c r="AM207" s="17" t="str">
        <f>IF(VLOOKUP(AF207,Group,7,FALSE)="","",VLOOKUP(AF207,Group,7,FALSE))</f>
        <v/>
      </c>
      <c r="AO207" s="31" t="s">
        <v>59</v>
      </c>
    </row>
    <row r="208" spans="2:41" s="3" customFormat="1" ht="2.1" customHeight="1" x14ac:dyDescent="0.2">
      <c r="G208" s="156"/>
      <c r="H208" s="156"/>
      <c r="I208" s="156"/>
      <c r="J208" s="156"/>
      <c r="K208" s="156"/>
      <c r="L208" s="156"/>
      <c r="M208" s="156"/>
      <c r="N208" s="156"/>
      <c r="O208" s="156"/>
      <c r="P208" s="155"/>
      <c r="Q208" s="157"/>
      <c r="R208" s="6"/>
      <c r="S208" s="39"/>
      <c r="T208" s="6"/>
      <c r="U208" s="5"/>
      <c r="V208" s="52"/>
      <c r="W208" s="56"/>
      <c r="X208" s="15"/>
      <c r="Y208" s="52"/>
      <c r="Z208" s="39"/>
      <c r="AA208" s="39"/>
      <c r="AB208" s="55"/>
      <c r="AC208" s="17"/>
      <c r="AD208" s="15"/>
      <c r="AE208" s="65"/>
      <c r="AF208" s="127"/>
      <c r="AG208" s="39"/>
      <c r="AH208" s="52"/>
      <c r="AJ208" s="17"/>
      <c r="AK208" s="17"/>
      <c r="AL208" s="17"/>
      <c r="AM208" s="17"/>
      <c r="AO208" s="31" t="s">
        <v>59</v>
      </c>
    </row>
    <row r="209" spans="2:41" s="3" customFormat="1" ht="9.9499999999999993" customHeight="1" x14ac:dyDescent="0.2">
      <c r="B209" s="117" t="s">
        <v>291</v>
      </c>
      <c r="D209" s="40"/>
      <c r="E209" s="75"/>
      <c r="F209" s="75"/>
      <c r="G209" s="30" t="s">
        <v>168</v>
      </c>
      <c r="H209" s="30"/>
      <c r="I209" s="30"/>
      <c r="J209" s="30"/>
      <c r="K209" s="30" t="s">
        <v>172</v>
      </c>
      <c r="L209" s="30"/>
      <c r="M209" s="30"/>
      <c r="N209" s="30"/>
      <c r="P209" s="75"/>
      <c r="Q209" s="91"/>
      <c r="R209" s="29" t="s">
        <v>113</v>
      </c>
      <c r="S209" s="39">
        <f>IF(Suggested="Yes",AA209,AG209)</f>
        <v>5.15</v>
      </c>
      <c r="T209" s="37" t="s">
        <v>46</v>
      </c>
      <c r="U209" s="5" t="str">
        <f>+Instructions!$B$3</f>
        <v>D</v>
      </c>
      <c r="V209" s="52"/>
      <c r="W209" s="56">
        <f>+Instructions!$C$22</f>
        <v>0</v>
      </c>
      <c r="X209" s="39">
        <f>ROUND($AA209*(1-W209)+0.004999,2)</f>
        <v>5.15</v>
      </c>
      <c r="Y209" s="52"/>
      <c r="Z209" s="6" t="s">
        <v>497</v>
      </c>
      <c r="AA209" s="39">
        <v>5.15</v>
      </c>
      <c r="AB209" s="60">
        <f t="shared" ref="AB209:AC212" si="144">+W209</f>
        <v>0</v>
      </c>
      <c r="AC209" s="39">
        <f t="shared" si="144"/>
        <v>5.15</v>
      </c>
      <c r="AD209" s="60">
        <f>(AG209-AC209)/AG209</f>
        <v>0</v>
      </c>
      <c r="AE209" s="124"/>
      <c r="AF209" s="133">
        <v>2</v>
      </c>
      <c r="AG209" s="44">
        <f>SUM(AJ209:AL209)+AE209</f>
        <v>5.15</v>
      </c>
      <c r="AH209" s="52"/>
      <c r="AJ209" s="17">
        <f>ROUND(AC209/(1-VLOOKUP(AF209,Group,2,FALSE)),2)</f>
        <v>5.15</v>
      </c>
      <c r="AK209" s="17">
        <f>IF(VLOOKUP(AF209,Group,5,FALSE)="YES",VLOOKUP(ROUND(ROUND(AJ209,1)-AJ209,2),Round,2,FALSE)+VLOOKUP(AF209,Group,6,FALSE),0)</f>
        <v>0</v>
      </c>
      <c r="AL209" s="17">
        <f>IF(VLOOKUP(AF209,Group,7,FALSE)="",0,ROUND(AJ209-0.04999,1)-AJ209+AM209)</f>
        <v>0</v>
      </c>
      <c r="AM209" s="17" t="str">
        <f>IF(VLOOKUP(AF209,Group,7,FALSE)="","",VLOOKUP(AF209,Group,7,FALSE))</f>
        <v/>
      </c>
      <c r="AO209" s="31" t="s">
        <v>59</v>
      </c>
    </row>
    <row r="210" spans="2:41" s="3" customFormat="1" ht="9.9499999999999993" customHeight="1" x14ac:dyDescent="0.2">
      <c r="B210" s="117" t="s">
        <v>291</v>
      </c>
      <c r="D210" s="40"/>
      <c r="E210" s="75"/>
      <c r="F210" s="75"/>
      <c r="G210" s="30" t="s">
        <v>169</v>
      </c>
      <c r="H210" s="30"/>
      <c r="I210" s="30"/>
      <c r="J210" s="30"/>
      <c r="K210" s="30" t="s">
        <v>173</v>
      </c>
      <c r="L210" s="30"/>
      <c r="M210" s="30"/>
      <c r="N210" s="30"/>
      <c r="P210" s="75"/>
      <c r="Q210" s="91"/>
      <c r="R210" s="29" t="s">
        <v>113</v>
      </c>
      <c r="S210" s="39">
        <f>IF(Suggested="Yes",AA210,AG210)</f>
        <v>21.05</v>
      </c>
      <c r="T210" s="37" t="s">
        <v>46</v>
      </c>
      <c r="U210" s="5" t="str">
        <f>+Instructions!$B$3</f>
        <v>D</v>
      </c>
      <c r="V210" s="52"/>
      <c r="W210" s="56">
        <f>+Instructions!$C$22</f>
        <v>0</v>
      </c>
      <c r="X210" s="39">
        <f>ROUND($AA210*(1-W210)+0.004999,2)</f>
        <v>21.05</v>
      </c>
      <c r="Y210" s="52"/>
      <c r="Z210" s="6" t="s">
        <v>498</v>
      </c>
      <c r="AA210" s="39">
        <v>21.05</v>
      </c>
      <c r="AB210" s="60">
        <f t="shared" si="144"/>
        <v>0</v>
      </c>
      <c r="AC210" s="39">
        <f t="shared" si="144"/>
        <v>21.05</v>
      </c>
      <c r="AD210" s="60">
        <f>(AG210-AC210)/AG210</f>
        <v>0</v>
      </c>
      <c r="AE210" s="124"/>
      <c r="AF210" s="133">
        <v>2</v>
      </c>
      <c r="AG210" s="44">
        <f>SUM(AJ210:AL210)+AE210</f>
        <v>21.05</v>
      </c>
      <c r="AH210" s="52"/>
      <c r="AJ210" s="17">
        <f>ROUND(AC210/(1-VLOOKUP(AF210,Group,2,FALSE)),2)</f>
        <v>21.05</v>
      </c>
      <c r="AK210" s="17">
        <f>IF(VLOOKUP(AF210,Group,5,FALSE)="YES",VLOOKUP(ROUND(ROUND(AJ210,1)-AJ210,2),Round,2,FALSE)+VLOOKUP(AF210,Group,6,FALSE),0)</f>
        <v>0</v>
      </c>
      <c r="AL210" s="17">
        <f>IF(VLOOKUP(AF210,Group,7,FALSE)="",0,ROUND(AJ210-0.04999,1)-AJ210+AM210)</f>
        <v>0</v>
      </c>
      <c r="AM210" s="17" t="str">
        <f>IF(VLOOKUP(AF210,Group,7,FALSE)="","",VLOOKUP(AF210,Group,7,FALSE))</f>
        <v/>
      </c>
      <c r="AO210" s="31" t="s">
        <v>59</v>
      </c>
    </row>
    <row r="211" spans="2:41" s="3" customFormat="1" ht="9.9499999999999993" customHeight="1" x14ac:dyDescent="0.2">
      <c r="B211" s="117" t="s">
        <v>291</v>
      </c>
      <c r="D211" s="40"/>
      <c r="E211" s="75"/>
      <c r="F211" s="75"/>
      <c r="G211" s="30" t="s">
        <v>170</v>
      </c>
      <c r="H211" s="30"/>
      <c r="I211" s="30"/>
      <c r="J211" s="30"/>
      <c r="K211" s="30" t="s">
        <v>174</v>
      </c>
      <c r="L211" s="30"/>
      <c r="M211" s="30"/>
      <c r="N211" s="30"/>
      <c r="P211" s="75"/>
      <c r="Q211" s="91"/>
      <c r="R211" s="29" t="s">
        <v>113</v>
      </c>
      <c r="S211" s="39">
        <f>IF(Suggested="Yes",AA211,AG211)</f>
        <v>37</v>
      </c>
      <c r="T211" s="37" t="s">
        <v>46</v>
      </c>
      <c r="U211" s="5" t="str">
        <f>+Instructions!$B$3</f>
        <v>D</v>
      </c>
      <c r="V211" s="52"/>
      <c r="W211" s="56">
        <f>+Instructions!$C$22</f>
        <v>0</v>
      </c>
      <c r="X211" s="39">
        <f>ROUND($AA211*(1-W211)+0.004999,2)</f>
        <v>37</v>
      </c>
      <c r="Y211" s="52"/>
      <c r="Z211" s="6" t="s">
        <v>498</v>
      </c>
      <c r="AA211" s="39">
        <v>37</v>
      </c>
      <c r="AB211" s="60">
        <f t="shared" si="144"/>
        <v>0</v>
      </c>
      <c r="AC211" s="39">
        <f t="shared" si="144"/>
        <v>37</v>
      </c>
      <c r="AD211" s="60">
        <f>(AG211-AC211)/AG211</f>
        <v>0</v>
      </c>
      <c r="AE211" s="124"/>
      <c r="AF211" s="133">
        <v>2</v>
      </c>
      <c r="AG211" s="44">
        <f>SUM(AJ211:AL211)+AE211</f>
        <v>37</v>
      </c>
      <c r="AH211" s="52"/>
      <c r="AJ211" s="17">
        <f>ROUND(AC211/(1-VLOOKUP(AF211,Group,2,FALSE)),2)</f>
        <v>37</v>
      </c>
      <c r="AK211" s="17">
        <f>IF(VLOOKUP(AF211,Group,5,FALSE)="YES",VLOOKUP(ROUND(ROUND(AJ211,1)-AJ211,2),Round,2,FALSE)+VLOOKUP(AF211,Group,6,FALSE),0)</f>
        <v>0</v>
      </c>
      <c r="AL211" s="17">
        <f>IF(VLOOKUP(AF211,Group,7,FALSE)="",0,ROUND(AJ211-0.04999,1)-AJ211+AM211)</f>
        <v>0</v>
      </c>
      <c r="AM211" s="17" t="str">
        <f>IF(VLOOKUP(AF211,Group,7,FALSE)="","",VLOOKUP(AF211,Group,7,FALSE))</f>
        <v/>
      </c>
      <c r="AO211" s="31" t="s">
        <v>59</v>
      </c>
    </row>
    <row r="212" spans="2:41" s="3" customFormat="1" ht="9.9499999999999993" customHeight="1" x14ac:dyDescent="0.2">
      <c r="B212" s="117" t="s">
        <v>291</v>
      </c>
      <c r="D212" s="40"/>
      <c r="E212" s="75"/>
      <c r="F212" s="75"/>
      <c r="G212" s="30" t="s">
        <v>171</v>
      </c>
      <c r="H212" s="30"/>
      <c r="I212" s="30"/>
      <c r="J212" s="30"/>
      <c r="K212" s="30" t="s">
        <v>175</v>
      </c>
      <c r="L212" s="30"/>
      <c r="M212" s="30"/>
      <c r="N212" s="30"/>
      <c r="P212" s="75"/>
      <c r="Q212" s="91"/>
      <c r="R212" s="29" t="s">
        <v>113</v>
      </c>
      <c r="S212" s="39">
        <f>IF(Suggested="Yes",AA212,AG212)</f>
        <v>37</v>
      </c>
      <c r="T212" s="37" t="s">
        <v>46</v>
      </c>
      <c r="U212" s="5" t="str">
        <f>+Instructions!$B$3</f>
        <v>D</v>
      </c>
      <c r="V212" s="52"/>
      <c r="W212" s="56">
        <f>+Instructions!$C$22</f>
        <v>0</v>
      </c>
      <c r="X212" s="39">
        <f>ROUND($AA212*(1-W212)+0.004999,2)</f>
        <v>37</v>
      </c>
      <c r="Y212" s="52"/>
      <c r="Z212" s="6" t="s">
        <v>498</v>
      </c>
      <c r="AA212" s="39">
        <v>37</v>
      </c>
      <c r="AB212" s="60">
        <f t="shared" si="144"/>
        <v>0</v>
      </c>
      <c r="AC212" s="39">
        <f t="shared" si="144"/>
        <v>37</v>
      </c>
      <c r="AD212" s="60">
        <f>(AG212-AC212)/AG212</f>
        <v>0</v>
      </c>
      <c r="AE212" s="124"/>
      <c r="AF212" s="133">
        <v>2</v>
      </c>
      <c r="AG212" s="44">
        <f>SUM(AJ212:AL212)+AE212</f>
        <v>37</v>
      </c>
      <c r="AH212" s="52"/>
      <c r="AJ212" s="17">
        <f>ROUND(AC212/(1-VLOOKUP(AF212,Group,2,FALSE)),2)</f>
        <v>37</v>
      </c>
      <c r="AK212" s="17">
        <f>IF(VLOOKUP(AF212,Group,5,FALSE)="YES",VLOOKUP(ROUND(ROUND(AJ212,1)-AJ212,2),Round,2,FALSE)+VLOOKUP(AF212,Group,6,FALSE),0)</f>
        <v>0</v>
      </c>
      <c r="AL212" s="17">
        <f>IF(VLOOKUP(AF212,Group,7,FALSE)="",0,ROUND(AJ212-0.04999,1)-AJ212+AM212)</f>
        <v>0</v>
      </c>
      <c r="AM212" s="17" t="str">
        <f>IF(VLOOKUP(AF212,Group,7,FALSE)="","",VLOOKUP(AF212,Group,7,FALSE))</f>
        <v/>
      </c>
      <c r="AO212" s="31" t="s">
        <v>59</v>
      </c>
    </row>
    <row r="213" spans="2:41" s="3" customFormat="1" ht="3" customHeight="1" x14ac:dyDescent="0.2">
      <c r="P213" s="75"/>
      <c r="Q213" s="91"/>
      <c r="R213" s="6"/>
      <c r="S213" s="39"/>
      <c r="T213" s="6"/>
      <c r="U213" s="5"/>
      <c r="V213" s="52"/>
      <c r="W213" s="56"/>
      <c r="X213" s="15"/>
      <c r="Y213" s="52"/>
      <c r="Z213" s="39"/>
      <c r="AA213" s="39"/>
      <c r="AB213" s="55"/>
      <c r="AC213" s="17"/>
      <c r="AD213" s="15"/>
      <c r="AE213" s="65"/>
      <c r="AF213" s="127"/>
      <c r="AG213" s="39"/>
      <c r="AH213" s="52"/>
      <c r="AJ213" s="17"/>
      <c r="AK213" s="17"/>
      <c r="AL213" s="17"/>
      <c r="AM213" s="17"/>
      <c r="AO213" s="31" t="s">
        <v>59</v>
      </c>
    </row>
    <row r="214" spans="2:41" s="3" customFormat="1" ht="9.9499999999999993" customHeight="1" x14ac:dyDescent="0.2">
      <c r="C214" s="35"/>
      <c r="D214" s="166" t="s">
        <v>277</v>
      </c>
      <c r="E214" s="144"/>
      <c r="F214" s="144"/>
      <c r="H214" s="144"/>
      <c r="J214" s="144" t="s">
        <v>89</v>
      </c>
      <c r="K214" s="144"/>
      <c r="M214" s="144"/>
      <c r="N214" s="144"/>
      <c r="P214" s="30"/>
      <c r="Q214" s="30"/>
      <c r="R214" s="30"/>
      <c r="S214" s="30"/>
      <c r="T214" s="30"/>
      <c r="U214" s="5"/>
      <c r="V214" s="52"/>
      <c r="W214" s="70"/>
      <c r="X214" s="70"/>
      <c r="Y214" s="52"/>
      <c r="Z214" s="39"/>
      <c r="AA214" s="39"/>
      <c r="AB214" s="55"/>
      <c r="AC214" s="17"/>
      <c r="AD214" s="15"/>
      <c r="AE214" s="65"/>
      <c r="AF214" s="127"/>
      <c r="AG214" s="17"/>
      <c r="AH214" s="52"/>
      <c r="AJ214" s="17"/>
      <c r="AK214" s="17"/>
      <c r="AL214" s="17"/>
      <c r="AM214" s="17"/>
      <c r="AO214" s="31" t="s">
        <v>59</v>
      </c>
    </row>
    <row r="215" spans="2:41" s="3" customFormat="1" ht="2.1" customHeight="1" x14ac:dyDescent="0.2">
      <c r="P215" s="75"/>
      <c r="Q215" s="91"/>
      <c r="R215" s="6"/>
      <c r="S215" s="39"/>
      <c r="T215" s="6"/>
      <c r="U215" s="5"/>
      <c r="V215" s="52"/>
      <c r="W215" s="56"/>
      <c r="X215" s="15"/>
      <c r="Y215" s="52"/>
      <c r="Z215" s="39"/>
      <c r="AA215" s="39"/>
      <c r="AB215" s="55"/>
      <c r="AC215" s="17"/>
      <c r="AD215" s="15"/>
      <c r="AE215" s="65"/>
      <c r="AF215" s="127"/>
      <c r="AG215" s="39"/>
      <c r="AH215" s="52"/>
      <c r="AJ215" s="17"/>
      <c r="AK215" s="17"/>
      <c r="AL215" s="17"/>
      <c r="AM215" s="17"/>
      <c r="AO215" s="31" t="s">
        <v>59</v>
      </c>
    </row>
    <row r="216" spans="2:41" s="3" customFormat="1" ht="9.9499999999999993" customHeight="1" x14ac:dyDescent="0.2">
      <c r="B216" s="116" t="s">
        <v>290</v>
      </c>
      <c r="D216" s="40"/>
      <c r="E216" s="75" t="s">
        <v>487</v>
      </c>
      <c r="F216" s="75"/>
      <c r="G216" s="30" t="s">
        <v>48</v>
      </c>
      <c r="H216" s="30"/>
      <c r="I216" s="30"/>
      <c r="J216" s="30"/>
      <c r="K216" s="30"/>
      <c r="L216" s="30"/>
      <c r="M216" s="30"/>
      <c r="N216" s="30"/>
      <c r="P216" s="75" t="s">
        <v>167</v>
      </c>
      <c r="Q216" s="91"/>
      <c r="R216" s="29" t="s">
        <v>52</v>
      </c>
      <c r="S216" s="39">
        <f>IF(Suggested="Yes",AA216,AG216)</f>
        <v>1.9</v>
      </c>
      <c r="T216" s="37" t="s">
        <v>46</v>
      </c>
      <c r="U216" s="5" t="str">
        <f>+Instructions!$B$3</f>
        <v>D</v>
      </c>
      <c r="V216" s="52"/>
      <c r="W216" s="56">
        <f>+Instructions!$C$22</f>
        <v>0</v>
      </c>
      <c r="X216" s="17">
        <f>ROUND($AA216*(1-W216)+0.004999,2)</f>
        <v>1.9</v>
      </c>
      <c r="Y216" s="52"/>
      <c r="Z216" s="6" t="s">
        <v>497</v>
      </c>
      <c r="AA216" s="39">
        <v>1.9</v>
      </c>
      <c r="AB216" s="60">
        <f>+W216</f>
        <v>0</v>
      </c>
      <c r="AC216" s="17">
        <f>+X216</f>
        <v>1.9</v>
      </c>
      <c r="AD216" s="12">
        <f>(AG216-AC216)/AG216</f>
        <v>0</v>
      </c>
      <c r="AE216" s="124"/>
      <c r="AF216" s="131">
        <v>1</v>
      </c>
      <c r="AG216" s="38">
        <f>SUM(AJ216:AL216)+AE216</f>
        <v>1.9</v>
      </c>
      <c r="AH216" s="52"/>
      <c r="AJ216" s="17">
        <f>ROUND(AC216/(1-VLOOKUP(AF216,Group,2,FALSE)),2)</f>
        <v>1.9</v>
      </c>
      <c r="AK216" s="17">
        <f>IF(VLOOKUP(AF216,Group,5,FALSE)="YES",VLOOKUP(ROUND(ROUND(AJ216,1)-AJ216,2),Round,2,FALSE)+VLOOKUP(AF216,Group,6,FALSE),0)</f>
        <v>0</v>
      </c>
      <c r="AL216" s="17">
        <f>IF(VLOOKUP(AF216,Group,7,FALSE)="",0,ROUND(AJ216-0.04999,1)-AJ216+AM216)</f>
        <v>0</v>
      </c>
      <c r="AM216" s="17" t="str">
        <f>IF(VLOOKUP(AF216,Group,7,FALSE)="","",VLOOKUP(AF216,Group,7,FALSE))</f>
        <v/>
      </c>
      <c r="AO216" s="31" t="s">
        <v>59</v>
      </c>
    </row>
    <row r="217" spans="2:41" s="3" customFormat="1" ht="2.1" customHeight="1" x14ac:dyDescent="0.2">
      <c r="G217" s="156"/>
      <c r="H217" s="156"/>
      <c r="I217" s="156"/>
      <c r="J217" s="156"/>
      <c r="K217" s="156"/>
      <c r="L217" s="156"/>
      <c r="M217" s="156"/>
      <c r="N217" s="156"/>
      <c r="O217" s="156"/>
      <c r="P217" s="155"/>
      <c r="Q217" s="157"/>
      <c r="R217" s="6"/>
      <c r="S217" s="39"/>
      <c r="T217" s="6"/>
      <c r="U217" s="5"/>
      <c r="V217" s="52"/>
      <c r="W217" s="56"/>
      <c r="X217" s="15"/>
      <c r="Y217" s="52"/>
      <c r="Z217" s="39"/>
      <c r="AA217" s="39"/>
      <c r="AB217" s="55"/>
      <c r="AC217" s="17"/>
      <c r="AD217" s="15"/>
      <c r="AE217" s="65"/>
      <c r="AF217" s="127"/>
      <c r="AG217" s="39"/>
      <c r="AH217" s="52"/>
      <c r="AJ217" s="17"/>
      <c r="AK217" s="17"/>
      <c r="AL217" s="17"/>
      <c r="AM217" s="17"/>
      <c r="AO217" s="31" t="s">
        <v>59</v>
      </c>
    </row>
    <row r="218" spans="2:41" s="3" customFormat="1" ht="9.9499999999999993" customHeight="1" x14ac:dyDescent="0.2">
      <c r="B218" s="117" t="s">
        <v>291</v>
      </c>
      <c r="D218" s="40"/>
      <c r="E218" s="75"/>
      <c r="F218" s="75"/>
      <c r="G218" s="30" t="s">
        <v>168</v>
      </c>
      <c r="H218" s="30"/>
      <c r="I218" s="30"/>
      <c r="J218" s="30"/>
      <c r="K218" s="30" t="s">
        <v>172</v>
      </c>
      <c r="L218" s="30"/>
      <c r="M218" s="30"/>
      <c r="N218" s="30"/>
      <c r="P218" s="75"/>
      <c r="Q218" s="91"/>
      <c r="R218" s="29" t="s">
        <v>113</v>
      </c>
      <c r="S218" s="39">
        <f>IF(Suggested="Yes",AA218,AG218)</f>
        <v>6.65</v>
      </c>
      <c r="T218" s="37" t="s">
        <v>46</v>
      </c>
      <c r="U218" s="5" t="str">
        <f>+Instructions!$B$3</f>
        <v>D</v>
      </c>
      <c r="V218" s="52"/>
      <c r="W218" s="56">
        <f>+Instructions!$C$22</f>
        <v>0</v>
      </c>
      <c r="X218" s="39">
        <f>ROUND($AA218*(1-W218)+0.004999,2)</f>
        <v>6.65</v>
      </c>
      <c r="Y218" s="52"/>
      <c r="Z218" s="6" t="s">
        <v>497</v>
      </c>
      <c r="AA218" s="39">
        <v>6.65</v>
      </c>
      <c r="AB218" s="60">
        <f>+W218</f>
        <v>0</v>
      </c>
      <c r="AC218" s="39">
        <f>+X218</f>
        <v>6.65</v>
      </c>
      <c r="AD218" s="60">
        <f>(AG218-AC218)/AG218</f>
        <v>0</v>
      </c>
      <c r="AE218" s="124"/>
      <c r="AF218" s="133">
        <v>2</v>
      </c>
      <c r="AG218" s="44">
        <f>SUM(AJ218:AL218)+AE218</f>
        <v>6.65</v>
      </c>
      <c r="AH218" s="52"/>
      <c r="AJ218" s="17">
        <f>ROUND(AC218/(1-VLOOKUP(AF218,Group,2,FALSE)),2)</f>
        <v>6.65</v>
      </c>
      <c r="AK218" s="17">
        <f>IF(VLOOKUP(AF218,Group,5,FALSE)="YES",VLOOKUP(ROUND(ROUND(AJ218,1)-AJ218,2),Round,2,FALSE)+VLOOKUP(AF218,Group,6,FALSE),0)</f>
        <v>0</v>
      </c>
      <c r="AL218" s="17">
        <f>IF(VLOOKUP(AF218,Group,7,FALSE)="",0,ROUND(AJ218-0.04999,1)-AJ218+AM218)</f>
        <v>0</v>
      </c>
      <c r="AM218" s="17" t="str">
        <f>IF(VLOOKUP(AF218,Group,7,FALSE)="","",VLOOKUP(AF218,Group,7,FALSE))</f>
        <v/>
      </c>
      <c r="AO218" s="31" t="s">
        <v>59</v>
      </c>
    </row>
    <row r="219" spans="2:41" s="3" customFormat="1" ht="9.9499999999999993" customHeight="1" x14ac:dyDescent="0.2">
      <c r="B219" s="117" t="s">
        <v>291</v>
      </c>
      <c r="D219" s="40"/>
      <c r="E219" s="75"/>
      <c r="F219" s="75"/>
      <c r="G219" s="30" t="s">
        <v>169</v>
      </c>
      <c r="H219" s="30"/>
      <c r="I219" s="30"/>
      <c r="J219" s="30"/>
      <c r="K219" s="30" t="s">
        <v>173</v>
      </c>
      <c r="L219" s="30"/>
      <c r="M219" s="30"/>
      <c r="N219" s="30"/>
      <c r="P219" s="75"/>
      <c r="Q219" s="91" t="s">
        <v>89</v>
      </c>
      <c r="R219" s="29" t="s">
        <v>113</v>
      </c>
      <c r="S219" s="39">
        <f>IF(Suggested="Yes",AA219,AG219)</f>
        <v>22.5</v>
      </c>
      <c r="T219" s="37" t="s">
        <v>46</v>
      </c>
      <c r="U219" s="5" t="str">
        <f>+Instructions!$B$3</f>
        <v>D</v>
      </c>
      <c r="V219" s="52"/>
      <c r="W219" s="56">
        <f>+Instructions!$C$22</f>
        <v>0</v>
      </c>
      <c r="X219" s="39">
        <f>ROUND($AA219*(1-W219)+0.004999,2)</f>
        <v>22.5</v>
      </c>
      <c r="Y219" s="52"/>
      <c r="Z219" s="6" t="s">
        <v>498</v>
      </c>
      <c r="AA219" s="39">
        <v>22.5</v>
      </c>
      <c r="AB219" s="60">
        <f>+W219</f>
        <v>0</v>
      </c>
      <c r="AC219" s="39">
        <f>+X219</f>
        <v>22.5</v>
      </c>
      <c r="AD219" s="60">
        <f>(AG219-AC219)/AG219</f>
        <v>0</v>
      </c>
      <c r="AE219" s="124"/>
      <c r="AF219" s="133">
        <v>2</v>
      </c>
      <c r="AG219" s="44">
        <f>SUM(AJ219:AL219)+AE219</f>
        <v>22.5</v>
      </c>
      <c r="AH219" s="52"/>
      <c r="AJ219" s="17">
        <f>ROUND(AC219/(1-VLOOKUP(AF219,Group,2,FALSE)),2)</f>
        <v>22.5</v>
      </c>
      <c r="AK219" s="17">
        <f>IF(VLOOKUP(AF219,Group,5,FALSE)="YES",VLOOKUP(ROUND(ROUND(AJ219,1)-AJ219,2),Round,2,FALSE)+VLOOKUP(AF219,Group,6,FALSE),0)</f>
        <v>0</v>
      </c>
      <c r="AL219" s="17">
        <f>IF(VLOOKUP(AF219,Group,7,FALSE)="",0,ROUND(AJ219-0.04999,1)-AJ219+AM219)</f>
        <v>0</v>
      </c>
      <c r="AM219" s="17" t="str">
        <f>IF(VLOOKUP(AF219,Group,7,FALSE)="","",VLOOKUP(AF219,Group,7,FALSE))</f>
        <v/>
      </c>
      <c r="AO219" s="31" t="s">
        <v>59</v>
      </c>
    </row>
    <row r="220" spans="2:41" s="3" customFormat="1" ht="2.1" customHeight="1" x14ac:dyDescent="0.2">
      <c r="G220" s="156"/>
      <c r="H220" s="156"/>
      <c r="I220" s="156"/>
      <c r="J220" s="156"/>
      <c r="K220" s="156"/>
      <c r="L220" s="156"/>
      <c r="M220" s="156"/>
      <c r="N220" s="156"/>
      <c r="O220" s="156"/>
      <c r="P220" s="155"/>
      <c r="Q220" s="157"/>
      <c r="R220" s="6"/>
      <c r="S220" s="39"/>
      <c r="T220" s="6"/>
      <c r="U220" s="5"/>
      <c r="V220" s="52"/>
      <c r="W220" s="56"/>
      <c r="X220" s="15"/>
      <c r="Y220" s="52"/>
      <c r="Z220" s="39"/>
      <c r="AA220" s="39"/>
      <c r="AB220" s="55"/>
      <c r="AC220" s="17"/>
      <c r="AD220" s="15"/>
      <c r="AE220" s="65"/>
      <c r="AF220" s="127"/>
      <c r="AG220" s="39"/>
      <c r="AH220" s="52"/>
      <c r="AJ220" s="17"/>
      <c r="AK220" s="17"/>
      <c r="AL220" s="17"/>
      <c r="AM220" s="17"/>
      <c r="AO220" s="31" t="s">
        <v>59</v>
      </c>
    </row>
    <row r="221" spans="2:41" s="3" customFormat="1" ht="9.9499999999999993" customHeight="1" x14ac:dyDescent="0.2">
      <c r="B221" s="116" t="s">
        <v>290</v>
      </c>
      <c r="D221" s="40"/>
      <c r="E221" s="75" t="s">
        <v>488</v>
      </c>
      <c r="F221" s="75"/>
      <c r="G221" s="30" t="s">
        <v>48</v>
      </c>
      <c r="H221" s="30"/>
      <c r="I221" s="30"/>
      <c r="J221" s="30"/>
      <c r="K221" s="30"/>
      <c r="L221" s="30"/>
      <c r="M221" s="30"/>
      <c r="N221" s="30"/>
      <c r="P221" s="75" t="s">
        <v>167</v>
      </c>
      <c r="Q221" s="91"/>
      <c r="R221" s="29" t="s">
        <v>280</v>
      </c>
      <c r="S221" s="39">
        <f>IF(Suggested="Yes",AA221,AG221)</f>
        <v>7.35</v>
      </c>
      <c r="T221" s="37" t="s">
        <v>46</v>
      </c>
      <c r="U221" s="5" t="str">
        <f>+Instructions!$B$3</f>
        <v>D</v>
      </c>
      <c r="V221" s="52"/>
      <c r="W221" s="56">
        <f>+Instructions!$C$22</f>
        <v>0</v>
      </c>
      <c r="X221" s="17">
        <f>ROUND($AA221*(1-W221)+0.004999,2)</f>
        <v>7.35</v>
      </c>
      <c r="Y221" s="52"/>
      <c r="Z221" s="6" t="s">
        <v>497</v>
      </c>
      <c r="AA221" s="39">
        <v>7.35</v>
      </c>
      <c r="AB221" s="60">
        <f>+W221</f>
        <v>0</v>
      </c>
      <c r="AC221" s="17">
        <f>+X221</f>
        <v>7.35</v>
      </c>
      <c r="AD221" s="12">
        <f>(AG221-AC221)/AG221</f>
        <v>0</v>
      </c>
      <c r="AE221" s="124"/>
      <c r="AF221" s="131">
        <v>1</v>
      </c>
      <c r="AG221" s="38">
        <f>SUM(AJ221:AL221)+AE221</f>
        <v>7.35</v>
      </c>
      <c r="AH221" s="52"/>
      <c r="AJ221" s="17">
        <f>ROUND(AC221/(1-VLOOKUP(AF221,Group,2,FALSE)),2)</f>
        <v>7.35</v>
      </c>
      <c r="AK221" s="17">
        <f>IF(VLOOKUP(AF221,Group,5,FALSE)="YES",VLOOKUP(ROUND(ROUND(AJ221,1)-AJ221,2),Round,2,FALSE)+VLOOKUP(AF221,Group,6,FALSE),0)</f>
        <v>0</v>
      </c>
      <c r="AL221" s="17">
        <f>IF(VLOOKUP(AF221,Group,7,FALSE)="",0,ROUND(AJ221-0.04999,1)-AJ221+AM221)</f>
        <v>0</v>
      </c>
      <c r="AM221" s="17" t="str">
        <f>IF(VLOOKUP(AF221,Group,7,FALSE)="","",VLOOKUP(AF221,Group,7,FALSE))</f>
        <v/>
      </c>
      <c r="AO221" s="31" t="s">
        <v>59</v>
      </c>
    </row>
    <row r="222" spans="2:41" s="3" customFormat="1" ht="2.1" customHeight="1" x14ac:dyDescent="0.2">
      <c r="G222" s="156"/>
      <c r="H222" s="156"/>
      <c r="I222" s="156"/>
      <c r="J222" s="156"/>
      <c r="K222" s="156"/>
      <c r="L222" s="156"/>
      <c r="M222" s="156"/>
      <c r="N222" s="156"/>
      <c r="O222" s="156"/>
      <c r="P222" s="155"/>
      <c r="Q222" s="157"/>
      <c r="R222" s="6"/>
      <c r="S222" s="39"/>
      <c r="T222" s="6"/>
      <c r="U222" s="5"/>
      <c r="V222" s="52"/>
      <c r="W222" s="56"/>
      <c r="X222" s="15"/>
      <c r="Y222" s="52"/>
      <c r="Z222" s="39"/>
      <c r="AA222" s="39"/>
      <c r="AB222" s="55"/>
      <c r="AC222" s="17"/>
      <c r="AD222" s="15"/>
      <c r="AE222" s="65"/>
      <c r="AF222" s="127"/>
      <c r="AG222" s="39"/>
      <c r="AH222" s="52"/>
      <c r="AJ222" s="17"/>
      <c r="AK222" s="17"/>
      <c r="AL222" s="17"/>
      <c r="AM222" s="17"/>
      <c r="AO222" s="31" t="s">
        <v>59</v>
      </c>
    </row>
    <row r="223" spans="2:41" s="3" customFormat="1" ht="9.9499999999999993" customHeight="1" x14ac:dyDescent="0.2">
      <c r="B223" s="117" t="s">
        <v>291</v>
      </c>
      <c r="D223" s="40"/>
      <c r="E223" s="75"/>
      <c r="F223" s="75"/>
      <c r="G223" s="30" t="s">
        <v>279</v>
      </c>
      <c r="H223" s="30"/>
      <c r="I223" s="30"/>
      <c r="J223" s="30"/>
      <c r="K223" s="30" t="s">
        <v>172</v>
      </c>
      <c r="L223" s="30"/>
      <c r="M223" s="30"/>
      <c r="N223" s="30"/>
      <c r="P223" s="75"/>
      <c r="Q223" s="91"/>
      <c r="R223" s="29" t="s">
        <v>282</v>
      </c>
      <c r="S223" s="39">
        <f>IF(Suggested="Yes",AA223,AG223)</f>
        <v>15.4</v>
      </c>
      <c r="T223" s="37" t="s">
        <v>46</v>
      </c>
      <c r="U223" s="5" t="str">
        <f>+Instructions!$B$3</f>
        <v>D</v>
      </c>
      <c r="V223" s="52"/>
      <c r="W223" s="56">
        <f>+Instructions!$C$22</f>
        <v>0</v>
      </c>
      <c r="X223" s="39">
        <f>ROUND($AA223*(1-W223)+0.004999,2)</f>
        <v>15.4</v>
      </c>
      <c r="Y223" s="52"/>
      <c r="Z223" s="6" t="s">
        <v>498</v>
      </c>
      <c r="AA223" s="39">
        <v>15.4</v>
      </c>
      <c r="AB223" s="60">
        <f>+W223</f>
        <v>0</v>
      </c>
      <c r="AC223" s="39">
        <f>+X223</f>
        <v>15.4</v>
      </c>
      <c r="AD223" s="60">
        <f>(AG223-AC223)/AG223</f>
        <v>0</v>
      </c>
      <c r="AE223" s="124"/>
      <c r="AF223" s="133">
        <v>2</v>
      </c>
      <c r="AG223" s="44">
        <f>SUM(AJ223:AL223)+AE223</f>
        <v>15.4</v>
      </c>
      <c r="AH223" s="52"/>
      <c r="AJ223" s="17">
        <f>ROUND(AC223/(1-VLOOKUP(AF223,Group,2,FALSE)),2)</f>
        <v>15.4</v>
      </c>
      <c r="AK223" s="17">
        <f>IF(VLOOKUP(AF223,Group,5,FALSE)="YES",VLOOKUP(ROUND(ROUND(AJ223,1)-AJ223,2),Round,2,FALSE)+VLOOKUP(AF223,Group,6,FALSE),0)</f>
        <v>0</v>
      </c>
      <c r="AL223" s="17">
        <f>IF(VLOOKUP(AF223,Group,7,FALSE)="",0,ROUND(AJ223-0.04999,1)-AJ223+AM223)</f>
        <v>0</v>
      </c>
      <c r="AM223" s="17" t="str">
        <f>IF(VLOOKUP(AF223,Group,7,FALSE)="","",VLOOKUP(AF223,Group,7,FALSE))</f>
        <v/>
      </c>
      <c r="AO223" s="31" t="s">
        <v>59</v>
      </c>
    </row>
    <row r="224" spans="2:41" s="3" customFormat="1" ht="3" customHeight="1" x14ac:dyDescent="0.2">
      <c r="G224" s="156"/>
      <c r="H224" s="156"/>
      <c r="I224" s="156"/>
      <c r="J224" s="156"/>
      <c r="K224" s="156"/>
      <c r="L224" s="156"/>
      <c r="M224" s="156"/>
      <c r="N224" s="156"/>
      <c r="O224" s="156"/>
      <c r="P224" s="155"/>
      <c r="Q224" s="157"/>
      <c r="R224" s="6"/>
      <c r="S224" s="39"/>
      <c r="T224" s="6"/>
      <c r="U224" s="5"/>
      <c r="V224" s="52"/>
      <c r="W224" s="56"/>
      <c r="X224" s="15"/>
      <c r="Y224" s="52"/>
      <c r="Z224" s="39"/>
      <c r="AA224" s="39"/>
      <c r="AB224" s="55"/>
      <c r="AC224" s="17"/>
      <c r="AD224" s="15"/>
      <c r="AE224" s="65"/>
      <c r="AF224" s="127"/>
      <c r="AG224" s="39"/>
      <c r="AH224" s="52"/>
      <c r="AJ224" s="17"/>
      <c r="AK224" s="17"/>
      <c r="AL224" s="17"/>
      <c r="AM224" s="17"/>
      <c r="AO224" s="31" t="s">
        <v>59</v>
      </c>
    </row>
    <row r="225" spans="2:41" s="3" customFormat="1" ht="9.9499999999999993" customHeight="1" x14ac:dyDescent="0.2">
      <c r="C225" s="35"/>
      <c r="D225" s="40" t="s">
        <v>10</v>
      </c>
      <c r="E225" s="144" t="s">
        <v>313</v>
      </c>
      <c r="F225" s="144"/>
      <c r="H225" s="144"/>
      <c r="I225" s="144"/>
      <c r="J225" s="144"/>
      <c r="K225" s="144"/>
      <c r="M225" s="144"/>
      <c r="N225" s="144"/>
      <c r="P225" s="30"/>
      <c r="Q225" s="30"/>
      <c r="R225" s="30"/>
      <c r="S225" s="30"/>
      <c r="T225" s="30"/>
      <c r="U225" s="5"/>
      <c r="V225" s="52"/>
      <c r="W225" s="70"/>
      <c r="X225" s="70"/>
      <c r="Y225" s="52"/>
      <c r="Z225" s="39"/>
      <c r="AA225" s="39"/>
      <c r="AB225" s="55"/>
      <c r="AC225" s="17"/>
      <c r="AD225" s="15"/>
      <c r="AE225" s="65"/>
      <c r="AF225" s="127"/>
      <c r="AG225" s="17"/>
      <c r="AH225" s="52"/>
      <c r="AJ225" s="17"/>
      <c r="AK225" s="17"/>
      <c r="AL225" s="17"/>
      <c r="AM225" s="17"/>
      <c r="AO225" s="31" t="s">
        <v>59</v>
      </c>
    </row>
    <row r="226" spans="2:41" s="3" customFormat="1" ht="2.1" customHeight="1" x14ac:dyDescent="0.2">
      <c r="P226" s="75"/>
      <c r="Q226" s="91"/>
      <c r="R226" s="6"/>
      <c r="S226" s="39"/>
      <c r="T226" s="6"/>
      <c r="U226" s="5"/>
      <c r="V226" s="52"/>
      <c r="W226" s="56"/>
      <c r="X226" s="15"/>
      <c r="Y226" s="52"/>
      <c r="Z226" s="39"/>
      <c r="AA226" s="39"/>
      <c r="AB226" s="55"/>
      <c r="AC226" s="17"/>
      <c r="AD226" s="15"/>
      <c r="AE226" s="65"/>
      <c r="AF226" s="127"/>
      <c r="AG226" s="39"/>
      <c r="AH226" s="52"/>
      <c r="AJ226" s="17"/>
      <c r="AK226" s="17"/>
      <c r="AL226" s="17"/>
      <c r="AM226" s="17"/>
      <c r="AO226" s="31" t="s">
        <v>59</v>
      </c>
    </row>
    <row r="227" spans="2:41" s="3" customFormat="1" ht="9.9499999999999993" customHeight="1" x14ac:dyDescent="0.2">
      <c r="B227" s="116" t="s">
        <v>290</v>
      </c>
      <c r="D227" s="40"/>
      <c r="E227" s="75" t="s">
        <v>487</v>
      </c>
      <c r="F227" s="75"/>
      <c r="G227" s="30" t="s">
        <v>48</v>
      </c>
      <c r="H227" s="30"/>
      <c r="I227" s="30"/>
      <c r="J227" s="30"/>
      <c r="K227" s="30"/>
      <c r="L227" s="30"/>
      <c r="M227" s="30"/>
      <c r="N227" s="30"/>
      <c r="P227" s="75" t="s">
        <v>167</v>
      </c>
      <c r="Q227" s="91"/>
      <c r="R227" s="29" t="s">
        <v>52</v>
      </c>
      <c r="S227" s="39">
        <f>IF(Suggested="Yes",AA227,AG227)</f>
        <v>2</v>
      </c>
      <c r="T227" s="37" t="s">
        <v>46</v>
      </c>
      <c r="U227" s="5" t="str">
        <f>+Instructions!$B$3</f>
        <v>D</v>
      </c>
      <c r="V227" s="52"/>
      <c r="W227" s="56">
        <f>+Instructions!$C$22</f>
        <v>0</v>
      </c>
      <c r="X227" s="17">
        <f t="shared" ref="X227:X232" si="145">ROUND($AA227*(1-W227)+0.004999,2)</f>
        <v>2</v>
      </c>
      <c r="Y227" s="52"/>
      <c r="Z227" s="6" t="s">
        <v>498</v>
      </c>
      <c r="AA227" s="39">
        <v>2</v>
      </c>
      <c r="AB227" s="60">
        <f>+W227</f>
        <v>0</v>
      </c>
      <c r="AC227" s="17">
        <f>+X227</f>
        <v>2</v>
      </c>
      <c r="AD227" s="12">
        <f>(AG227-AC227)/AG227</f>
        <v>0</v>
      </c>
      <c r="AE227" s="124"/>
      <c r="AF227" s="131">
        <v>1</v>
      </c>
      <c r="AG227" s="38">
        <f>SUM(AJ227:AL227)+AE227</f>
        <v>2</v>
      </c>
      <c r="AH227" s="52"/>
      <c r="AJ227" s="17">
        <f>ROUND(AC227/(1-VLOOKUP(AF227,Group,2,FALSE)),2)</f>
        <v>2</v>
      </c>
      <c r="AK227" s="17">
        <f>IF(VLOOKUP(AF227,Group,5,FALSE)="YES",VLOOKUP(ROUND(ROUND(AJ227,1)-AJ227,2),Round,2,FALSE)+VLOOKUP(AF227,Group,6,FALSE),0)</f>
        <v>0</v>
      </c>
      <c r="AL227" s="17">
        <f>IF(VLOOKUP(AF227,Group,7,FALSE)="",0,ROUND(AJ227-0.04999,1)-AJ227+AM227)</f>
        <v>0</v>
      </c>
      <c r="AM227" s="17" t="str">
        <f>IF(VLOOKUP(AF227,Group,7,FALSE)="","",VLOOKUP(AF227,Group,7,FALSE))</f>
        <v/>
      </c>
      <c r="AO227" s="31" t="s">
        <v>59</v>
      </c>
    </row>
    <row r="228" spans="2:41" s="3" customFormat="1" ht="2.1" customHeight="1" x14ac:dyDescent="0.2">
      <c r="B228" s="116"/>
      <c r="D228" s="40"/>
      <c r="E228" s="75"/>
      <c r="F228" s="75"/>
      <c r="G228" s="30"/>
      <c r="H228" s="30"/>
      <c r="I228" s="30"/>
      <c r="J228" s="30"/>
      <c r="K228" s="30"/>
      <c r="L228" s="30"/>
      <c r="M228" s="30"/>
      <c r="N228" s="30"/>
      <c r="P228" s="75"/>
      <c r="Q228" s="91"/>
      <c r="R228" s="29"/>
      <c r="S228" s="39"/>
      <c r="T228" s="37"/>
      <c r="U228" s="5"/>
      <c r="V228" s="52"/>
      <c r="W228" s="56"/>
      <c r="X228" s="17"/>
      <c r="Y228" s="52"/>
      <c r="Z228" s="6"/>
      <c r="AA228" s="39"/>
      <c r="AB228" s="60"/>
      <c r="AC228" s="17"/>
      <c r="AD228" s="12"/>
      <c r="AE228" s="124"/>
      <c r="AF228" s="131"/>
      <c r="AG228" s="38"/>
      <c r="AH228" s="52"/>
      <c r="AJ228" s="17"/>
      <c r="AK228" s="17"/>
      <c r="AL228" s="17"/>
      <c r="AM228" s="17"/>
      <c r="AO228" s="31"/>
    </row>
    <row r="229" spans="2:41" s="3" customFormat="1" ht="9.9499999999999993" customHeight="1" x14ac:dyDescent="0.2">
      <c r="B229" s="117" t="s">
        <v>291</v>
      </c>
      <c r="D229" s="40"/>
      <c r="E229" s="75"/>
      <c r="F229" s="75"/>
      <c r="G229" s="30" t="s">
        <v>168</v>
      </c>
      <c r="H229" s="30"/>
      <c r="I229" s="30"/>
      <c r="J229" s="30"/>
      <c r="K229" s="30" t="s">
        <v>172</v>
      </c>
      <c r="L229" s="30"/>
      <c r="M229" s="30"/>
      <c r="N229" s="30"/>
      <c r="P229" s="75"/>
      <c r="Q229" s="91"/>
      <c r="R229" s="29" t="s">
        <v>113</v>
      </c>
      <c r="S229" s="39">
        <f>IF(Suggested="Yes",AA229,AG229)</f>
        <v>5.6</v>
      </c>
      <c r="T229" s="37" t="s">
        <v>46</v>
      </c>
      <c r="U229" s="5" t="str">
        <f>+Instructions!$B$3</f>
        <v>D</v>
      </c>
      <c r="V229" s="52"/>
      <c r="W229" s="56">
        <f>+Instructions!$C$22</f>
        <v>0</v>
      </c>
      <c r="X229" s="39">
        <f t="shared" si="145"/>
        <v>5.6</v>
      </c>
      <c r="Y229" s="52"/>
      <c r="Z229" s="6" t="s">
        <v>497</v>
      </c>
      <c r="AA229" s="39">
        <v>5.6</v>
      </c>
      <c r="AB229" s="60">
        <f t="shared" ref="AB229:AC232" si="146">+W229</f>
        <v>0</v>
      </c>
      <c r="AC229" s="39">
        <f t="shared" si="146"/>
        <v>5.6</v>
      </c>
      <c r="AD229" s="60">
        <f>(AG229-AC229)/AG229</f>
        <v>0</v>
      </c>
      <c r="AE229" s="124"/>
      <c r="AF229" s="133">
        <v>2</v>
      </c>
      <c r="AG229" s="44">
        <f>SUM(AJ229:AL229)+AE229</f>
        <v>5.6</v>
      </c>
      <c r="AH229" s="52"/>
      <c r="AJ229" s="17">
        <f>ROUND(AC229/(1-VLOOKUP(AF229,Group,2,FALSE)),2)</f>
        <v>5.6</v>
      </c>
      <c r="AK229" s="17">
        <f>IF(VLOOKUP(AF229,Group,5,FALSE)="YES",VLOOKUP(ROUND(ROUND(AJ229,1)-AJ229,2),Round,2,FALSE)+VLOOKUP(AF229,Group,6,FALSE),0)</f>
        <v>0</v>
      </c>
      <c r="AL229" s="17">
        <f>IF(VLOOKUP(AF229,Group,7,FALSE)="",0,ROUND(AJ229-0.04999,1)-AJ229+AM229)</f>
        <v>0</v>
      </c>
      <c r="AM229" s="17" t="str">
        <f>IF(VLOOKUP(AF229,Group,7,FALSE)="","",VLOOKUP(AF229,Group,7,FALSE))</f>
        <v/>
      </c>
      <c r="AO229" s="31" t="s">
        <v>59</v>
      </c>
    </row>
    <row r="230" spans="2:41" s="3" customFormat="1" ht="9.9499999999999993" customHeight="1" x14ac:dyDescent="0.2">
      <c r="B230" s="117" t="s">
        <v>291</v>
      </c>
      <c r="D230" s="40"/>
      <c r="E230" s="75"/>
      <c r="F230" s="75"/>
      <c r="G230" s="30" t="s">
        <v>169</v>
      </c>
      <c r="H230" s="30"/>
      <c r="I230" s="30"/>
      <c r="J230" s="30"/>
      <c r="K230" s="30" t="s">
        <v>173</v>
      </c>
      <c r="L230" s="30"/>
      <c r="M230" s="30"/>
      <c r="N230" s="30"/>
      <c r="P230" s="75"/>
      <c r="Q230" s="91"/>
      <c r="R230" s="29" t="s">
        <v>113</v>
      </c>
      <c r="S230" s="39">
        <f>IF(Suggested="Yes",AA230,AG230)</f>
        <v>21.05</v>
      </c>
      <c r="T230" s="37" t="s">
        <v>46</v>
      </c>
      <c r="U230" s="5" t="str">
        <f>+Instructions!$B$3</f>
        <v>D</v>
      </c>
      <c r="V230" s="52"/>
      <c r="W230" s="56">
        <f>+Instructions!$C$22</f>
        <v>0</v>
      </c>
      <c r="X230" s="39">
        <f t="shared" si="145"/>
        <v>21.05</v>
      </c>
      <c r="Y230" s="52"/>
      <c r="Z230" s="6" t="s">
        <v>498</v>
      </c>
      <c r="AA230" s="39">
        <v>21.05</v>
      </c>
      <c r="AB230" s="60">
        <f t="shared" si="146"/>
        <v>0</v>
      </c>
      <c r="AC230" s="39">
        <f t="shared" si="146"/>
        <v>21.05</v>
      </c>
      <c r="AD230" s="60">
        <f>(AG230-AC230)/AG230</f>
        <v>0</v>
      </c>
      <c r="AE230" s="124"/>
      <c r="AF230" s="133">
        <v>2</v>
      </c>
      <c r="AG230" s="44">
        <f>SUM(AJ230:AL230)+AE230</f>
        <v>21.05</v>
      </c>
      <c r="AH230" s="52"/>
      <c r="AJ230" s="17">
        <f>ROUND(AC230/(1-VLOOKUP(AF230,Group,2,FALSE)),2)</f>
        <v>21.05</v>
      </c>
      <c r="AK230" s="17">
        <f>IF(VLOOKUP(AF230,Group,5,FALSE)="YES",VLOOKUP(ROUND(ROUND(AJ230,1)-AJ230,2),Round,2,FALSE)+VLOOKUP(AF230,Group,6,FALSE),0)</f>
        <v>0</v>
      </c>
      <c r="AL230" s="17">
        <f>IF(VLOOKUP(AF230,Group,7,FALSE)="",0,ROUND(AJ230-0.04999,1)-AJ230+AM230)</f>
        <v>0</v>
      </c>
      <c r="AM230" s="17" t="str">
        <f>IF(VLOOKUP(AF230,Group,7,FALSE)="","",VLOOKUP(AF230,Group,7,FALSE))</f>
        <v/>
      </c>
      <c r="AO230" s="31" t="s">
        <v>59</v>
      </c>
    </row>
    <row r="231" spans="2:41" s="3" customFormat="1" ht="9.9499999999999993" customHeight="1" x14ac:dyDescent="0.2">
      <c r="B231" s="117" t="s">
        <v>291</v>
      </c>
      <c r="D231" s="40"/>
      <c r="E231" s="75"/>
      <c r="F231" s="75"/>
      <c r="G231" s="30" t="s">
        <v>170</v>
      </c>
      <c r="H231" s="30"/>
      <c r="I231" s="30"/>
      <c r="J231" s="30"/>
      <c r="K231" s="30" t="s">
        <v>174</v>
      </c>
      <c r="L231" s="30"/>
      <c r="M231" s="30"/>
      <c r="N231" s="30"/>
      <c r="P231" s="75"/>
      <c r="Q231" s="91"/>
      <c r="R231" s="29" t="s">
        <v>113</v>
      </c>
      <c r="S231" s="39">
        <f>IF(Suggested="Yes",AA231,AG231)</f>
        <v>37</v>
      </c>
      <c r="T231" s="37" t="s">
        <v>46</v>
      </c>
      <c r="U231" s="5" t="str">
        <f>+Instructions!$B$3</f>
        <v>D</v>
      </c>
      <c r="V231" s="52"/>
      <c r="W231" s="56">
        <f>+Instructions!$C$22</f>
        <v>0</v>
      </c>
      <c r="X231" s="39">
        <f t="shared" si="145"/>
        <v>37</v>
      </c>
      <c r="Y231" s="52"/>
      <c r="Z231" s="6" t="s">
        <v>498</v>
      </c>
      <c r="AA231" s="39">
        <v>37</v>
      </c>
      <c r="AB231" s="60">
        <f t="shared" si="146"/>
        <v>0</v>
      </c>
      <c r="AC231" s="39">
        <f t="shared" si="146"/>
        <v>37</v>
      </c>
      <c r="AD231" s="60">
        <f>(AG231-AC231)/AG231</f>
        <v>0</v>
      </c>
      <c r="AE231" s="124"/>
      <c r="AF231" s="133">
        <v>2</v>
      </c>
      <c r="AG231" s="44">
        <f>SUM(AJ231:AL231)+AE231</f>
        <v>37</v>
      </c>
      <c r="AH231" s="52"/>
      <c r="AJ231" s="17">
        <f>ROUND(AC231/(1-VLOOKUP(AF231,Group,2,FALSE)),2)</f>
        <v>37</v>
      </c>
      <c r="AK231" s="17">
        <f>IF(VLOOKUP(AF231,Group,5,FALSE)="YES",VLOOKUP(ROUND(ROUND(AJ231,1)-AJ231,2),Round,2,FALSE)+VLOOKUP(AF231,Group,6,FALSE),0)</f>
        <v>0</v>
      </c>
      <c r="AL231" s="17">
        <f>IF(VLOOKUP(AF231,Group,7,FALSE)="",0,ROUND(AJ231-0.04999,1)-AJ231+AM231)</f>
        <v>0</v>
      </c>
      <c r="AM231" s="17" t="str">
        <f>IF(VLOOKUP(AF231,Group,7,FALSE)="","",VLOOKUP(AF231,Group,7,FALSE))</f>
        <v/>
      </c>
      <c r="AO231" s="31" t="s">
        <v>59</v>
      </c>
    </row>
    <row r="232" spans="2:41" s="3" customFormat="1" ht="9.9499999999999993" customHeight="1" x14ac:dyDescent="0.2">
      <c r="B232" s="117" t="s">
        <v>291</v>
      </c>
      <c r="D232" s="40"/>
      <c r="E232" s="75"/>
      <c r="F232" s="75"/>
      <c r="G232" s="30" t="s">
        <v>171</v>
      </c>
      <c r="H232" s="30"/>
      <c r="I232" s="30"/>
      <c r="J232" s="30"/>
      <c r="K232" s="30" t="s">
        <v>175</v>
      </c>
      <c r="L232" s="30"/>
      <c r="M232" s="30"/>
      <c r="N232" s="30"/>
      <c r="P232" s="75"/>
      <c r="Q232" s="91"/>
      <c r="R232" s="29" t="s">
        <v>113</v>
      </c>
      <c r="S232" s="39">
        <f>IF(Suggested="Yes",AA232,AG232)</f>
        <v>37</v>
      </c>
      <c r="T232" s="37" t="s">
        <v>46</v>
      </c>
      <c r="U232" s="5" t="str">
        <f>+Instructions!$B$3</f>
        <v>D</v>
      </c>
      <c r="V232" s="52"/>
      <c r="W232" s="56">
        <f>+Instructions!$C$22</f>
        <v>0</v>
      </c>
      <c r="X232" s="39">
        <f t="shared" si="145"/>
        <v>37</v>
      </c>
      <c r="Y232" s="52"/>
      <c r="Z232" s="6" t="s">
        <v>498</v>
      </c>
      <c r="AA232" s="39">
        <v>37</v>
      </c>
      <c r="AB232" s="60">
        <f t="shared" si="146"/>
        <v>0</v>
      </c>
      <c r="AC232" s="39">
        <f t="shared" si="146"/>
        <v>37</v>
      </c>
      <c r="AD232" s="60">
        <f>(AG232-AC232)/AG232</f>
        <v>0</v>
      </c>
      <c r="AE232" s="124"/>
      <c r="AF232" s="133">
        <v>2</v>
      </c>
      <c r="AG232" s="44">
        <f>SUM(AJ232:AL232)+AE232</f>
        <v>37</v>
      </c>
      <c r="AH232" s="52"/>
      <c r="AJ232" s="17">
        <f>ROUND(AC232/(1-VLOOKUP(AF232,Group,2,FALSE)),2)</f>
        <v>37</v>
      </c>
      <c r="AK232" s="17">
        <f>IF(VLOOKUP(AF232,Group,5,FALSE)="YES",VLOOKUP(ROUND(ROUND(AJ232,1)-AJ232,2),Round,2,FALSE)+VLOOKUP(AF232,Group,6,FALSE),0)</f>
        <v>0</v>
      </c>
      <c r="AL232" s="17">
        <f>IF(VLOOKUP(AF232,Group,7,FALSE)="",0,ROUND(AJ232-0.04999,1)-AJ232+AM232)</f>
        <v>0</v>
      </c>
      <c r="AM232" s="17" t="str">
        <f>IF(VLOOKUP(AF232,Group,7,FALSE)="","",VLOOKUP(AF232,Group,7,FALSE))</f>
        <v/>
      </c>
      <c r="AO232" s="31" t="s">
        <v>59</v>
      </c>
    </row>
    <row r="233" spans="2:41" s="3" customFormat="1" ht="3" customHeight="1" x14ac:dyDescent="0.2">
      <c r="G233" s="156"/>
      <c r="H233" s="156"/>
      <c r="I233" s="156"/>
      <c r="J233" s="156"/>
      <c r="K233" s="156"/>
      <c r="L233" s="156"/>
      <c r="M233" s="156"/>
      <c r="N233" s="156"/>
      <c r="O233" s="156"/>
      <c r="P233" s="155"/>
      <c r="Q233" s="157"/>
      <c r="R233" s="6"/>
      <c r="S233" s="39"/>
      <c r="T233" s="6"/>
      <c r="U233" s="5"/>
      <c r="V233" s="52"/>
      <c r="W233" s="56"/>
      <c r="X233" s="15"/>
      <c r="Y233" s="52"/>
      <c r="Z233" s="39"/>
      <c r="AA233" s="39"/>
      <c r="AB233" s="55"/>
      <c r="AC233" s="17"/>
      <c r="AD233" s="15"/>
      <c r="AE233" s="65"/>
      <c r="AF233" s="127"/>
      <c r="AG233" s="39"/>
      <c r="AH233" s="52"/>
      <c r="AJ233" s="17"/>
      <c r="AK233" s="17"/>
      <c r="AL233" s="17"/>
      <c r="AM233" s="17"/>
      <c r="AO233" s="31" t="s">
        <v>59</v>
      </c>
    </row>
    <row r="234" spans="2:41" s="3" customFormat="1" ht="9.9499999999999993" customHeight="1" x14ac:dyDescent="0.2">
      <c r="C234" s="35"/>
      <c r="D234" s="166" t="s">
        <v>277</v>
      </c>
      <c r="E234" s="144"/>
      <c r="F234" s="144"/>
      <c r="H234" s="144"/>
      <c r="J234" s="144" t="s">
        <v>89</v>
      </c>
      <c r="K234" s="144"/>
      <c r="M234" s="144"/>
      <c r="N234" s="144"/>
      <c r="P234" s="30"/>
      <c r="Q234" s="30"/>
      <c r="R234" s="30"/>
      <c r="S234" s="30"/>
      <c r="T234" s="30"/>
      <c r="U234" s="5"/>
      <c r="V234" s="52"/>
      <c r="W234" s="70"/>
      <c r="X234" s="70"/>
      <c r="Y234" s="52"/>
      <c r="Z234" s="39"/>
      <c r="AA234" s="39"/>
      <c r="AB234" s="55"/>
      <c r="AC234" s="17"/>
      <c r="AD234" s="15"/>
      <c r="AE234" s="65"/>
      <c r="AF234" s="127"/>
      <c r="AG234" s="17"/>
      <c r="AH234" s="52"/>
      <c r="AJ234" s="17"/>
      <c r="AK234" s="17"/>
      <c r="AL234" s="17"/>
      <c r="AM234" s="17"/>
      <c r="AO234" s="31" t="s">
        <v>59</v>
      </c>
    </row>
    <row r="235" spans="2:41" s="3" customFormat="1" ht="2.1" customHeight="1" x14ac:dyDescent="0.2">
      <c r="P235" s="75"/>
      <c r="Q235" s="91"/>
      <c r="R235" s="6"/>
      <c r="S235" s="39"/>
      <c r="T235" s="6"/>
      <c r="U235" s="5"/>
      <c r="V235" s="52"/>
      <c r="W235" s="56"/>
      <c r="X235" s="15"/>
      <c r="Y235" s="52"/>
      <c r="Z235" s="39"/>
      <c r="AA235" s="39"/>
      <c r="AB235" s="55"/>
      <c r="AC235" s="17"/>
      <c r="AD235" s="15"/>
      <c r="AE235" s="65"/>
      <c r="AF235" s="127"/>
      <c r="AG235" s="39"/>
      <c r="AH235" s="52"/>
      <c r="AJ235" s="17"/>
      <c r="AK235" s="17"/>
      <c r="AL235" s="17"/>
      <c r="AM235" s="17"/>
      <c r="AO235" s="31" t="s">
        <v>59</v>
      </c>
    </row>
    <row r="236" spans="2:41" s="3" customFormat="1" ht="9.9499999999999993" customHeight="1" x14ac:dyDescent="0.2">
      <c r="B236" s="116" t="s">
        <v>290</v>
      </c>
      <c r="D236" s="40"/>
      <c r="E236" s="75" t="s">
        <v>487</v>
      </c>
      <c r="F236" s="75"/>
      <c r="G236" s="30" t="s">
        <v>48</v>
      </c>
      <c r="H236" s="30"/>
      <c r="I236" s="30"/>
      <c r="J236" s="30" t="s">
        <v>89</v>
      </c>
      <c r="K236" s="30"/>
      <c r="L236" s="30"/>
      <c r="M236" s="30"/>
      <c r="N236" s="30"/>
      <c r="P236" s="75" t="s">
        <v>167</v>
      </c>
      <c r="Q236" s="91"/>
      <c r="R236" s="29" t="s">
        <v>52</v>
      </c>
      <c r="S236" s="39">
        <f>IF(Suggested="Yes",AA236,AG236)</f>
        <v>2.15</v>
      </c>
      <c r="T236" s="37" t="s">
        <v>46</v>
      </c>
      <c r="U236" s="5" t="str">
        <f>+Instructions!$B$3</f>
        <v>D</v>
      </c>
      <c r="V236" s="52"/>
      <c r="W236" s="56">
        <f>+Instructions!$C$22</f>
        <v>0</v>
      </c>
      <c r="X236" s="17">
        <f>ROUND($AA236*(1-W236)+0.004999,2)</f>
        <v>2.15</v>
      </c>
      <c r="Y236" s="52"/>
      <c r="Z236" s="6" t="s">
        <v>497</v>
      </c>
      <c r="AA236" s="39">
        <v>2.15</v>
      </c>
      <c r="AB236" s="60">
        <f>+W236</f>
        <v>0</v>
      </c>
      <c r="AC236" s="17">
        <f>+X236</f>
        <v>2.15</v>
      </c>
      <c r="AD236" s="12">
        <f>(AG236-AC236)/AG236</f>
        <v>0</v>
      </c>
      <c r="AE236" s="124"/>
      <c r="AF236" s="131">
        <v>1</v>
      </c>
      <c r="AG236" s="38">
        <f>SUM(AJ236:AL236)+AE236</f>
        <v>2.15</v>
      </c>
      <c r="AH236" s="52"/>
      <c r="AJ236" s="17">
        <f>ROUND(AC236/(1-VLOOKUP(AF236,Group,2,FALSE)),2)</f>
        <v>2.15</v>
      </c>
      <c r="AK236" s="17">
        <f>IF(VLOOKUP(AF236,Group,5,FALSE)="YES",VLOOKUP(ROUND(ROUND(AJ236,1)-AJ236,2),Round,2,FALSE)+VLOOKUP(AF236,Group,6,FALSE),0)</f>
        <v>0</v>
      </c>
      <c r="AL236" s="17">
        <f>IF(VLOOKUP(AF236,Group,7,FALSE)="",0,ROUND(AJ236-0.04999,1)-AJ236+AM236)</f>
        <v>0</v>
      </c>
      <c r="AM236" s="17" t="str">
        <f>IF(VLOOKUP(AF236,Group,7,FALSE)="","",VLOOKUP(AF236,Group,7,FALSE))</f>
        <v/>
      </c>
      <c r="AO236" s="31" t="s">
        <v>59</v>
      </c>
    </row>
    <row r="237" spans="2:41" s="3" customFormat="1" ht="2.1" customHeight="1" x14ac:dyDescent="0.2">
      <c r="G237" s="156"/>
      <c r="H237" s="156"/>
      <c r="I237" s="156"/>
      <c r="J237" s="156"/>
      <c r="K237" s="156"/>
      <c r="L237" s="156"/>
      <c r="M237" s="156"/>
      <c r="N237" s="156"/>
      <c r="O237" s="156"/>
      <c r="P237" s="155"/>
      <c r="Q237" s="157"/>
      <c r="R237" s="6"/>
      <c r="S237" s="39"/>
      <c r="T237" s="6"/>
      <c r="U237" s="5"/>
      <c r="V237" s="52"/>
      <c r="W237" s="56"/>
      <c r="X237" s="15"/>
      <c r="Y237" s="52"/>
      <c r="Z237" s="39"/>
      <c r="AA237" s="39"/>
      <c r="AB237" s="55"/>
      <c r="AC237" s="17"/>
      <c r="AD237" s="15"/>
      <c r="AE237" s="65"/>
      <c r="AF237" s="127"/>
      <c r="AG237" s="39"/>
      <c r="AH237" s="52"/>
      <c r="AJ237" s="17"/>
      <c r="AK237" s="17"/>
      <c r="AL237" s="17"/>
      <c r="AM237" s="17"/>
      <c r="AO237" s="31" t="s">
        <v>59</v>
      </c>
    </row>
    <row r="238" spans="2:41" s="3" customFormat="1" ht="9.9499999999999993" customHeight="1" x14ac:dyDescent="0.2">
      <c r="B238" s="117" t="s">
        <v>291</v>
      </c>
      <c r="D238" s="40"/>
      <c r="E238" s="75"/>
      <c r="F238" s="75"/>
      <c r="G238" s="30" t="s">
        <v>168</v>
      </c>
      <c r="H238" s="30"/>
      <c r="I238" s="30"/>
      <c r="J238" s="30"/>
      <c r="K238" s="30" t="s">
        <v>172</v>
      </c>
      <c r="L238" s="30"/>
      <c r="M238" s="30"/>
      <c r="N238" s="30"/>
      <c r="P238" s="75"/>
      <c r="Q238" s="91"/>
      <c r="R238" s="29" t="s">
        <v>113</v>
      </c>
      <c r="S238" s="39">
        <f>IF(Suggested="Yes",AA238,AG238)</f>
        <v>7.1</v>
      </c>
      <c r="T238" s="37" t="s">
        <v>46</v>
      </c>
      <c r="U238" s="5" t="str">
        <f>+Instructions!$B$3</f>
        <v>D</v>
      </c>
      <c r="V238" s="52"/>
      <c r="W238" s="56">
        <f>+Instructions!$C$22</f>
        <v>0</v>
      </c>
      <c r="X238" s="39">
        <f>ROUND($AA238*(1-W238)+0.004999,2)</f>
        <v>7.1</v>
      </c>
      <c r="Y238" s="52"/>
      <c r="Z238" s="6" t="s">
        <v>497</v>
      </c>
      <c r="AA238" s="39">
        <v>7.1</v>
      </c>
      <c r="AB238" s="60">
        <f>+W238</f>
        <v>0</v>
      </c>
      <c r="AC238" s="39">
        <f>+X238</f>
        <v>7.1</v>
      </c>
      <c r="AD238" s="60">
        <f>(AG238-AC238)/AG238</f>
        <v>0</v>
      </c>
      <c r="AE238" s="124"/>
      <c r="AF238" s="133">
        <v>2</v>
      </c>
      <c r="AG238" s="44">
        <f>SUM(AJ238:AL238)+AE238</f>
        <v>7.1</v>
      </c>
      <c r="AH238" s="52"/>
      <c r="AJ238" s="17">
        <f>ROUND(AC238/(1-VLOOKUP(AF238,Group,2,FALSE)),2)</f>
        <v>7.1</v>
      </c>
      <c r="AK238" s="17">
        <f>IF(VLOOKUP(AF238,Group,5,FALSE)="YES",VLOOKUP(ROUND(ROUND(AJ238,1)-AJ238,2),Round,2,FALSE)+VLOOKUP(AF238,Group,6,FALSE),0)</f>
        <v>0</v>
      </c>
      <c r="AL238" s="17">
        <f>IF(VLOOKUP(AF238,Group,7,FALSE)="",0,ROUND(AJ238-0.04999,1)-AJ238+AM238)</f>
        <v>0</v>
      </c>
      <c r="AM238" s="17" t="str">
        <f>IF(VLOOKUP(AF238,Group,7,FALSE)="","",VLOOKUP(AF238,Group,7,FALSE))</f>
        <v/>
      </c>
      <c r="AO238" s="31" t="s">
        <v>59</v>
      </c>
    </row>
    <row r="239" spans="2:41" s="3" customFormat="1" ht="9.9499999999999993" customHeight="1" x14ac:dyDescent="0.2">
      <c r="B239" s="117" t="s">
        <v>291</v>
      </c>
      <c r="D239" s="40"/>
      <c r="E239" s="75"/>
      <c r="F239" s="75"/>
      <c r="G239" s="30" t="s">
        <v>169</v>
      </c>
      <c r="H239" s="30"/>
      <c r="I239" s="30"/>
      <c r="J239" s="30"/>
      <c r="K239" s="30" t="s">
        <v>173</v>
      </c>
      <c r="L239" s="30"/>
      <c r="M239" s="30"/>
      <c r="N239" s="30"/>
      <c r="P239" s="75"/>
      <c r="Q239" s="91"/>
      <c r="R239" s="29" t="s">
        <v>113</v>
      </c>
      <c r="S239" s="39">
        <f>IF(Suggested="Yes",AA239,AG239)</f>
        <v>22.5</v>
      </c>
      <c r="T239" s="37" t="s">
        <v>46</v>
      </c>
      <c r="U239" s="5" t="str">
        <f>+Instructions!$B$3</f>
        <v>D</v>
      </c>
      <c r="V239" s="52"/>
      <c r="W239" s="56">
        <f>+Instructions!$C$22</f>
        <v>0</v>
      </c>
      <c r="X239" s="39">
        <f>ROUND($AA239*(1-W239)+0.004999,2)</f>
        <v>22.5</v>
      </c>
      <c r="Y239" s="52"/>
      <c r="Z239" s="6" t="s">
        <v>498</v>
      </c>
      <c r="AA239" s="39">
        <v>22.5</v>
      </c>
      <c r="AB239" s="60">
        <f>+W239</f>
        <v>0</v>
      </c>
      <c r="AC239" s="39">
        <f>+X239</f>
        <v>22.5</v>
      </c>
      <c r="AD239" s="60">
        <f>(AG239-AC239)/AG239</f>
        <v>0</v>
      </c>
      <c r="AE239" s="124"/>
      <c r="AF239" s="133">
        <v>2</v>
      </c>
      <c r="AG239" s="44">
        <f>SUM(AJ239:AL239)+AE239</f>
        <v>22.5</v>
      </c>
      <c r="AH239" s="52"/>
      <c r="AJ239" s="17">
        <f>ROUND(AC239/(1-VLOOKUP(AF239,Group,2,FALSE)),2)</f>
        <v>22.5</v>
      </c>
      <c r="AK239" s="17">
        <f>IF(VLOOKUP(AF239,Group,5,FALSE)="YES",VLOOKUP(ROUND(ROUND(AJ239,1)-AJ239,2),Round,2,FALSE)+VLOOKUP(AF239,Group,6,FALSE),0)</f>
        <v>0</v>
      </c>
      <c r="AL239" s="17">
        <f>IF(VLOOKUP(AF239,Group,7,FALSE)="",0,ROUND(AJ239-0.04999,1)-AJ239+AM239)</f>
        <v>0</v>
      </c>
      <c r="AM239" s="17" t="str">
        <f>IF(VLOOKUP(AF239,Group,7,FALSE)="","",VLOOKUP(AF239,Group,7,FALSE))</f>
        <v/>
      </c>
      <c r="AO239" s="31" t="s">
        <v>59</v>
      </c>
    </row>
    <row r="240" spans="2:41" s="3" customFormat="1" ht="2.1" customHeight="1" x14ac:dyDescent="0.2">
      <c r="G240" s="156"/>
      <c r="H240" s="156"/>
      <c r="I240" s="156"/>
      <c r="J240" s="156"/>
      <c r="K240" s="156"/>
      <c r="L240" s="156"/>
      <c r="M240" s="156"/>
      <c r="N240" s="156"/>
      <c r="O240" s="156"/>
      <c r="P240" s="155"/>
      <c r="Q240" s="157"/>
      <c r="R240" s="6"/>
      <c r="S240" s="39"/>
      <c r="T240" s="6"/>
      <c r="U240" s="5"/>
      <c r="V240" s="52"/>
      <c r="W240" s="56"/>
      <c r="X240" s="15"/>
      <c r="Y240" s="52"/>
      <c r="Z240" s="39"/>
      <c r="AA240" s="39"/>
      <c r="AB240" s="55"/>
      <c r="AC240" s="17"/>
      <c r="AD240" s="15"/>
      <c r="AE240" s="65"/>
      <c r="AF240" s="127"/>
      <c r="AG240" s="39"/>
      <c r="AH240" s="52"/>
      <c r="AJ240" s="17"/>
      <c r="AK240" s="17"/>
      <c r="AL240" s="17"/>
      <c r="AM240" s="17"/>
      <c r="AO240" s="31" t="s">
        <v>59</v>
      </c>
    </row>
    <row r="241" spans="2:41" s="3" customFormat="1" ht="9.9499999999999993" customHeight="1" x14ac:dyDescent="0.2">
      <c r="B241" s="116" t="s">
        <v>290</v>
      </c>
      <c r="D241" s="40"/>
      <c r="E241" s="75" t="s">
        <v>488</v>
      </c>
      <c r="F241" s="75"/>
      <c r="G241" s="30" t="s">
        <v>48</v>
      </c>
      <c r="H241" s="30"/>
      <c r="I241" s="30"/>
      <c r="J241" s="30"/>
      <c r="K241" s="30"/>
      <c r="L241" s="30"/>
      <c r="M241" s="30"/>
      <c r="N241" s="30"/>
      <c r="P241" s="75" t="s">
        <v>167</v>
      </c>
      <c r="Q241" s="91"/>
      <c r="R241" s="29" t="s">
        <v>281</v>
      </c>
      <c r="S241" s="39">
        <f>IF(Suggested="Yes",AA241,AG241)</f>
        <v>7.35</v>
      </c>
      <c r="T241" s="37" t="s">
        <v>46</v>
      </c>
      <c r="U241" s="5" t="str">
        <f>+Instructions!$B$3</f>
        <v>D</v>
      </c>
      <c r="V241" s="52"/>
      <c r="W241" s="56">
        <f>+Instructions!$C$22</f>
        <v>0</v>
      </c>
      <c r="X241" s="17">
        <f>ROUND($AA241*(1-W241)+0.004999,2)</f>
        <v>7.35</v>
      </c>
      <c r="Y241" s="52"/>
      <c r="Z241" s="6" t="s">
        <v>497</v>
      </c>
      <c r="AA241" s="39">
        <v>7.35</v>
      </c>
      <c r="AB241" s="60">
        <f>+W241</f>
        <v>0</v>
      </c>
      <c r="AC241" s="17">
        <f>+X241</f>
        <v>7.35</v>
      </c>
      <c r="AD241" s="12">
        <f>(AG241-AC241)/AG241</f>
        <v>0</v>
      </c>
      <c r="AE241" s="124"/>
      <c r="AF241" s="131">
        <v>1</v>
      </c>
      <c r="AG241" s="38">
        <f>SUM(AJ241:AL241)+AE241</f>
        <v>7.35</v>
      </c>
      <c r="AH241" s="52"/>
      <c r="AJ241" s="17">
        <f>ROUND(AC241/(1-VLOOKUP(AF241,Group,2,FALSE)),2)</f>
        <v>7.35</v>
      </c>
      <c r="AK241" s="17">
        <f>IF(VLOOKUP(AF241,Group,5,FALSE)="YES",VLOOKUP(ROUND(ROUND(AJ241,1)-AJ241,2),Round,2,FALSE)+VLOOKUP(AF241,Group,6,FALSE),0)</f>
        <v>0</v>
      </c>
      <c r="AL241" s="17">
        <f>IF(VLOOKUP(AF241,Group,7,FALSE)="",0,ROUND(AJ241-0.04999,1)-AJ241+AM241)</f>
        <v>0</v>
      </c>
      <c r="AM241" s="17" t="str">
        <f>IF(VLOOKUP(AF241,Group,7,FALSE)="","",VLOOKUP(AF241,Group,7,FALSE))</f>
        <v/>
      </c>
      <c r="AO241" s="31" t="s">
        <v>59</v>
      </c>
    </row>
    <row r="242" spans="2:41" s="3" customFormat="1" ht="2.1" customHeight="1" x14ac:dyDescent="0.2">
      <c r="G242" s="156"/>
      <c r="H242" s="156"/>
      <c r="I242" s="156"/>
      <c r="J242" s="156"/>
      <c r="K242" s="156"/>
      <c r="L242" s="156"/>
      <c r="M242" s="156"/>
      <c r="N242" s="156"/>
      <c r="O242" s="156"/>
      <c r="P242" s="155"/>
      <c r="Q242" s="157"/>
      <c r="R242" s="6"/>
      <c r="S242" s="39"/>
      <c r="T242" s="6"/>
      <c r="U242" s="5"/>
      <c r="V242" s="52"/>
      <c r="W242" s="56"/>
      <c r="X242" s="15"/>
      <c r="Y242" s="52"/>
      <c r="Z242" s="39"/>
      <c r="AA242" s="39"/>
      <c r="AB242" s="55"/>
      <c r="AC242" s="17"/>
      <c r="AD242" s="15"/>
      <c r="AE242" s="65"/>
      <c r="AF242" s="127"/>
      <c r="AG242" s="39"/>
      <c r="AH242" s="52"/>
      <c r="AJ242" s="17"/>
      <c r="AK242" s="17"/>
      <c r="AL242" s="17"/>
      <c r="AM242" s="17"/>
      <c r="AO242" s="31" t="s">
        <v>59</v>
      </c>
    </row>
    <row r="243" spans="2:41" s="3" customFormat="1" ht="9.9499999999999993" customHeight="1" x14ac:dyDescent="0.2">
      <c r="B243" s="117" t="s">
        <v>291</v>
      </c>
      <c r="D243" s="40"/>
      <c r="E243" s="75"/>
      <c r="F243" s="75"/>
      <c r="G243" s="30" t="s">
        <v>279</v>
      </c>
      <c r="H243" s="30"/>
      <c r="I243" s="30"/>
      <c r="J243" s="30"/>
      <c r="K243" s="30" t="s">
        <v>172</v>
      </c>
      <c r="L243" s="30"/>
      <c r="M243" s="30"/>
      <c r="N243" s="30"/>
      <c r="P243" s="75"/>
      <c r="Q243" s="91"/>
      <c r="R243" s="29" t="s">
        <v>283</v>
      </c>
      <c r="S243" s="39">
        <f>IF(Suggested="Yes",AA243,AG243)</f>
        <v>15.65</v>
      </c>
      <c r="T243" s="37" t="s">
        <v>46</v>
      </c>
      <c r="U243" s="5" t="str">
        <f>+Instructions!$B$3</f>
        <v>D</v>
      </c>
      <c r="V243" s="52"/>
      <c r="W243" s="56">
        <f>+Instructions!$C$22</f>
        <v>0</v>
      </c>
      <c r="X243" s="39">
        <f>ROUND($AA243*(1-W243)+0.004999,2)</f>
        <v>15.65</v>
      </c>
      <c r="Y243" s="52"/>
      <c r="Z243" s="6" t="s">
        <v>498</v>
      </c>
      <c r="AA243" s="39">
        <v>15.65</v>
      </c>
      <c r="AB243" s="60">
        <f>+W243</f>
        <v>0</v>
      </c>
      <c r="AC243" s="39">
        <f>+X243</f>
        <v>15.65</v>
      </c>
      <c r="AD243" s="60">
        <f>(AG243-AC243)/AG243</f>
        <v>0</v>
      </c>
      <c r="AE243" s="124"/>
      <c r="AF243" s="133">
        <v>2</v>
      </c>
      <c r="AG243" s="44">
        <f>SUM(AJ243:AL243)+AE243</f>
        <v>15.65</v>
      </c>
      <c r="AH243" s="52"/>
      <c r="AJ243" s="17">
        <f>ROUND(AC243/(1-VLOOKUP(AF243,Group,2,FALSE)),2)</f>
        <v>15.65</v>
      </c>
      <c r="AK243" s="17">
        <f>IF(VLOOKUP(AF243,Group,5,FALSE)="YES",VLOOKUP(ROUND(ROUND(AJ243,1)-AJ243,2),Round,2,FALSE)+VLOOKUP(AF243,Group,6,FALSE),0)</f>
        <v>0</v>
      </c>
      <c r="AL243" s="17">
        <f>IF(VLOOKUP(AF243,Group,7,FALSE)="",0,ROUND(AJ243-0.04999,1)-AJ243+AM243)</f>
        <v>0</v>
      </c>
      <c r="AM243" s="17" t="str">
        <f>IF(VLOOKUP(AF243,Group,7,FALSE)="","",VLOOKUP(AF243,Group,7,FALSE))</f>
        <v/>
      </c>
      <c r="AO243" s="31" t="s">
        <v>59</v>
      </c>
    </row>
    <row r="244" spans="2:41" s="3" customFormat="1" ht="3" customHeight="1" x14ac:dyDescent="0.2">
      <c r="G244" s="156"/>
      <c r="H244" s="156"/>
      <c r="I244" s="156"/>
      <c r="J244" s="156"/>
      <c r="K244" s="156"/>
      <c r="L244" s="156"/>
      <c r="M244" s="156"/>
      <c r="N244" s="156"/>
      <c r="O244" s="156"/>
      <c r="P244" s="155"/>
      <c r="Q244" s="157"/>
      <c r="R244" s="6"/>
      <c r="S244" s="39"/>
      <c r="T244" s="6"/>
      <c r="U244" s="5"/>
      <c r="V244" s="52"/>
      <c r="W244" s="56"/>
      <c r="X244" s="15"/>
      <c r="Y244" s="52"/>
      <c r="Z244" s="39"/>
      <c r="AA244" s="39"/>
      <c r="AB244" s="55"/>
      <c r="AC244" s="17"/>
      <c r="AD244" s="15"/>
      <c r="AE244" s="65"/>
      <c r="AF244" s="127"/>
      <c r="AG244" s="39"/>
      <c r="AH244" s="52"/>
      <c r="AJ244" s="17"/>
      <c r="AK244" s="17"/>
      <c r="AL244" s="17"/>
      <c r="AM244" s="17"/>
      <c r="AO244" s="31" t="s">
        <v>59</v>
      </c>
    </row>
    <row r="245" spans="2:41" s="3" customFormat="1" ht="9.9499999999999993" customHeight="1" x14ac:dyDescent="0.2">
      <c r="C245" s="35"/>
      <c r="D245" s="40" t="s">
        <v>111</v>
      </c>
      <c r="E245" s="144" t="s">
        <v>417</v>
      </c>
      <c r="F245" s="144"/>
      <c r="H245" s="144"/>
      <c r="I245" s="144"/>
      <c r="J245" s="144"/>
      <c r="K245" s="144"/>
      <c r="M245" s="144"/>
      <c r="N245" s="144"/>
      <c r="P245" s="30"/>
      <c r="Q245" s="30"/>
      <c r="R245" s="30"/>
      <c r="S245" s="30"/>
      <c r="T245" s="30"/>
      <c r="U245" s="5"/>
      <c r="V245" s="52"/>
      <c r="W245" s="70"/>
      <c r="X245" s="70"/>
      <c r="Y245" s="52"/>
      <c r="Z245" s="39"/>
      <c r="AA245" s="39"/>
      <c r="AB245" s="55"/>
      <c r="AC245" s="17"/>
      <c r="AD245" s="15"/>
      <c r="AE245" s="65"/>
      <c r="AF245" s="127"/>
      <c r="AG245" s="17"/>
      <c r="AH245" s="52"/>
      <c r="AJ245" s="17"/>
      <c r="AK245" s="17"/>
      <c r="AL245" s="17"/>
      <c r="AM245" s="17"/>
      <c r="AO245" s="31" t="s">
        <v>59</v>
      </c>
    </row>
    <row r="246" spans="2:41" s="3" customFormat="1" ht="2.1" customHeight="1" x14ac:dyDescent="0.2">
      <c r="P246" s="75"/>
      <c r="Q246" s="91"/>
      <c r="R246" s="6"/>
      <c r="S246" s="39"/>
      <c r="T246" s="6"/>
      <c r="U246" s="5"/>
      <c r="V246" s="52"/>
      <c r="W246" s="56"/>
      <c r="X246" s="15"/>
      <c r="Y246" s="52"/>
      <c r="Z246" s="39"/>
      <c r="AA246" s="39"/>
      <c r="AB246" s="55"/>
      <c r="AC246" s="17"/>
      <c r="AD246" s="15"/>
      <c r="AE246" s="65"/>
      <c r="AF246" s="127"/>
      <c r="AG246" s="39"/>
      <c r="AH246" s="52"/>
      <c r="AJ246" s="17"/>
      <c r="AK246" s="17"/>
      <c r="AL246" s="17"/>
      <c r="AM246" s="17"/>
      <c r="AO246" s="31" t="s">
        <v>59</v>
      </c>
    </row>
    <row r="247" spans="2:41" s="3" customFormat="1" ht="9.9499999999999993" customHeight="1" x14ac:dyDescent="0.2">
      <c r="C247" s="35"/>
      <c r="D247" s="166" t="s">
        <v>277</v>
      </c>
      <c r="E247" s="144"/>
      <c r="F247" s="144"/>
      <c r="H247" s="144"/>
      <c r="J247" s="144" t="s">
        <v>89</v>
      </c>
      <c r="K247" s="144"/>
      <c r="M247" s="144"/>
      <c r="N247" s="144"/>
      <c r="P247" s="30"/>
      <c r="Q247" s="30"/>
      <c r="R247" s="30"/>
      <c r="S247" s="30"/>
      <c r="T247" s="30"/>
      <c r="U247" s="5"/>
      <c r="V247" s="52"/>
      <c r="W247" s="70"/>
      <c r="X247" s="70"/>
      <c r="Y247" s="52"/>
      <c r="Z247" s="39"/>
      <c r="AA247" s="39"/>
      <c r="AB247" s="55"/>
      <c r="AC247" s="17"/>
      <c r="AD247" s="15"/>
      <c r="AE247" s="65"/>
      <c r="AF247" s="127"/>
      <c r="AG247" s="17"/>
      <c r="AH247" s="52"/>
      <c r="AJ247" s="17"/>
      <c r="AK247" s="17"/>
      <c r="AL247" s="17"/>
      <c r="AM247" s="17"/>
      <c r="AO247" s="31" t="s">
        <v>59</v>
      </c>
    </row>
    <row r="248" spans="2:41" s="3" customFormat="1" ht="2.1" customHeight="1" x14ac:dyDescent="0.2">
      <c r="P248" s="75"/>
      <c r="Q248" s="91"/>
      <c r="R248" s="6"/>
      <c r="S248" s="39"/>
      <c r="T248" s="6"/>
      <c r="U248" s="5"/>
      <c r="V248" s="52"/>
      <c r="W248" s="56"/>
      <c r="X248" s="15"/>
      <c r="Y248" s="52"/>
      <c r="Z248" s="39"/>
      <c r="AA248" s="39"/>
      <c r="AB248" s="55"/>
      <c r="AC248" s="17"/>
      <c r="AD248" s="15"/>
      <c r="AE248" s="65"/>
      <c r="AF248" s="127"/>
      <c r="AG248" s="39"/>
      <c r="AH248" s="52"/>
      <c r="AJ248" s="17"/>
      <c r="AK248" s="17"/>
      <c r="AL248" s="17"/>
      <c r="AM248" s="17"/>
      <c r="AO248" s="31" t="s">
        <v>59</v>
      </c>
    </row>
    <row r="249" spans="2:41" s="3" customFormat="1" ht="9.9499999999999993" customHeight="1" x14ac:dyDescent="0.2">
      <c r="B249" s="116" t="s">
        <v>290</v>
      </c>
      <c r="D249" s="40"/>
      <c r="E249" s="75" t="s">
        <v>487</v>
      </c>
      <c r="F249" s="75"/>
      <c r="G249" s="30" t="s">
        <v>48</v>
      </c>
      <c r="H249" s="30"/>
      <c r="I249" s="30" t="s">
        <v>422</v>
      </c>
      <c r="J249" s="30"/>
      <c r="K249" s="30"/>
      <c r="L249" s="30"/>
      <c r="M249" s="30"/>
      <c r="N249" s="30"/>
      <c r="P249" s="75" t="s">
        <v>177</v>
      </c>
      <c r="Q249" s="91"/>
      <c r="R249" s="29" t="s">
        <v>52</v>
      </c>
      <c r="S249" s="39">
        <f>IF(Suggested="Yes",AA249,AG249)</f>
        <v>2.5499999999999998</v>
      </c>
      <c r="T249" s="37" t="s">
        <v>46</v>
      </c>
      <c r="U249" s="5" t="str">
        <f>+Instructions!$B$3</f>
        <v>D</v>
      </c>
      <c r="V249" s="52"/>
      <c r="W249" s="56">
        <f>+Instructions!$C$22</f>
        <v>0</v>
      </c>
      <c r="X249" s="17">
        <f t="shared" ref="X249" si="147">ROUND($AA249*(1-W249)+0.004999,2)</f>
        <v>2.5499999999999998</v>
      </c>
      <c r="Y249" s="52"/>
      <c r="Z249" s="6" t="s">
        <v>497</v>
      </c>
      <c r="AA249" s="39">
        <v>2.5499999999999998</v>
      </c>
      <c r="AB249" s="60">
        <f>+W249</f>
        <v>0</v>
      </c>
      <c r="AC249" s="17">
        <f>+X249</f>
        <v>2.5499999999999998</v>
      </c>
      <c r="AD249" s="12">
        <f>(AG249-AC249)/AG249</f>
        <v>0</v>
      </c>
      <c r="AE249" s="124"/>
      <c r="AF249" s="131">
        <v>1</v>
      </c>
      <c r="AG249" s="38">
        <f>SUM(AJ249:AL249)+AE249</f>
        <v>2.5499999999999998</v>
      </c>
      <c r="AH249" s="52"/>
      <c r="AJ249" s="17">
        <f>ROUND(AC249/(1-VLOOKUP(AF249,Group,2,FALSE)),2)</f>
        <v>2.5499999999999998</v>
      </c>
      <c r="AK249" s="17">
        <f>IF(VLOOKUP(AF249,Group,5,FALSE)="YES",VLOOKUP(ROUND(ROUND(AJ249,1)-AJ249,2),Round,2,FALSE)+VLOOKUP(AF249,Group,6,FALSE),0)</f>
        <v>0</v>
      </c>
      <c r="AL249" s="17">
        <f>IF(VLOOKUP(AF249,Group,7,FALSE)="",0,ROUND(AJ249-0.04999,1)-AJ249+AM249)</f>
        <v>0</v>
      </c>
      <c r="AM249" s="17" t="str">
        <f>IF(VLOOKUP(AF249,Group,7,FALSE)="","",VLOOKUP(AF249,Group,7,FALSE))</f>
        <v/>
      </c>
      <c r="AO249" s="31" t="s">
        <v>59</v>
      </c>
    </row>
    <row r="250" spans="2:41" s="3" customFormat="1" ht="2.1" customHeight="1" x14ac:dyDescent="0.2">
      <c r="B250" s="116"/>
      <c r="D250" s="40"/>
      <c r="E250" s="75"/>
      <c r="F250" s="75"/>
      <c r="G250" s="30"/>
      <c r="H250" s="30"/>
      <c r="I250" s="30"/>
      <c r="J250" s="30"/>
      <c r="K250" s="30"/>
      <c r="L250" s="30"/>
      <c r="M250" s="30"/>
      <c r="N250" s="30"/>
      <c r="P250" s="75"/>
      <c r="Q250" s="91"/>
      <c r="R250" s="29"/>
      <c r="S250" s="39"/>
      <c r="T250" s="37"/>
      <c r="U250" s="5"/>
      <c r="V250" s="52"/>
      <c r="W250" s="56"/>
      <c r="X250" s="17"/>
      <c r="Y250" s="52"/>
      <c r="Z250" s="6"/>
      <c r="AA250" s="39"/>
      <c r="AB250" s="60"/>
      <c r="AC250" s="17"/>
      <c r="AD250" s="12"/>
      <c r="AE250" s="124"/>
      <c r="AF250" s="131"/>
      <c r="AG250" s="38"/>
      <c r="AH250" s="52"/>
      <c r="AJ250" s="17"/>
      <c r="AK250" s="17"/>
      <c r="AL250" s="17"/>
      <c r="AM250" s="17"/>
      <c r="AO250" s="31"/>
    </row>
    <row r="251" spans="2:41" s="3" customFormat="1" ht="9.9499999999999993" customHeight="1" x14ac:dyDescent="0.2">
      <c r="B251" s="117" t="s">
        <v>291</v>
      </c>
      <c r="D251" s="40"/>
      <c r="E251" s="75"/>
      <c r="F251" s="75"/>
      <c r="G251" s="30" t="s">
        <v>168</v>
      </c>
      <c r="H251" s="30"/>
      <c r="I251" s="30" t="s">
        <v>422</v>
      </c>
      <c r="J251" s="30"/>
      <c r="K251" s="30" t="s">
        <v>172</v>
      </c>
      <c r="L251" s="30"/>
      <c r="M251" s="30"/>
      <c r="N251" s="30"/>
      <c r="P251" s="75"/>
      <c r="Q251" s="91"/>
      <c r="R251" s="29" t="s">
        <v>113</v>
      </c>
      <c r="S251" s="39">
        <f>IF(Suggested="Yes",AA251,AG251)</f>
        <v>7.15</v>
      </c>
      <c r="T251" s="37" t="s">
        <v>46</v>
      </c>
      <c r="U251" s="5" t="str">
        <f>+Instructions!$B$3</f>
        <v>D</v>
      </c>
      <c r="V251" s="52"/>
      <c r="W251" s="56">
        <f>+Instructions!$C$22</f>
        <v>0</v>
      </c>
      <c r="X251" s="39">
        <f t="shared" ref="X251" si="148">ROUND($AA251*(1-W251)+0.004999,2)</f>
        <v>7.15</v>
      </c>
      <c r="Y251" s="52"/>
      <c r="Z251" s="6" t="s">
        <v>498</v>
      </c>
      <c r="AA251" s="39">
        <v>7.15</v>
      </c>
      <c r="AB251" s="60">
        <f t="shared" ref="AB251" si="149">+W251</f>
        <v>0</v>
      </c>
      <c r="AC251" s="39">
        <f t="shared" ref="AC251" si="150">+X251</f>
        <v>7.15</v>
      </c>
      <c r="AD251" s="60">
        <f>(AG251-AC251)/AG251</f>
        <v>0</v>
      </c>
      <c r="AE251" s="124"/>
      <c r="AF251" s="133">
        <v>2</v>
      </c>
      <c r="AG251" s="44">
        <f>SUM(AJ251:AL251)+AE251</f>
        <v>7.15</v>
      </c>
      <c r="AH251" s="52"/>
      <c r="AJ251" s="17">
        <f>ROUND(AC251/(1-VLOOKUP(AF251,Group,2,FALSE)),2)</f>
        <v>7.15</v>
      </c>
      <c r="AK251" s="17">
        <f>IF(VLOOKUP(AF251,Group,5,FALSE)="YES",VLOOKUP(ROUND(ROUND(AJ251,1)-AJ251,2),Round,2,FALSE)+VLOOKUP(AF251,Group,6,FALSE),0)</f>
        <v>0</v>
      </c>
      <c r="AL251" s="17">
        <f>IF(VLOOKUP(AF251,Group,7,FALSE)="",0,ROUND(AJ251-0.04999,1)-AJ251+AM251)</f>
        <v>0</v>
      </c>
      <c r="AM251" s="17" t="str">
        <f>IF(VLOOKUP(AF251,Group,7,FALSE)="","",VLOOKUP(AF251,Group,7,FALSE))</f>
        <v/>
      </c>
      <c r="AO251" s="31" t="s">
        <v>59</v>
      </c>
    </row>
    <row r="252" spans="2:41" s="3" customFormat="1" ht="2.1" customHeight="1" x14ac:dyDescent="0.2">
      <c r="P252" s="75"/>
      <c r="Q252" s="91"/>
      <c r="R252" s="6"/>
      <c r="S252" s="39"/>
      <c r="T252" s="6"/>
      <c r="U252" s="5"/>
      <c r="V252" s="52"/>
      <c r="W252" s="56"/>
      <c r="X252" s="15"/>
      <c r="Y252" s="52"/>
      <c r="Z252" s="39"/>
      <c r="AA252" s="39"/>
      <c r="AB252" s="55"/>
      <c r="AC252" s="17"/>
      <c r="AD252" s="15"/>
      <c r="AE252" s="65"/>
      <c r="AF252" s="127"/>
      <c r="AG252" s="39"/>
      <c r="AH252" s="52"/>
      <c r="AJ252" s="17"/>
      <c r="AK252" s="17"/>
      <c r="AL252" s="17"/>
      <c r="AM252" s="17"/>
      <c r="AO252" s="31" t="s">
        <v>59</v>
      </c>
    </row>
    <row r="253" spans="2:41" s="3" customFormat="1" ht="9.9499999999999993" customHeight="1" x14ac:dyDescent="0.2">
      <c r="D253" s="102" t="s">
        <v>53</v>
      </c>
      <c r="E253" s="182" t="s">
        <v>489</v>
      </c>
      <c r="F253" s="155"/>
      <c r="G253" s="155"/>
      <c r="H253" s="155"/>
      <c r="I253" s="155"/>
      <c r="J253" s="155"/>
      <c r="K253" s="155"/>
      <c r="L253" s="155"/>
      <c r="M253" s="155"/>
      <c r="N253" s="155"/>
      <c r="O253" s="156"/>
      <c r="P253" s="155"/>
      <c r="Q253" s="157"/>
      <c r="R253" s="29"/>
      <c r="S253" s="39"/>
      <c r="T253" s="37"/>
      <c r="U253" s="37"/>
      <c r="V253" s="52"/>
      <c r="W253" s="56"/>
      <c r="X253" s="39"/>
      <c r="Y253" s="52"/>
      <c r="Z253" s="39"/>
      <c r="AA253" s="39"/>
      <c r="AB253" s="60"/>
      <c r="AC253" s="39"/>
      <c r="AD253" s="60"/>
      <c r="AE253" s="76"/>
      <c r="AF253" s="128"/>
      <c r="AG253" s="39"/>
      <c r="AH253" s="52"/>
      <c r="AJ253" s="39"/>
      <c r="AK253" s="39"/>
      <c r="AL253" s="39"/>
      <c r="AM253" s="39"/>
      <c r="AO253" s="31" t="s">
        <v>59</v>
      </c>
    </row>
    <row r="254" spans="2:41" s="3" customFormat="1" ht="9.9499999999999993" customHeight="1" x14ac:dyDescent="0.2">
      <c r="B254" s="122"/>
      <c r="D254" s="40"/>
      <c r="E254" s="181" t="s">
        <v>490</v>
      </c>
      <c r="F254" s="75"/>
      <c r="H254" s="30"/>
      <c r="I254" s="30"/>
      <c r="J254" s="30"/>
      <c r="K254" s="30"/>
      <c r="L254" s="30"/>
      <c r="M254" s="30"/>
      <c r="N254" s="30"/>
      <c r="P254" s="75"/>
      <c r="Q254" s="91"/>
      <c r="R254" s="29"/>
      <c r="S254" s="39"/>
      <c r="T254" s="37"/>
      <c r="U254" s="5"/>
      <c r="V254" s="52"/>
      <c r="W254" s="56"/>
      <c r="X254" s="39"/>
      <c r="Y254" s="52"/>
      <c r="Z254" s="6"/>
      <c r="AA254" s="39"/>
      <c r="AB254" s="60"/>
      <c r="AC254" s="39"/>
      <c r="AD254" s="60"/>
      <c r="AE254" s="76"/>
      <c r="AF254" s="167"/>
      <c r="AG254" s="39"/>
      <c r="AH254" s="52"/>
      <c r="AJ254" s="17"/>
      <c r="AK254" s="17"/>
      <c r="AL254" s="17"/>
      <c r="AM254" s="17"/>
      <c r="AO254" s="31"/>
    </row>
    <row r="255" spans="2:41" s="3" customFormat="1" ht="9.9499999999999993" customHeight="1" x14ac:dyDescent="0.2">
      <c r="C255" s="3" t="s">
        <v>89</v>
      </c>
      <c r="D255" s="102"/>
      <c r="E255" s="182" t="s">
        <v>278</v>
      </c>
      <c r="F255" s="155"/>
      <c r="G255" s="155"/>
      <c r="H255" s="155"/>
      <c r="I255" s="155"/>
      <c r="J255" s="155"/>
      <c r="K255" s="155"/>
      <c r="L255" s="155"/>
      <c r="M255" s="155"/>
      <c r="N255" s="155"/>
      <c r="O255" s="156"/>
      <c r="P255" s="155"/>
      <c r="Q255" s="157"/>
      <c r="R255" s="29"/>
      <c r="S255" s="39"/>
      <c r="T255" s="37"/>
      <c r="U255" s="37"/>
      <c r="V255" s="52"/>
      <c r="W255" s="56"/>
      <c r="X255" s="39"/>
      <c r="Y255" s="52"/>
      <c r="Z255" s="39"/>
      <c r="AA255" s="39"/>
      <c r="AB255" s="60"/>
      <c r="AC255" s="39"/>
      <c r="AD255" s="60"/>
      <c r="AE255" s="76"/>
      <c r="AF255" s="128"/>
      <c r="AG255" s="39"/>
      <c r="AH255" s="52"/>
      <c r="AJ255" s="39"/>
      <c r="AK255" s="39"/>
      <c r="AL255" s="39"/>
      <c r="AM255" s="39"/>
      <c r="AO255" s="31" t="s">
        <v>59</v>
      </c>
    </row>
    <row r="256" spans="2:41" s="3" customFormat="1" ht="9.9499999999999993" customHeight="1" x14ac:dyDescent="0.2">
      <c r="D256" s="102"/>
      <c r="E256" s="182" t="s">
        <v>448</v>
      </c>
      <c r="F256" s="155"/>
      <c r="G256" s="155"/>
      <c r="H256" s="155"/>
      <c r="I256" s="155"/>
      <c r="J256" s="155"/>
      <c r="K256" s="155"/>
      <c r="L256" s="155"/>
      <c r="M256" s="155"/>
      <c r="N256" s="155"/>
      <c r="O256" s="156"/>
      <c r="P256" s="155"/>
      <c r="Q256" s="157"/>
      <c r="R256" s="29"/>
      <c r="S256" s="39"/>
      <c r="T256" s="37"/>
      <c r="U256" s="37"/>
      <c r="V256" s="52"/>
      <c r="W256" s="56"/>
      <c r="X256" s="39"/>
      <c r="Y256" s="52"/>
      <c r="Z256" s="39"/>
      <c r="AA256" s="39"/>
      <c r="AB256" s="60"/>
      <c r="AC256" s="39"/>
      <c r="AD256" s="60"/>
      <c r="AE256" s="76"/>
      <c r="AF256" s="128"/>
      <c r="AG256" s="39"/>
      <c r="AH256" s="52"/>
      <c r="AJ256" s="39"/>
      <c r="AK256" s="39"/>
      <c r="AL256" s="39"/>
      <c r="AM256" s="39"/>
      <c r="AO256" s="31" t="s">
        <v>59</v>
      </c>
    </row>
    <row r="257" spans="2:41" s="3" customFormat="1" ht="9.9499999999999993" customHeight="1" x14ac:dyDescent="0.2">
      <c r="B257" s="122"/>
      <c r="D257" s="40"/>
      <c r="E257" s="181" t="s">
        <v>491</v>
      </c>
      <c r="F257" s="75"/>
      <c r="H257" s="30"/>
      <c r="I257" s="30"/>
      <c r="J257" s="30"/>
      <c r="K257" s="30"/>
      <c r="L257" s="30"/>
      <c r="M257" s="30"/>
      <c r="N257" s="30"/>
      <c r="P257" s="75"/>
      <c r="Q257" s="91"/>
      <c r="R257" s="29"/>
      <c r="S257" s="39"/>
      <c r="T257" s="37"/>
      <c r="U257" s="5"/>
      <c r="V257" s="52"/>
      <c r="W257" s="56"/>
      <c r="X257" s="39"/>
      <c r="Y257" s="52"/>
      <c r="Z257" s="6"/>
      <c r="AA257" s="39"/>
      <c r="AB257" s="60"/>
      <c r="AC257" s="39"/>
      <c r="AD257" s="60"/>
      <c r="AE257" s="76"/>
      <c r="AF257" s="167"/>
      <c r="AG257" s="39"/>
      <c r="AH257" s="52"/>
      <c r="AJ257" s="17"/>
      <c r="AK257" s="17"/>
      <c r="AL257" s="17"/>
      <c r="AM257" s="17"/>
      <c r="AO257" s="31"/>
    </row>
    <row r="258" spans="2:41" s="3" customFormat="1" ht="9.9499999999999993" customHeight="1" x14ac:dyDescent="0.2">
      <c r="D258" s="102"/>
      <c r="E258" s="182" t="s">
        <v>179</v>
      </c>
      <c r="F258" s="155"/>
      <c r="G258" s="155"/>
      <c r="H258" s="155"/>
      <c r="I258" s="155"/>
      <c r="J258" s="155"/>
      <c r="K258" s="155"/>
      <c r="L258" s="155"/>
      <c r="M258" s="155"/>
      <c r="N258" s="155"/>
      <c r="O258" s="156"/>
      <c r="P258" s="155"/>
      <c r="Q258" s="157"/>
      <c r="R258" s="29"/>
      <c r="S258" s="39"/>
      <c r="T258" s="37"/>
      <c r="U258" s="37"/>
      <c r="V258" s="52"/>
      <c r="W258" s="56"/>
      <c r="X258" s="39"/>
      <c r="Y258" s="52"/>
      <c r="Z258" s="39"/>
      <c r="AA258" s="39"/>
      <c r="AB258" s="60"/>
      <c r="AC258" s="39"/>
      <c r="AD258" s="60"/>
      <c r="AE258" s="76"/>
      <c r="AF258" s="128"/>
      <c r="AG258" s="39"/>
      <c r="AH258" s="52"/>
      <c r="AJ258" s="39"/>
      <c r="AK258" s="39"/>
      <c r="AL258" s="39"/>
      <c r="AM258" s="39"/>
      <c r="AO258" s="31" t="s">
        <v>59</v>
      </c>
    </row>
    <row r="259" spans="2:41" s="3" customFormat="1" ht="3.95" customHeight="1" x14ac:dyDescent="0.2">
      <c r="G259" s="156"/>
      <c r="H259" s="156"/>
      <c r="I259" s="156"/>
      <c r="J259" s="156"/>
      <c r="K259" s="156"/>
      <c r="L259" s="156"/>
      <c r="M259" s="156"/>
      <c r="N259" s="156"/>
      <c r="O259" s="156"/>
      <c r="P259" s="155"/>
      <c r="Q259" s="157"/>
      <c r="R259" s="6"/>
      <c r="S259" s="39"/>
      <c r="T259" s="6"/>
      <c r="U259" s="5"/>
      <c r="V259" s="52"/>
      <c r="W259" s="56"/>
      <c r="X259" s="15"/>
      <c r="Y259" s="52"/>
      <c r="Z259" s="39"/>
      <c r="AA259" s="39"/>
      <c r="AB259" s="55"/>
      <c r="AC259" s="17"/>
      <c r="AD259" s="15"/>
      <c r="AE259" s="65"/>
      <c r="AF259" s="127"/>
      <c r="AG259" s="39"/>
      <c r="AH259" s="52"/>
      <c r="AJ259" s="17"/>
      <c r="AK259" s="17"/>
      <c r="AL259" s="17"/>
      <c r="AM259" s="17"/>
      <c r="AO259" s="31" t="s">
        <v>59</v>
      </c>
    </row>
    <row r="260" spans="2:41" s="3" customFormat="1" ht="9.9499999999999993" customHeight="1" x14ac:dyDescent="0.2">
      <c r="C260" s="74" t="s">
        <v>401</v>
      </c>
      <c r="E260" s="164"/>
      <c r="P260" s="4"/>
      <c r="Q260" s="6"/>
      <c r="R260" s="94" t="s">
        <v>330</v>
      </c>
      <c r="S260" s="194" t="s">
        <v>408</v>
      </c>
      <c r="T260" s="195"/>
      <c r="U260" s="5"/>
      <c r="V260" s="52"/>
      <c r="W260" s="70"/>
      <c r="X260" s="70"/>
      <c r="Y260" s="52"/>
      <c r="Z260" s="39"/>
      <c r="AA260" s="39"/>
      <c r="AB260" s="55"/>
      <c r="AC260" s="17"/>
      <c r="AD260" s="15"/>
      <c r="AE260" s="65"/>
      <c r="AF260" s="127"/>
      <c r="AG260" s="17"/>
      <c r="AH260" s="52"/>
      <c r="AJ260" s="17"/>
      <c r="AK260" s="17"/>
      <c r="AL260" s="17"/>
      <c r="AM260" s="17"/>
      <c r="AO260" s="31"/>
    </row>
    <row r="261" spans="2:41" s="3" customFormat="1" ht="3" customHeight="1" x14ac:dyDescent="0.2">
      <c r="P261" s="75"/>
      <c r="Q261" s="91"/>
      <c r="R261" s="6"/>
      <c r="S261" s="39"/>
      <c r="T261" s="6"/>
      <c r="U261" s="5"/>
      <c r="V261" s="52"/>
      <c r="W261" s="56"/>
      <c r="X261" s="15"/>
      <c r="Y261" s="52"/>
      <c r="Z261" s="39"/>
      <c r="AA261" s="39"/>
      <c r="AB261" s="55"/>
      <c r="AC261" s="17"/>
      <c r="AD261" s="15"/>
      <c r="AE261" s="65"/>
      <c r="AF261" s="127"/>
      <c r="AG261" s="39"/>
      <c r="AH261" s="52"/>
      <c r="AJ261" s="17"/>
      <c r="AK261" s="17"/>
      <c r="AL261" s="17"/>
      <c r="AM261" s="17"/>
      <c r="AO261" s="31" t="s">
        <v>59</v>
      </c>
    </row>
    <row r="262" spans="2:41" s="3" customFormat="1" ht="9.9499999999999993" customHeight="1" x14ac:dyDescent="0.2">
      <c r="C262" s="35"/>
      <c r="D262" s="40" t="s">
        <v>10</v>
      </c>
      <c r="E262" s="144" t="s">
        <v>453</v>
      </c>
      <c r="F262" s="144"/>
      <c r="H262" s="144"/>
      <c r="I262" s="144"/>
      <c r="J262" s="144"/>
      <c r="K262" s="144"/>
      <c r="M262" s="144"/>
      <c r="N262" s="144"/>
      <c r="P262" s="30"/>
      <c r="Q262" s="30"/>
      <c r="R262" s="30"/>
      <c r="S262" s="30"/>
      <c r="T262" s="30"/>
      <c r="U262" s="5"/>
      <c r="V262" s="52"/>
      <c r="W262" s="70"/>
      <c r="X262" s="70"/>
      <c r="Y262" s="52"/>
      <c r="Z262" s="39"/>
      <c r="AA262" s="39"/>
      <c r="AB262" s="55"/>
      <c r="AC262" s="17"/>
      <c r="AD262" s="15"/>
      <c r="AE262" s="65"/>
      <c r="AF262" s="127"/>
      <c r="AG262" s="17"/>
      <c r="AH262" s="52"/>
      <c r="AJ262" s="17"/>
      <c r="AK262" s="17"/>
      <c r="AL262" s="17"/>
      <c r="AM262" s="17"/>
      <c r="AO262" s="31" t="s">
        <v>59</v>
      </c>
    </row>
    <row r="263" spans="2:41" s="3" customFormat="1" ht="2.1" customHeight="1" x14ac:dyDescent="0.2">
      <c r="P263" s="75"/>
      <c r="Q263" s="91"/>
      <c r="R263" s="6"/>
      <c r="S263" s="39"/>
      <c r="T263" s="6"/>
      <c r="U263" s="5"/>
      <c r="V263" s="52"/>
      <c r="W263" s="56"/>
      <c r="X263" s="15"/>
      <c r="Y263" s="52"/>
      <c r="Z263" s="39"/>
      <c r="AA263" s="39"/>
      <c r="AB263" s="55"/>
      <c r="AC263" s="17"/>
      <c r="AD263" s="15"/>
      <c r="AE263" s="65"/>
      <c r="AF263" s="127"/>
      <c r="AG263" s="39"/>
      <c r="AH263" s="52"/>
      <c r="AJ263" s="17"/>
      <c r="AK263" s="17"/>
      <c r="AL263" s="17"/>
      <c r="AM263" s="17"/>
      <c r="AO263" s="31" t="s">
        <v>59</v>
      </c>
    </row>
    <row r="264" spans="2:41" s="3" customFormat="1" ht="9.9499999999999993" customHeight="1" x14ac:dyDescent="0.2">
      <c r="B264" s="116" t="s">
        <v>290</v>
      </c>
      <c r="D264" s="40"/>
      <c r="E264" s="75" t="s">
        <v>487</v>
      </c>
      <c r="F264" s="75"/>
      <c r="G264" s="30" t="s">
        <v>48</v>
      </c>
      <c r="H264" s="30"/>
      <c r="I264" s="30"/>
      <c r="J264" s="30"/>
      <c r="K264" s="30"/>
      <c r="L264" s="30"/>
      <c r="M264" s="30"/>
      <c r="N264" s="30"/>
      <c r="P264" s="75" t="s">
        <v>167</v>
      </c>
      <c r="Q264" s="91"/>
      <c r="R264" s="29" t="s">
        <v>52</v>
      </c>
      <c r="S264" s="39">
        <f>IF(Suggested="Yes",AA264,AG264)</f>
        <v>2.25</v>
      </c>
      <c r="T264" s="37" t="s">
        <v>46</v>
      </c>
      <c r="U264" s="5" t="str">
        <f>+Instructions!$B$3</f>
        <v>D</v>
      </c>
      <c r="V264" s="52"/>
      <c r="W264" s="56">
        <f>+Instructions!$C$22</f>
        <v>0</v>
      </c>
      <c r="X264" s="17">
        <f>ROUND($AA264*(1-W264)+0.004999,2)</f>
        <v>2.25</v>
      </c>
      <c r="Y264" s="52"/>
      <c r="Z264" s="6" t="s">
        <v>497</v>
      </c>
      <c r="AA264" s="39">
        <v>2.25</v>
      </c>
      <c r="AB264" s="60">
        <f>+W264</f>
        <v>0</v>
      </c>
      <c r="AC264" s="17">
        <f>+X264</f>
        <v>2.25</v>
      </c>
      <c r="AD264" s="12">
        <f>(AG264-AC264)/AG264</f>
        <v>0</v>
      </c>
      <c r="AE264" s="124"/>
      <c r="AF264" s="131">
        <v>1</v>
      </c>
      <c r="AG264" s="38">
        <f>SUM(AJ264:AL264)+AE264</f>
        <v>2.25</v>
      </c>
      <c r="AH264" s="52"/>
      <c r="AJ264" s="17">
        <f>ROUND(AC264/(1-VLOOKUP(AF264,Group,2,FALSE)),2)</f>
        <v>2.25</v>
      </c>
      <c r="AK264" s="17">
        <f>IF(VLOOKUP(AF264,Group,5,FALSE)="YES",VLOOKUP(ROUND(ROUND(AJ264,1)-AJ264,2),Round,2,FALSE)+VLOOKUP(AF264,Group,6,FALSE),0)</f>
        <v>0</v>
      </c>
      <c r="AL264" s="17">
        <f>IF(VLOOKUP(AF264,Group,7,FALSE)="",0,ROUND(AJ264-0.04999,1)-AJ264+AM264)</f>
        <v>0</v>
      </c>
      <c r="AM264" s="17" t="str">
        <f>IF(VLOOKUP(AF264,Group,7,FALSE)="","",VLOOKUP(AF264,Group,7,FALSE))</f>
        <v/>
      </c>
      <c r="AO264" s="31" t="s">
        <v>59</v>
      </c>
    </row>
    <row r="265" spans="2:41" s="3" customFormat="1" ht="2.1" customHeight="1" x14ac:dyDescent="0.2">
      <c r="G265" s="156"/>
      <c r="H265" s="156"/>
      <c r="I265" s="156"/>
      <c r="J265" s="156"/>
      <c r="K265" s="156"/>
      <c r="L265" s="156"/>
      <c r="M265" s="156"/>
      <c r="N265" s="156"/>
      <c r="O265" s="156"/>
      <c r="P265" s="155"/>
      <c r="Q265" s="157"/>
      <c r="R265" s="6"/>
      <c r="S265" s="39"/>
      <c r="T265" s="6"/>
      <c r="U265" s="5"/>
      <c r="V265" s="52"/>
      <c r="W265" s="56"/>
      <c r="X265" s="15"/>
      <c r="Y265" s="52"/>
      <c r="Z265" s="39"/>
      <c r="AA265" s="39"/>
      <c r="AB265" s="55"/>
      <c r="AC265" s="17"/>
      <c r="AD265" s="15"/>
      <c r="AE265" s="65"/>
      <c r="AF265" s="127"/>
      <c r="AG265" s="39"/>
      <c r="AH265" s="52"/>
      <c r="AJ265" s="17"/>
      <c r="AK265" s="17"/>
      <c r="AL265" s="17"/>
      <c r="AM265" s="17"/>
      <c r="AO265" s="31" t="s">
        <v>59</v>
      </c>
    </row>
    <row r="266" spans="2:41" s="3" customFormat="1" ht="9.9499999999999993" customHeight="1" x14ac:dyDescent="0.2">
      <c r="B266" s="117" t="s">
        <v>291</v>
      </c>
      <c r="D266" s="40"/>
      <c r="E266" s="75"/>
      <c r="F266" s="75"/>
      <c r="G266" s="30" t="s">
        <v>168</v>
      </c>
      <c r="H266" s="30"/>
      <c r="I266" s="30"/>
      <c r="J266" s="30"/>
      <c r="K266" s="30" t="s">
        <v>172</v>
      </c>
      <c r="L266" s="30"/>
      <c r="M266" s="30"/>
      <c r="N266" s="30"/>
      <c r="P266" s="75"/>
      <c r="Q266" s="91"/>
      <c r="R266" s="29" t="s">
        <v>113</v>
      </c>
      <c r="S266" s="39">
        <f>IF(Suggested="Yes",AA266,AG266)</f>
        <v>6.6</v>
      </c>
      <c r="T266" s="37" t="s">
        <v>46</v>
      </c>
      <c r="U266" s="5" t="str">
        <f>+Instructions!$B$3</f>
        <v>D</v>
      </c>
      <c r="V266" s="52"/>
      <c r="W266" s="56">
        <f>+Instructions!$C$22</f>
        <v>0</v>
      </c>
      <c r="X266" s="39">
        <f>ROUND($AA266*(1-W266)+0.004999,2)</f>
        <v>6.6</v>
      </c>
      <c r="Y266" s="52"/>
      <c r="Z266" s="6" t="s">
        <v>497</v>
      </c>
      <c r="AA266" s="39">
        <v>6.6</v>
      </c>
      <c r="AB266" s="60">
        <f>+W266</f>
        <v>0</v>
      </c>
      <c r="AC266" s="39">
        <f>+X266</f>
        <v>6.6</v>
      </c>
      <c r="AD266" s="60">
        <f>(AG266-AC266)/AG266</f>
        <v>0</v>
      </c>
      <c r="AE266" s="124"/>
      <c r="AF266" s="133">
        <v>2</v>
      </c>
      <c r="AG266" s="44">
        <f>SUM(AJ266:AL266)+AE266</f>
        <v>6.6</v>
      </c>
      <c r="AH266" s="52"/>
      <c r="AJ266" s="17">
        <f>ROUND(AC266/(1-VLOOKUP(AF266,Group,2,FALSE)),2)</f>
        <v>6.6</v>
      </c>
      <c r="AK266" s="17">
        <f>IF(VLOOKUP(AF266,Group,5,FALSE)="YES",VLOOKUP(ROUND(ROUND(AJ266,1)-AJ266,2),Round,2,FALSE)+VLOOKUP(AF266,Group,6,FALSE),0)</f>
        <v>0</v>
      </c>
      <c r="AL266" s="17">
        <f>IF(VLOOKUP(AF266,Group,7,FALSE)="",0,ROUND(AJ266-0.04999,1)-AJ266+AM266)</f>
        <v>0</v>
      </c>
      <c r="AM266" s="17" t="str">
        <f>IF(VLOOKUP(AF266,Group,7,FALSE)="","",VLOOKUP(AF266,Group,7,FALSE))</f>
        <v/>
      </c>
      <c r="AO266" s="31" t="s">
        <v>59</v>
      </c>
    </row>
    <row r="267" spans="2:41" s="3" customFormat="1" ht="3" customHeight="1" x14ac:dyDescent="0.2">
      <c r="P267" s="75"/>
      <c r="Q267" s="91"/>
      <c r="R267" s="6"/>
      <c r="S267" s="39"/>
      <c r="T267" s="6"/>
      <c r="U267" s="5"/>
      <c r="V267" s="52"/>
      <c r="W267" s="56"/>
      <c r="X267" s="15"/>
      <c r="Y267" s="52"/>
      <c r="Z267" s="39"/>
      <c r="AA267" s="39"/>
      <c r="AB267" s="55"/>
      <c r="AC267" s="17"/>
      <c r="AD267" s="15"/>
      <c r="AE267" s="65"/>
      <c r="AF267" s="127"/>
      <c r="AG267" s="39"/>
      <c r="AH267" s="52"/>
      <c r="AJ267" s="17"/>
      <c r="AK267" s="17"/>
      <c r="AL267" s="17"/>
      <c r="AM267" s="17"/>
      <c r="AO267" s="31" t="s">
        <v>59</v>
      </c>
    </row>
    <row r="268" spans="2:41" s="3" customFormat="1" ht="9.9499999999999993" customHeight="1" x14ac:dyDescent="0.2">
      <c r="C268" s="35"/>
      <c r="D268" s="166" t="s">
        <v>277</v>
      </c>
      <c r="E268" s="144"/>
      <c r="F268" s="144"/>
      <c r="H268" s="144"/>
      <c r="J268" s="144" t="s">
        <v>89</v>
      </c>
      <c r="K268" s="144"/>
      <c r="M268" s="144"/>
      <c r="N268" s="144"/>
      <c r="P268" s="30"/>
      <c r="Q268" s="30"/>
      <c r="R268" s="30"/>
      <c r="S268" s="30"/>
      <c r="T268" s="30"/>
      <c r="U268" s="5"/>
      <c r="V268" s="52"/>
      <c r="W268" s="70"/>
      <c r="X268" s="70"/>
      <c r="Y268" s="52"/>
      <c r="Z268" s="39"/>
      <c r="AA268" s="39"/>
      <c r="AB268" s="55"/>
      <c r="AC268" s="17"/>
      <c r="AD268" s="15"/>
      <c r="AE268" s="65"/>
      <c r="AF268" s="127"/>
      <c r="AG268" s="17"/>
      <c r="AH268" s="52"/>
      <c r="AJ268" s="17"/>
      <c r="AK268" s="17"/>
      <c r="AL268" s="17"/>
      <c r="AM268" s="17"/>
      <c r="AO268" s="31" t="s">
        <v>59</v>
      </c>
    </row>
    <row r="269" spans="2:41" s="3" customFormat="1" ht="2.1" customHeight="1" x14ac:dyDescent="0.2">
      <c r="P269" s="75"/>
      <c r="Q269" s="91"/>
      <c r="R269" s="6"/>
      <c r="S269" s="39"/>
      <c r="T269" s="6"/>
      <c r="U269" s="5"/>
      <c r="V269" s="52"/>
      <c r="W269" s="56"/>
      <c r="X269" s="15"/>
      <c r="Y269" s="52"/>
      <c r="Z269" s="39"/>
      <c r="AA269" s="39"/>
      <c r="AB269" s="55"/>
      <c r="AC269" s="17"/>
      <c r="AD269" s="15"/>
      <c r="AE269" s="65"/>
      <c r="AF269" s="127"/>
      <c r="AG269" s="39"/>
      <c r="AH269" s="52"/>
      <c r="AJ269" s="17"/>
      <c r="AK269" s="17"/>
      <c r="AL269" s="17"/>
      <c r="AM269" s="17"/>
      <c r="AO269" s="31" t="s">
        <v>59</v>
      </c>
    </row>
    <row r="270" spans="2:41" s="3" customFormat="1" ht="9.9499999999999993" customHeight="1" x14ac:dyDescent="0.2">
      <c r="B270" s="116" t="s">
        <v>290</v>
      </c>
      <c r="D270" s="40"/>
      <c r="E270" s="75" t="s">
        <v>487</v>
      </c>
      <c r="F270" s="75"/>
      <c r="G270" s="30" t="s">
        <v>48</v>
      </c>
      <c r="H270" s="30"/>
      <c r="I270" s="30"/>
      <c r="J270" s="30"/>
      <c r="K270" s="30"/>
      <c r="L270" s="30"/>
      <c r="M270" s="30"/>
      <c r="N270" s="30"/>
      <c r="P270" s="75" t="s">
        <v>167</v>
      </c>
      <c r="Q270" s="91"/>
      <c r="R270" s="29" t="s">
        <v>52</v>
      </c>
      <c r="S270" s="39">
        <f>IF(Suggested="Yes",AA270,AG270)</f>
        <v>2.4</v>
      </c>
      <c r="T270" s="37" t="s">
        <v>46</v>
      </c>
      <c r="U270" s="5" t="str">
        <f>+Instructions!$B$3</f>
        <v>D</v>
      </c>
      <c r="V270" s="52"/>
      <c r="W270" s="56">
        <f>+Instructions!$C$22</f>
        <v>0</v>
      </c>
      <c r="X270" s="17">
        <f>ROUND($AA270*(1-W270)+0.004999,2)</f>
        <v>2.4</v>
      </c>
      <c r="Y270" s="52"/>
      <c r="Z270" s="6" t="s">
        <v>497</v>
      </c>
      <c r="AA270" s="39">
        <v>2.4</v>
      </c>
      <c r="AB270" s="60">
        <f>+W270</f>
        <v>0</v>
      </c>
      <c r="AC270" s="17">
        <f>+X270</f>
        <v>2.4</v>
      </c>
      <c r="AD270" s="12">
        <f>(AG270-AC270)/AG270</f>
        <v>0</v>
      </c>
      <c r="AE270" s="124"/>
      <c r="AF270" s="131">
        <v>1</v>
      </c>
      <c r="AG270" s="38">
        <f>SUM(AJ270:AL270)+AE270</f>
        <v>2.4</v>
      </c>
      <c r="AH270" s="52"/>
      <c r="AJ270" s="17">
        <f>ROUND(AC270/(1-VLOOKUP(AF270,Group,2,FALSE)),2)</f>
        <v>2.4</v>
      </c>
      <c r="AK270" s="17">
        <f>IF(VLOOKUP(AF270,Group,5,FALSE)="YES",VLOOKUP(ROUND(ROUND(AJ270,1)-AJ270,2),Round,2,FALSE)+VLOOKUP(AF270,Group,6,FALSE),0)</f>
        <v>0</v>
      </c>
      <c r="AL270" s="17">
        <f>IF(VLOOKUP(AF270,Group,7,FALSE)="",0,ROUND(AJ270-0.04999,1)-AJ270+AM270)</f>
        <v>0</v>
      </c>
      <c r="AM270" s="17" t="str">
        <f>IF(VLOOKUP(AF270,Group,7,FALSE)="","",VLOOKUP(AF270,Group,7,FALSE))</f>
        <v/>
      </c>
      <c r="AO270" s="31" t="s">
        <v>59</v>
      </c>
    </row>
    <row r="271" spans="2:41" s="3" customFormat="1" ht="2.1" customHeight="1" x14ac:dyDescent="0.2">
      <c r="G271" s="156"/>
      <c r="H271" s="156"/>
      <c r="I271" s="156"/>
      <c r="J271" s="156"/>
      <c r="K271" s="156"/>
      <c r="L271" s="156"/>
      <c r="M271" s="156"/>
      <c r="N271" s="156"/>
      <c r="O271" s="156"/>
      <c r="P271" s="155"/>
      <c r="Q271" s="157"/>
      <c r="R271" s="6"/>
      <c r="S271" s="39"/>
      <c r="T271" s="6"/>
      <c r="U271" s="5"/>
      <c r="V271" s="52"/>
      <c r="W271" s="56"/>
      <c r="X271" s="15"/>
      <c r="Y271" s="52"/>
      <c r="Z271" s="39"/>
      <c r="AA271" s="39"/>
      <c r="AB271" s="55"/>
      <c r="AC271" s="17"/>
      <c r="AD271" s="15"/>
      <c r="AE271" s="65"/>
      <c r="AF271" s="127"/>
      <c r="AG271" s="39"/>
      <c r="AH271" s="52"/>
      <c r="AJ271" s="17"/>
      <c r="AK271" s="17"/>
      <c r="AL271" s="17"/>
      <c r="AM271" s="17"/>
      <c r="AO271" s="31" t="s">
        <v>59</v>
      </c>
    </row>
    <row r="272" spans="2:41" s="3" customFormat="1" ht="9.9499999999999993" customHeight="1" x14ac:dyDescent="0.2">
      <c r="B272" s="117" t="s">
        <v>291</v>
      </c>
      <c r="D272" s="40"/>
      <c r="E272" s="75"/>
      <c r="F272" s="75"/>
      <c r="G272" s="30" t="s">
        <v>168</v>
      </c>
      <c r="H272" s="30"/>
      <c r="I272" s="30"/>
      <c r="J272" s="30"/>
      <c r="K272" s="30" t="s">
        <v>172</v>
      </c>
      <c r="L272" s="30"/>
      <c r="M272" s="30"/>
      <c r="N272" s="30"/>
      <c r="P272" s="75"/>
      <c r="Q272" s="91"/>
      <c r="R272" s="29" t="s">
        <v>113</v>
      </c>
      <c r="S272" s="39">
        <f>IF(Suggested="Yes",AA272,AG272)</f>
        <v>8.1</v>
      </c>
      <c r="T272" s="37" t="s">
        <v>46</v>
      </c>
      <c r="U272" s="5" t="str">
        <f>+Instructions!$B$3</f>
        <v>D</v>
      </c>
      <c r="V272" s="52"/>
      <c r="W272" s="56">
        <f>+Instructions!$C$22</f>
        <v>0</v>
      </c>
      <c r="X272" s="39">
        <f>ROUND($AA272*(1-W272)+0.004999,2)</f>
        <v>8.1</v>
      </c>
      <c r="Y272" s="52"/>
      <c r="Z272" s="6" t="s">
        <v>497</v>
      </c>
      <c r="AA272" s="39">
        <v>8.1</v>
      </c>
      <c r="AB272" s="60">
        <f>+W272</f>
        <v>0</v>
      </c>
      <c r="AC272" s="39">
        <f>+X272</f>
        <v>8.1</v>
      </c>
      <c r="AD272" s="60">
        <f>(AG272-AC272)/AG272</f>
        <v>0</v>
      </c>
      <c r="AE272" s="124"/>
      <c r="AF272" s="133">
        <v>2</v>
      </c>
      <c r="AG272" s="44">
        <f>SUM(AJ272:AL272)+AE272</f>
        <v>8.1</v>
      </c>
      <c r="AH272" s="52"/>
      <c r="AJ272" s="17">
        <f>ROUND(AC272/(1-VLOOKUP(AF272,Group,2,FALSE)),2)</f>
        <v>8.1</v>
      </c>
      <c r="AK272" s="17">
        <f>IF(VLOOKUP(AF272,Group,5,FALSE)="YES",VLOOKUP(ROUND(ROUND(AJ272,1)-AJ272,2),Round,2,FALSE)+VLOOKUP(AF272,Group,6,FALSE),0)</f>
        <v>0</v>
      </c>
      <c r="AL272" s="17">
        <f>IF(VLOOKUP(AF272,Group,7,FALSE)="",0,ROUND(AJ272-0.04999,1)-AJ272+AM272)</f>
        <v>0</v>
      </c>
      <c r="AM272" s="17" t="str">
        <f>IF(VLOOKUP(AF272,Group,7,FALSE)="","",VLOOKUP(AF272,Group,7,FALSE))</f>
        <v/>
      </c>
      <c r="AO272" s="31" t="s">
        <v>59</v>
      </c>
    </row>
    <row r="273" spans="2:41" s="3" customFormat="1" ht="3" customHeight="1" x14ac:dyDescent="0.2">
      <c r="P273" s="75"/>
      <c r="Q273" s="91"/>
      <c r="R273" s="6"/>
      <c r="S273" s="39"/>
      <c r="T273" s="6"/>
      <c r="U273" s="5"/>
      <c r="V273" s="52"/>
      <c r="W273" s="56"/>
      <c r="X273" s="15"/>
      <c r="Y273" s="52"/>
      <c r="Z273" s="39"/>
      <c r="AA273" s="39"/>
      <c r="AB273" s="55"/>
      <c r="AC273" s="17"/>
      <c r="AD273" s="15"/>
      <c r="AE273" s="65"/>
      <c r="AF273" s="127"/>
      <c r="AG273" s="39"/>
      <c r="AH273" s="52"/>
      <c r="AJ273" s="17"/>
      <c r="AK273" s="17"/>
      <c r="AL273" s="17"/>
      <c r="AM273" s="17"/>
      <c r="AO273" s="31" t="s">
        <v>59</v>
      </c>
    </row>
    <row r="274" spans="2:41" s="3" customFormat="1" ht="9.9499999999999993" customHeight="1" x14ac:dyDescent="0.2">
      <c r="C274" s="35"/>
      <c r="D274" s="40" t="s">
        <v>10</v>
      </c>
      <c r="E274" s="144" t="s">
        <v>402</v>
      </c>
      <c r="F274" s="144"/>
      <c r="H274" s="144"/>
      <c r="I274" s="144"/>
      <c r="J274" s="144" t="s">
        <v>450</v>
      </c>
      <c r="K274" s="144"/>
      <c r="M274" s="144" t="s">
        <v>451</v>
      </c>
      <c r="N274" s="144"/>
      <c r="P274" s="30"/>
      <c r="Q274" s="30"/>
      <c r="R274" s="30"/>
      <c r="S274" s="30"/>
      <c r="T274" s="30"/>
      <c r="U274" s="5"/>
      <c r="V274" s="52"/>
      <c r="W274" s="70"/>
      <c r="X274" s="70"/>
      <c r="Y274" s="52"/>
      <c r="Z274" s="39"/>
      <c r="AA274" s="39"/>
      <c r="AB274" s="55"/>
      <c r="AC274" s="17"/>
      <c r="AD274" s="15"/>
      <c r="AE274" s="65"/>
      <c r="AF274" s="127"/>
      <c r="AG274" s="17"/>
      <c r="AH274" s="52"/>
      <c r="AJ274" s="17"/>
      <c r="AK274" s="17"/>
      <c r="AL274" s="17"/>
      <c r="AM274" s="17"/>
      <c r="AO274" s="31" t="s">
        <v>59</v>
      </c>
    </row>
    <row r="275" spans="2:41" s="3" customFormat="1" ht="9.9499999999999993" customHeight="1" x14ac:dyDescent="0.2">
      <c r="C275" s="35"/>
      <c r="D275" s="40"/>
      <c r="E275" s="144" t="s">
        <v>403</v>
      </c>
      <c r="F275" s="144"/>
      <c r="H275" s="144"/>
      <c r="I275" s="144"/>
      <c r="J275" s="144" t="s">
        <v>404</v>
      </c>
      <c r="K275" s="144"/>
      <c r="M275" s="144" t="s">
        <v>452</v>
      </c>
      <c r="P275" s="30"/>
      <c r="Q275" s="30"/>
      <c r="R275" s="30"/>
      <c r="S275" s="30"/>
      <c r="T275" s="30"/>
      <c r="U275" s="5"/>
      <c r="V275" s="52"/>
      <c r="W275" s="70"/>
      <c r="X275" s="70"/>
      <c r="Y275" s="52"/>
      <c r="Z275" s="39"/>
      <c r="AA275" s="39"/>
      <c r="AB275" s="55"/>
      <c r="AC275" s="17"/>
      <c r="AD275" s="15"/>
      <c r="AE275" s="65"/>
      <c r="AF275" s="127"/>
      <c r="AG275" s="17"/>
      <c r="AH275" s="52"/>
      <c r="AJ275" s="17"/>
      <c r="AK275" s="17"/>
      <c r="AL275" s="17"/>
      <c r="AM275" s="17"/>
      <c r="AO275" s="31" t="s">
        <v>59</v>
      </c>
    </row>
    <row r="276" spans="2:41" s="3" customFormat="1" ht="2.1" customHeight="1" x14ac:dyDescent="0.2">
      <c r="P276" s="75"/>
      <c r="Q276" s="91"/>
      <c r="R276" s="6"/>
      <c r="S276" s="39"/>
      <c r="T276" s="6"/>
      <c r="U276" s="5"/>
      <c r="V276" s="52"/>
      <c r="W276" s="56"/>
      <c r="X276" s="15"/>
      <c r="Y276" s="52"/>
      <c r="Z276" s="39"/>
      <c r="AA276" s="39"/>
      <c r="AB276" s="55"/>
      <c r="AC276" s="17"/>
      <c r="AD276" s="15"/>
      <c r="AE276" s="65"/>
      <c r="AF276" s="127"/>
      <c r="AG276" s="39"/>
      <c r="AH276" s="52"/>
      <c r="AJ276" s="17"/>
      <c r="AK276" s="17"/>
      <c r="AL276" s="17"/>
      <c r="AM276" s="17"/>
      <c r="AO276" s="31" t="s">
        <v>59</v>
      </c>
    </row>
    <row r="277" spans="2:41" s="3" customFormat="1" ht="9.9499999999999993" customHeight="1" x14ac:dyDescent="0.2">
      <c r="B277" s="116" t="s">
        <v>290</v>
      </c>
      <c r="D277" s="40"/>
      <c r="E277" s="75" t="s">
        <v>487</v>
      </c>
      <c r="F277" s="75"/>
      <c r="G277" s="30" t="s">
        <v>48</v>
      </c>
      <c r="H277" s="30"/>
      <c r="I277" s="30"/>
      <c r="J277" s="30"/>
      <c r="K277" s="30"/>
      <c r="L277" s="30"/>
      <c r="M277" s="30"/>
      <c r="N277" s="30"/>
      <c r="P277" s="75" t="s">
        <v>167</v>
      </c>
      <c r="Q277" s="91"/>
      <c r="R277" s="29" t="s">
        <v>52</v>
      </c>
      <c r="S277" s="39">
        <f>IF(Suggested="Yes",AA277,AG277)</f>
        <v>2.5</v>
      </c>
      <c r="T277" s="37" t="s">
        <v>46</v>
      </c>
      <c r="U277" s="5" t="str">
        <f>+Instructions!$B$3</f>
        <v>D</v>
      </c>
      <c r="V277" s="52"/>
      <c r="W277" s="56">
        <f>+Instructions!$C$22</f>
        <v>0</v>
      </c>
      <c r="X277" s="17">
        <f>ROUND($AA277*(1-W277)+0.004999,2)</f>
        <v>2.5</v>
      </c>
      <c r="Y277" s="52"/>
      <c r="Z277" s="6" t="s">
        <v>498</v>
      </c>
      <c r="AA277" s="39">
        <v>2.5</v>
      </c>
      <c r="AB277" s="60">
        <f>+W277</f>
        <v>0</v>
      </c>
      <c r="AC277" s="17">
        <f>+X277</f>
        <v>2.5</v>
      </c>
      <c r="AD277" s="12">
        <f>(AG277-AC277)/AG277</f>
        <v>0</v>
      </c>
      <c r="AE277" s="124"/>
      <c r="AF277" s="131">
        <v>1</v>
      </c>
      <c r="AG277" s="38">
        <f>SUM(AJ277:AL277)+AE277</f>
        <v>2.5</v>
      </c>
      <c r="AH277" s="52"/>
      <c r="AJ277" s="17">
        <f>ROUND(AC277/(1-VLOOKUP(AF277,Group,2,FALSE)),2)</f>
        <v>2.5</v>
      </c>
      <c r="AK277" s="17">
        <f>IF(VLOOKUP(AF277,Group,5,FALSE)="YES",VLOOKUP(ROUND(ROUND(AJ277,1)-AJ277,2),Round,2,FALSE)+VLOOKUP(AF277,Group,6,FALSE),0)</f>
        <v>0</v>
      </c>
      <c r="AL277" s="17">
        <f>IF(VLOOKUP(AF277,Group,7,FALSE)="",0,ROUND(AJ277-0.04999,1)-AJ277+AM277)</f>
        <v>0</v>
      </c>
      <c r="AM277" s="17" t="str">
        <f>IF(VLOOKUP(AF277,Group,7,FALSE)="","",VLOOKUP(AF277,Group,7,FALSE))</f>
        <v/>
      </c>
      <c r="AO277" s="31" t="s">
        <v>59</v>
      </c>
    </row>
    <row r="278" spans="2:41" s="3" customFormat="1" ht="2.1" customHeight="1" x14ac:dyDescent="0.2">
      <c r="G278" s="156"/>
      <c r="H278" s="156"/>
      <c r="I278" s="156"/>
      <c r="J278" s="156"/>
      <c r="K278" s="156"/>
      <c r="L278" s="156"/>
      <c r="M278" s="156"/>
      <c r="N278" s="156"/>
      <c r="O278" s="156"/>
      <c r="P278" s="155"/>
      <c r="Q278" s="157"/>
      <c r="R278" s="6"/>
      <c r="S278" s="39"/>
      <c r="T278" s="6"/>
      <c r="U278" s="5"/>
      <c r="V278" s="52"/>
      <c r="W278" s="56"/>
      <c r="X278" s="15"/>
      <c r="Y278" s="52"/>
      <c r="Z278" s="39"/>
      <c r="AA278" s="39"/>
      <c r="AB278" s="55"/>
      <c r="AC278" s="17"/>
      <c r="AD278" s="15"/>
      <c r="AE278" s="65"/>
      <c r="AF278" s="127"/>
      <c r="AG278" s="39"/>
      <c r="AH278" s="52"/>
      <c r="AJ278" s="17"/>
      <c r="AK278" s="17"/>
      <c r="AL278" s="17"/>
      <c r="AM278" s="17"/>
      <c r="AO278" s="31" t="s">
        <v>59</v>
      </c>
    </row>
    <row r="279" spans="2:41" s="3" customFormat="1" ht="9.9499999999999993" customHeight="1" x14ac:dyDescent="0.2">
      <c r="B279" s="117" t="s">
        <v>291</v>
      </c>
      <c r="D279" s="40"/>
      <c r="E279" s="75"/>
      <c r="F279" s="75"/>
      <c r="G279" s="30" t="s">
        <v>168</v>
      </c>
      <c r="H279" s="30"/>
      <c r="I279" s="30"/>
      <c r="J279" s="30"/>
      <c r="K279" s="30" t="s">
        <v>172</v>
      </c>
      <c r="L279" s="30"/>
      <c r="M279" s="30"/>
      <c r="N279" s="30"/>
      <c r="P279" s="75"/>
      <c r="Q279" s="91"/>
      <c r="R279" s="29" t="s">
        <v>113</v>
      </c>
      <c r="S279" s="39">
        <f>IF(Suggested="Yes",AA279,AG279)</f>
        <v>6.6</v>
      </c>
      <c r="T279" s="37" t="s">
        <v>46</v>
      </c>
      <c r="U279" s="5" t="str">
        <f>+Instructions!$B$3</f>
        <v>D</v>
      </c>
      <c r="V279" s="52"/>
      <c r="W279" s="56">
        <f>+Instructions!$C$22</f>
        <v>0</v>
      </c>
      <c r="X279" s="39">
        <f>ROUND($AA279*(1-W279)+0.004999,2)</f>
        <v>6.6</v>
      </c>
      <c r="Y279" s="52"/>
      <c r="Z279" s="6" t="s">
        <v>498</v>
      </c>
      <c r="AA279" s="39">
        <v>6.6</v>
      </c>
      <c r="AB279" s="60">
        <f>+W279</f>
        <v>0</v>
      </c>
      <c r="AC279" s="39">
        <f>+X279</f>
        <v>6.6</v>
      </c>
      <c r="AD279" s="60">
        <f>(AG279-AC279)/AG279</f>
        <v>0</v>
      </c>
      <c r="AE279" s="124"/>
      <c r="AF279" s="133">
        <v>2</v>
      </c>
      <c r="AG279" s="44">
        <f>SUM(AJ279:AL279)+AE279</f>
        <v>6.6</v>
      </c>
      <c r="AH279" s="52"/>
      <c r="AJ279" s="17">
        <f>ROUND(AC279/(1-VLOOKUP(AF279,Group,2,FALSE)),2)</f>
        <v>6.6</v>
      </c>
      <c r="AK279" s="17">
        <f>IF(VLOOKUP(AF279,Group,5,FALSE)="YES",VLOOKUP(ROUND(ROUND(AJ279,1)-AJ279,2),Round,2,FALSE)+VLOOKUP(AF279,Group,6,FALSE),0)</f>
        <v>0</v>
      </c>
      <c r="AL279" s="17">
        <f>IF(VLOOKUP(AF279,Group,7,FALSE)="",0,ROUND(AJ279-0.04999,1)-AJ279+AM279)</f>
        <v>0</v>
      </c>
      <c r="AM279" s="17" t="str">
        <f>IF(VLOOKUP(AF279,Group,7,FALSE)="","",VLOOKUP(AF279,Group,7,FALSE))</f>
        <v/>
      </c>
      <c r="AO279" s="31" t="s">
        <v>59</v>
      </c>
    </row>
    <row r="280" spans="2:41" s="3" customFormat="1" ht="3" customHeight="1" x14ac:dyDescent="0.2">
      <c r="P280" s="75"/>
      <c r="Q280" s="91"/>
      <c r="R280" s="6"/>
      <c r="S280" s="39"/>
      <c r="T280" s="6"/>
      <c r="U280" s="5"/>
      <c r="V280" s="52"/>
      <c r="W280" s="56"/>
      <c r="X280" s="15"/>
      <c r="Y280" s="52"/>
      <c r="Z280" s="39"/>
      <c r="AA280" s="39"/>
      <c r="AB280" s="55"/>
      <c r="AC280" s="17"/>
      <c r="AD280" s="15"/>
      <c r="AE280" s="65"/>
      <c r="AF280" s="127"/>
      <c r="AG280" s="39"/>
      <c r="AH280" s="52"/>
      <c r="AJ280" s="17"/>
      <c r="AK280" s="17"/>
      <c r="AL280" s="17"/>
      <c r="AM280" s="17"/>
      <c r="AO280" s="31" t="s">
        <v>59</v>
      </c>
    </row>
    <row r="281" spans="2:41" s="3" customFormat="1" ht="9.9499999999999993" customHeight="1" x14ac:dyDescent="0.2">
      <c r="C281" s="35"/>
      <c r="D281" s="166" t="s">
        <v>277</v>
      </c>
      <c r="E281" s="144"/>
      <c r="F281" s="144"/>
      <c r="H281" s="144"/>
      <c r="J281" s="144" t="s">
        <v>89</v>
      </c>
      <c r="K281" s="144"/>
      <c r="M281" s="144"/>
      <c r="N281" s="144"/>
      <c r="P281" s="30"/>
      <c r="Q281" s="30"/>
      <c r="R281" s="30"/>
      <c r="S281" s="30"/>
      <c r="T281" s="30"/>
      <c r="U281" s="5"/>
      <c r="V281" s="52"/>
      <c r="W281" s="70"/>
      <c r="X281" s="70"/>
      <c r="Y281" s="52"/>
      <c r="Z281" s="39"/>
      <c r="AA281" s="39"/>
      <c r="AB281" s="55"/>
      <c r="AC281" s="17"/>
      <c r="AD281" s="15"/>
      <c r="AE281" s="65"/>
      <c r="AF281" s="127"/>
      <c r="AG281" s="17"/>
      <c r="AH281" s="52"/>
      <c r="AJ281" s="17"/>
      <c r="AK281" s="17"/>
      <c r="AL281" s="17"/>
      <c r="AM281" s="17"/>
      <c r="AO281" s="31" t="s">
        <v>59</v>
      </c>
    </row>
    <row r="282" spans="2:41" s="3" customFormat="1" ht="2.1" customHeight="1" x14ac:dyDescent="0.2">
      <c r="P282" s="75"/>
      <c r="Q282" s="91"/>
      <c r="R282" s="6"/>
      <c r="S282" s="39"/>
      <c r="T282" s="6"/>
      <c r="U282" s="5"/>
      <c r="V282" s="52"/>
      <c r="W282" s="56"/>
      <c r="X282" s="15"/>
      <c r="Y282" s="52"/>
      <c r="Z282" s="39"/>
      <c r="AA282" s="39"/>
      <c r="AB282" s="55"/>
      <c r="AC282" s="17"/>
      <c r="AD282" s="15"/>
      <c r="AE282" s="65"/>
      <c r="AF282" s="127"/>
      <c r="AG282" s="39"/>
      <c r="AH282" s="52"/>
      <c r="AJ282" s="17"/>
      <c r="AK282" s="17"/>
      <c r="AL282" s="17"/>
      <c r="AM282" s="17"/>
      <c r="AO282" s="31" t="s">
        <v>59</v>
      </c>
    </row>
    <row r="283" spans="2:41" s="3" customFormat="1" ht="9.9499999999999993" customHeight="1" x14ac:dyDescent="0.2">
      <c r="B283" s="116" t="s">
        <v>290</v>
      </c>
      <c r="D283" s="40"/>
      <c r="E283" s="75" t="s">
        <v>487</v>
      </c>
      <c r="F283" s="75"/>
      <c r="G283" s="30" t="s">
        <v>48</v>
      </c>
      <c r="H283" s="30"/>
      <c r="I283" s="30"/>
      <c r="J283" s="30"/>
      <c r="K283" s="30"/>
      <c r="L283" s="30"/>
      <c r="M283" s="30"/>
      <c r="N283" s="30"/>
      <c r="P283" s="75" t="s">
        <v>167</v>
      </c>
      <c r="Q283" s="91"/>
      <c r="R283" s="29" t="s">
        <v>52</v>
      </c>
      <c r="S283" s="39">
        <f>IF(Suggested="Yes",AA283,AG283)</f>
        <v>2.65</v>
      </c>
      <c r="T283" s="37" t="s">
        <v>46</v>
      </c>
      <c r="U283" s="5" t="str">
        <f>+Instructions!$B$3</f>
        <v>D</v>
      </c>
      <c r="V283" s="52"/>
      <c r="W283" s="56">
        <f>+Instructions!$C$22</f>
        <v>0</v>
      </c>
      <c r="X283" s="17">
        <f>ROUND($AA283*(1-W283)+0.004999,2)</f>
        <v>2.65</v>
      </c>
      <c r="Y283" s="52"/>
      <c r="Z283" s="6" t="s">
        <v>497</v>
      </c>
      <c r="AA283" s="39">
        <v>2.65</v>
      </c>
      <c r="AB283" s="60">
        <f>+W283</f>
        <v>0</v>
      </c>
      <c r="AC283" s="17">
        <f>+X283</f>
        <v>2.65</v>
      </c>
      <c r="AD283" s="12">
        <f>(AG283-AC283)/AG283</f>
        <v>0</v>
      </c>
      <c r="AE283" s="124"/>
      <c r="AF283" s="131">
        <v>1</v>
      </c>
      <c r="AG283" s="38">
        <f>SUM(AJ283:AL283)+AE283</f>
        <v>2.65</v>
      </c>
      <c r="AH283" s="52"/>
      <c r="AJ283" s="17">
        <f>ROUND(AC283/(1-VLOOKUP(AF283,Group,2,FALSE)),2)</f>
        <v>2.65</v>
      </c>
      <c r="AK283" s="17">
        <f>IF(VLOOKUP(AF283,Group,5,FALSE)="YES",VLOOKUP(ROUND(ROUND(AJ283,1)-AJ283,2),Round,2,FALSE)+VLOOKUP(AF283,Group,6,FALSE),0)</f>
        <v>0</v>
      </c>
      <c r="AL283" s="17">
        <f>IF(VLOOKUP(AF283,Group,7,FALSE)="",0,ROUND(AJ283-0.04999,1)-AJ283+AM283)</f>
        <v>0</v>
      </c>
      <c r="AM283" s="17" t="str">
        <f>IF(VLOOKUP(AF283,Group,7,FALSE)="","",VLOOKUP(AF283,Group,7,FALSE))</f>
        <v/>
      </c>
      <c r="AO283" s="31" t="s">
        <v>59</v>
      </c>
    </row>
    <row r="284" spans="2:41" s="3" customFormat="1" ht="2.1" customHeight="1" x14ac:dyDescent="0.2">
      <c r="G284" s="156"/>
      <c r="H284" s="156"/>
      <c r="I284" s="156"/>
      <c r="J284" s="156"/>
      <c r="K284" s="156"/>
      <c r="L284" s="156"/>
      <c r="M284" s="156"/>
      <c r="N284" s="156"/>
      <c r="O284" s="156"/>
      <c r="P284" s="155"/>
      <c r="Q284" s="157"/>
      <c r="R284" s="6"/>
      <c r="S284" s="39"/>
      <c r="T284" s="6"/>
      <c r="U284" s="5"/>
      <c r="V284" s="52"/>
      <c r="W284" s="56"/>
      <c r="X284" s="15"/>
      <c r="Y284" s="52"/>
      <c r="Z284" s="39"/>
      <c r="AA284" s="39"/>
      <c r="AB284" s="55"/>
      <c r="AC284" s="17"/>
      <c r="AD284" s="15"/>
      <c r="AE284" s="65"/>
      <c r="AF284" s="127"/>
      <c r="AG284" s="39"/>
      <c r="AH284" s="52"/>
      <c r="AJ284" s="17"/>
      <c r="AK284" s="17"/>
      <c r="AL284" s="17"/>
      <c r="AM284" s="17"/>
      <c r="AO284" s="31" t="s">
        <v>59</v>
      </c>
    </row>
    <row r="285" spans="2:41" s="3" customFormat="1" ht="9.9499999999999993" customHeight="1" x14ac:dyDescent="0.2">
      <c r="B285" s="117" t="s">
        <v>291</v>
      </c>
      <c r="D285" s="40"/>
      <c r="E285" s="75"/>
      <c r="F285" s="75"/>
      <c r="G285" s="30" t="s">
        <v>168</v>
      </c>
      <c r="H285" s="30"/>
      <c r="I285" s="30"/>
      <c r="J285" s="30"/>
      <c r="K285" s="30" t="s">
        <v>172</v>
      </c>
      <c r="L285" s="30"/>
      <c r="M285" s="30"/>
      <c r="N285" s="30"/>
      <c r="P285" s="75"/>
      <c r="Q285" s="91"/>
      <c r="R285" s="29" t="s">
        <v>113</v>
      </c>
      <c r="S285" s="39">
        <f>IF(Suggested="Yes",AA285,AG285)</f>
        <v>8.1</v>
      </c>
      <c r="T285" s="37" t="s">
        <v>46</v>
      </c>
      <c r="U285" s="5" t="str">
        <f>+Instructions!$B$3</f>
        <v>D</v>
      </c>
      <c r="V285" s="52"/>
      <c r="W285" s="56">
        <f>+Instructions!$C$22</f>
        <v>0</v>
      </c>
      <c r="X285" s="39">
        <f>ROUND($AA285*(1-W285)+0.004999,2)</f>
        <v>8.1</v>
      </c>
      <c r="Y285" s="52"/>
      <c r="Z285" s="6" t="s">
        <v>498</v>
      </c>
      <c r="AA285" s="39">
        <v>8.1</v>
      </c>
      <c r="AB285" s="60">
        <f>+W285</f>
        <v>0</v>
      </c>
      <c r="AC285" s="39">
        <f>+X285</f>
        <v>8.1</v>
      </c>
      <c r="AD285" s="60">
        <f>(AG285-AC285)/AG285</f>
        <v>0</v>
      </c>
      <c r="AE285" s="124"/>
      <c r="AF285" s="133">
        <v>2</v>
      </c>
      <c r="AG285" s="44">
        <f>SUM(AJ285:AL285)+AE285</f>
        <v>8.1</v>
      </c>
      <c r="AH285" s="52"/>
      <c r="AJ285" s="17">
        <f>ROUND(AC285/(1-VLOOKUP(AF285,Group,2,FALSE)),2)</f>
        <v>8.1</v>
      </c>
      <c r="AK285" s="17">
        <f>IF(VLOOKUP(AF285,Group,5,FALSE)="YES",VLOOKUP(ROUND(ROUND(AJ285,1)-AJ285,2),Round,2,FALSE)+VLOOKUP(AF285,Group,6,FALSE),0)</f>
        <v>0</v>
      </c>
      <c r="AL285" s="17">
        <f>IF(VLOOKUP(AF285,Group,7,FALSE)="",0,ROUND(AJ285-0.04999,1)-AJ285+AM285)</f>
        <v>0</v>
      </c>
      <c r="AM285" s="17" t="str">
        <f>IF(VLOOKUP(AF285,Group,7,FALSE)="","",VLOOKUP(AF285,Group,7,FALSE))</f>
        <v/>
      </c>
      <c r="AO285" s="31" t="s">
        <v>59</v>
      </c>
    </row>
    <row r="286" spans="2:41" s="3" customFormat="1" ht="3" customHeight="1" x14ac:dyDescent="0.2">
      <c r="P286" s="75"/>
      <c r="Q286" s="91"/>
      <c r="R286" s="6"/>
      <c r="S286" s="39"/>
      <c r="T286" s="6"/>
      <c r="U286" s="5"/>
      <c r="V286" s="52"/>
      <c r="W286" s="56"/>
      <c r="X286" s="15"/>
      <c r="Y286" s="52"/>
      <c r="Z286" s="39"/>
      <c r="AA286" s="39"/>
      <c r="AB286" s="55"/>
      <c r="AC286" s="17"/>
      <c r="AD286" s="15"/>
      <c r="AE286" s="65"/>
      <c r="AF286" s="127"/>
      <c r="AG286" s="39"/>
      <c r="AH286" s="52"/>
      <c r="AJ286" s="17"/>
      <c r="AK286" s="17"/>
      <c r="AL286" s="17"/>
      <c r="AM286" s="17"/>
      <c r="AO286" s="31" t="s">
        <v>59</v>
      </c>
    </row>
    <row r="287" spans="2:41" s="3" customFormat="1" ht="9.9499999999999993" customHeight="1" x14ac:dyDescent="0.2">
      <c r="C287" s="35"/>
      <c r="D287" s="40" t="s">
        <v>10</v>
      </c>
      <c r="E287" s="144" t="s">
        <v>405</v>
      </c>
      <c r="F287" s="144"/>
      <c r="H287" s="144"/>
      <c r="I287" s="144"/>
      <c r="J287" s="144" t="s">
        <v>493</v>
      </c>
      <c r="K287" s="144"/>
      <c r="M287" s="144"/>
      <c r="N287" s="144"/>
      <c r="P287" s="30"/>
      <c r="Q287" s="30"/>
      <c r="R287" s="30"/>
      <c r="S287" s="30"/>
      <c r="T287" s="30"/>
      <c r="U287" s="5"/>
      <c r="V287" s="52"/>
      <c r="W287" s="70"/>
      <c r="X287" s="70"/>
      <c r="Y287" s="52"/>
      <c r="Z287" s="39"/>
      <c r="AA287" s="39"/>
      <c r="AB287" s="55"/>
      <c r="AC287" s="17"/>
      <c r="AD287" s="15"/>
      <c r="AE287" s="65"/>
      <c r="AF287" s="127"/>
      <c r="AG287" s="17"/>
      <c r="AH287" s="52"/>
      <c r="AJ287" s="17"/>
      <c r="AK287" s="17"/>
      <c r="AL287" s="17"/>
      <c r="AM287" s="17"/>
      <c r="AO287" s="31" t="s">
        <v>59</v>
      </c>
    </row>
    <row r="288" spans="2:41" s="3" customFormat="1" ht="9.9499999999999993" customHeight="1" x14ac:dyDescent="0.2">
      <c r="C288" s="35"/>
      <c r="D288" s="40"/>
      <c r="E288" s="144" t="s">
        <v>406</v>
      </c>
      <c r="F288" s="144"/>
      <c r="H288" s="144"/>
      <c r="I288" s="144"/>
      <c r="J288" s="144" t="s">
        <v>494</v>
      </c>
      <c r="K288" s="144"/>
      <c r="M288" s="144"/>
      <c r="P288" s="30"/>
      <c r="Q288" s="30"/>
      <c r="R288" s="30"/>
      <c r="S288" s="30"/>
      <c r="T288" s="30"/>
      <c r="U288" s="5"/>
      <c r="V288" s="52"/>
      <c r="W288" s="70"/>
      <c r="X288" s="70"/>
      <c r="Y288" s="52"/>
      <c r="Z288" s="39"/>
      <c r="AA288" s="39"/>
      <c r="AB288" s="55"/>
      <c r="AC288" s="17"/>
      <c r="AD288" s="15"/>
      <c r="AE288" s="65"/>
      <c r="AF288" s="127"/>
      <c r="AG288" s="17"/>
      <c r="AH288" s="52"/>
      <c r="AJ288" s="17"/>
      <c r="AK288" s="17"/>
      <c r="AL288" s="17"/>
      <c r="AM288" s="17"/>
      <c r="AO288" s="31" t="s">
        <v>59</v>
      </c>
    </row>
    <row r="289" spans="2:41" s="3" customFormat="1" ht="2.1" customHeight="1" x14ac:dyDescent="0.2">
      <c r="P289" s="75"/>
      <c r="Q289" s="91"/>
      <c r="R289" s="6"/>
      <c r="S289" s="39"/>
      <c r="T289" s="6"/>
      <c r="U289" s="5"/>
      <c r="V289" s="52"/>
      <c r="W289" s="56"/>
      <c r="X289" s="15"/>
      <c r="Y289" s="52"/>
      <c r="Z289" s="39"/>
      <c r="AA289" s="39"/>
      <c r="AB289" s="55"/>
      <c r="AC289" s="17"/>
      <c r="AD289" s="15"/>
      <c r="AE289" s="65"/>
      <c r="AF289" s="127"/>
      <c r="AG289" s="39"/>
      <c r="AH289" s="52"/>
      <c r="AJ289" s="17"/>
      <c r="AK289" s="17"/>
      <c r="AL289" s="17"/>
      <c r="AM289" s="17"/>
      <c r="AO289" s="31" t="s">
        <v>59</v>
      </c>
    </row>
    <row r="290" spans="2:41" s="3" customFormat="1" ht="9.9499999999999993" customHeight="1" x14ac:dyDescent="0.2">
      <c r="C290" s="35"/>
      <c r="D290" s="166" t="s">
        <v>277</v>
      </c>
      <c r="E290" s="144"/>
      <c r="F290" s="144"/>
      <c r="H290" s="144"/>
      <c r="J290" s="144" t="s">
        <v>89</v>
      </c>
      <c r="K290" s="144"/>
      <c r="M290" s="144"/>
      <c r="N290" s="144"/>
      <c r="P290" s="30"/>
      <c r="Q290" s="30"/>
      <c r="R290" s="30"/>
      <c r="S290" s="30"/>
      <c r="T290" s="30"/>
      <c r="U290" s="5"/>
      <c r="V290" s="52"/>
      <c r="W290" s="70"/>
      <c r="X290" s="70"/>
      <c r="Y290" s="52"/>
      <c r="Z290" s="39"/>
      <c r="AA290" s="39"/>
      <c r="AB290" s="55"/>
      <c r="AC290" s="17"/>
      <c r="AD290" s="15"/>
      <c r="AE290" s="65"/>
      <c r="AF290" s="127"/>
      <c r="AG290" s="17"/>
      <c r="AH290" s="52"/>
      <c r="AJ290" s="17"/>
      <c r="AK290" s="17"/>
      <c r="AL290" s="17"/>
      <c r="AM290" s="17"/>
      <c r="AO290" s="31" t="s">
        <v>59</v>
      </c>
    </row>
    <row r="291" spans="2:41" s="3" customFormat="1" ht="2.1" customHeight="1" x14ac:dyDescent="0.2">
      <c r="P291" s="75"/>
      <c r="Q291" s="91"/>
      <c r="R291" s="6"/>
      <c r="S291" s="39"/>
      <c r="T291" s="6"/>
      <c r="U291" s="5"/>
      <c r="V291" s="52"/>
      <c r="W291" s="56"/>
      <c r="X291" s="15"/>
      <c r="Y291" s="52"/>
      <c r="Z291" s="39"/>
      <c r="AA291" s="39"/>
      <c r="AB291" s="55"/>
      <c r="AC291" s="17"/>
      <c r="AD291" s="15"/>
      <c r="AE291" s="65"/>
      <c r="AF291" s="127"/>
      <c r="AG291" s="39"/>
      <c r="AH291" s="52"/>
      <c r="AJ291" s="17"/>
      <c r="AK291" s="17"/>
      <c r="AL291" s="17"/>
      <c r="AM291" s="17"/>
      <c r="AO291" s="31" t="s">
        <v>59</v>
      </c>
    </row>
    <row r="292" spans="2:41" s="3" customFormat="1" ht="9.9499999999999993" customHeight="1" x14ac:dyDescent="0.2">
      <c r="B292" s="116" t="s">
        <v>290</v>
      </c>
      <c r="D292" s="40"/>
      <c r="E292" s="75" t="s">
        <v>487</v>
      </c>
      <c r="F292" s="75"/>
      <c r="G292" s="30" t="s">
        <v>48</v>
      </c>
      <c r="H292" s="30"/>
      <c r="I292" s="30"/>
      <c r="J292" s="30"/>
      <c r="K292" s="30"/>
      <c r="L292" s="30"/>
      <c r="M292" s="30"/>
      <c r="N292" s="30"/>
      <c r="P292" s="75" t="s">
        <v>167</v>
      </c>
      <c r="Q292" s="91"/>
      <c r="R292" s="29" t="s">
        <v>52</v>
      </c>
      <c r="S292" s="39">
        <f>IF(Suggested="Yes",AA292,AG292)</f>
        <v>2.9</v>
      </c>
      <c r="T292" s="37" t="s">
        <v>46</v>
      </c>
      <c r="U292" s="5" t="str">
        <f>+Instructions!$B$3</f>
        <v>D</v>
      </c>
      <c r="V292" s="52"/>
      <c r="W292" s="56">
        <f>+Instructions!$C$22</f>
        <v>0</v>
      </c>
      <c r="X292" s="17">
        <f>ROUND($AA292*(1-W292)+0.004999,2)</f>
        <v>2.9</v>
      </c>
      <c r="Y292" s="52"/>
      <c r="Z292" s="6" t="s">
        <v>497</v>
      </c>
      <c r="AA292" s="39">
        <v>2.9</v>
      </c>
      <c r="AB292" s="60">
        <f>+W292</f>
        <v>0</v>
      </c>
      <c r="AC292" s="17">
        <f>+X292</f>
        <v>2.9</v>
      </c>
      <c r="AD292" s="12">
        <f>(AG292-AC292)/AG292</f>
        <v>0</v>
      </c>
      <c r="AE292" s="124"/>
      <c r="AF292" s="131">
        <v>1</v>
      </c>
      <c r="AG292" s="38">
        <f>SUM(AJ292:AL292)+AE292</f>
        <v>2.9</v>
      </c>
      <c r="AH292" s="52"/>
      <c r="AJ292" s="17">
        <f>ROUND(AC292/(1-VLOOKUP(AF292,Group,2,FALSE)),2)</f>
        <v>2.9</v>
      </c>
      <c r="AK292" s="17">
        <f>IF(VLOOKUP(AF292,Group,5,FALSE)="YES",VLOOKUP(ROUND(ROUND(AJ292,1)-AJ292,2),Round,2,FALSE)+VLOOKUP(AF292,Group,6,FALSE),0)</f>
        <v>0</v>
      </c>
      <c r="AL292" s="17">
        <f>IF(VLOOKUP(AF292,Group,7,FALSE)="",0,ROUND(AJ292-0.04999,1)-AJ292+AM292)</f>
        <v>0</v>
      </c>
      <c r="AM292" s="17" t="str">
        <f>IF(VLOOKUP(AF292,Group,7,FALSE)="","",VLOOKUP(AF292,Group,7,FALSE))</f>
        <v/>
      </c>
      <c r="AO292" s="31" t="s">
        <v>59</v>
      </c>
    </row>
    <row r="293" spans="2:41" s="3" customFormat="1" ht="2.1" customHeight="1" x14ac:dyDescent="0.2">
      <c r="G293" s="156"/>
      <c r="H293" s="156"/>
      <c r="I293" s="156"/>
      <c r="J293" s="156"/>
      <c r="K293" s="156"/>
      <c r="L293" s="156"/>
      <c r="M293" s="156"/>
      <c r="N293" s="156"/>
      <c r="O293" s="156"/>
      <c r="P293" s="155"/>
      <c r="Q293" s="157"/>
      <c r="R293" s="6"/>
      <c r="S293" s="39"/>
      <c r="T293" s="6"/>
      <c r="U293" s="5"/>
      <c r="V293" s="52"/>
      <c r="W293" s="56"/>
      <c r="X293" s="15"/>
      <c r="Y293" s="52"/>
      <c r="Z293" s="39"/>
      <c r="AA293" s="39"/>
      <c r="AB293" s="55"/>
      <c r="AC293" s="17"/>
      <c r="AD293" s="15"/>
      <c r="AE293" s="65"/>
      <c r="AF293" s="127"/>
      <c r="AG293" s="39"/>
      <c r="AH293" s="52"/>
      <c r="AJ293" s="17"/>
      <c r="AK293" s="17"/>
      <c r="AL293" s="17"/>
      <c r="AM293" s="17"/>
      <c r="AO293" s="31" t="s">
        <v>59</v>
      </c>
    </row>
    <row r="294" spans="2:41" s="3" customFormat="1" ht="9.9499999999999993" customHeight="1" x14ac:dyDescent="0.2">
      <c r="B294" s="117" t="s">
        <v>291</v>
      </c>
      <c r="C294" s="3" t="s">
        <v>449</v>
      </c>
      <c r="D294" s="40"/>
      <c r="E294" s="75"/>
      <c r="F294" s="75"/>
      <c r="G294" s="30" t="s">
        <v>168</v>
      </c>
      <c r="H294" s="30"/>
      <c r="I294" s="30"/>
      <c r="J294" s="30"/>
      <c r="K294" s="30" t="s">
        <v>172</v>
      </c>
      <c r="L294" s="30"/>
      <c r="M294" s="30"/>
      <c r="N294" s="30"/>
      <c r="P294" s="75"/>
      <c r="Q294" s="91"/>
      <c r="R294" s="29" t="s">
        <v>113</v>
      </c>
      <c r="S294" s="39">
        <f>IF(Suggested="Yes",AA294,AG294)</f>
        <v>10.65</v>
      </c>
      <c r="T294" s="37" t="s">
        <v>46</v>
      </c>
      <c r="U294" s="5" t="str">
        <f>+Instructions!$B$3</f>
        <v>D</v>
      </c>
      <c r="V294" s="52"/>
      <c r="W294" s="56">
        <f>+Instructions!$C$22</f>
        <v>0</v>
      </c>
      <c r="X294" s="39">
        <f>ROUND($AA294*(1-W294)+0.004999,2)</f>
        <v>10.65</v>
      </c>
      <c r="Y294" s="52"/>
      <c r="Z294" s="6" t="s">
        <v>497</v>
      </c>
      <c r="AA294" s="39">
        <v>10.65</v>
      </c>
      <c r="AB294" s="60">
        <f>+W294</f>
        <v>0</v>
      </c>
      <c r="AC294" s="39">
        <f>+X294</f>
        <v>10.65</v>
      </c>
      <c r="AD294" s="60">
        <f>(AG294-AC294)/AG294</f>
        <v>0</v>
      </c>
      <c r="AE294" s="124"/>
      <c r="AF294" s="133">
        <v>2</v>
      </c>
      <c r="AG294" s="44">
        <f>SUM(AJ294:AL294)+AE294</f>
        <v>10.65</v>
      </c>
      <c r="AH294" s="52"/>
      <c r="AJ294" s="17">
        <f>ROUND(AC294/(1-VLOOKUP(AF294,Group,2,FALSE)),2)</f>
        <v>10.65</v>
      </c>
      <c r="AK294" s="17">
        <f>IF(VLOOKUP(AF294,Group,5,FALSE)="YES",VLOOKUP(ROUND(ROUND(AJ294,1)-AJ294,2),Round,2,FALSE)+VLOOKUP(AF294,Group,6,FALSE),0)</f>
        <v>0</v>
      </c>
      <c r="AL294" s="17">
        <f>IF(VLOOKUP(AF294,Group,7,FALSE)="",0,ROUND(AJ294-0.04999,1)-AJ294+AM294)</f>
        <v>0</v>
      </c>
      <c r="AM294" s="17" t="str">
        <f>IF(VLOOKUP(AF294,Group,7,FALSE)="","",VLOOKUP(AF294,Group,7,FALSE))</f>
        <v/>
      </c>
      <c r="AO294" s="31" t="s">
        <v>59</v>
      </c>
    </row>
    <row r="295" spans="2:41" s="3" customFormat="1" ht="2.1" customHeight="1" x14ac:dyDescent="0.2">
      <c r="P295" s="75"/>
      <c r="Q295" s="91"/>
      <c r="R295" s="6"/>
      <c r="S295" s="39"/>
      <c r="T295" s="6"/>
      <c r="U295" s="5"/>
      <c r="V295" s="52"/>
      <c r="W295" s="56"/>
      <c r="X295" s="15"/>
      <c r="Y295" s="52"/>
      <c r="Z295" s="39"/>
      <c r="AA295" s="39"/>
      <c r="AB295" s="55"/>
      <c r="AC295" s="17"/>
      <c r="AD295" s="15"/>
      <c r="AE295" s="65"/>
      <c r="AF295" s="127"/>
      <c r="AG295" s="39"/>
      <c r="AH295" s="52"/>
      <c r="AJ295" s="17"/>
      <c r="AK295" s="17"/>
      <c r="AL295" s="17"/>
      <c r="AM295" s="17"/>
      <c r="AO295" s="31" t="s">
        <v>59</v>
      </c>
    </row>
    <row r="296" spans="2:41" s="3" customFormat="1" ht="9.9499999999999993" customHeight="1" x14ac:dyDescent="0.2">
      <c r="D296" s="102" t="s">
        <v>53</v>
      </c>
      <c r="E296" s="182" t="s">
        <v>489</v>
      </c>
      <c r="F296" s="155"/>
      <c r="G296" s="155"/>
      <c r="H296" s="155"/>
      <c r="I296" s="155"/>
      <c r="J296" s="155"/>
      <c r="K296" s="155"/>
      <c r="L296" s="155"/>
      <c r="M296" s="155"/>
      <c r="N296" s="155"/>
      <c r="O296" s="156"/>
      <c r="P296" s="155"/>
      <c r="Q296" s="157"/>
      <c r="R296" s="29"/>
      <c r="S296" s="39"/>
      <c r="T296" s="37"/>
      <c r="U296" s="37"/>
      <c r="V296" s="52"/>
      <c r="W296" s="56"/>
      <c r="X296" s="39"/>
      <c r="Y296" s="52"/>
      <c r="Z296" s="39"/>
      <c r="AA296" s="39"/>
      <c r="AB296" s="60"/>
      <c r="AC296" s="39"/>
      <c r="AD296" s="60"/>
      <c r="AE296" s="76"/>
      <c r="AF296" s="128"/>
      <c r="AG296" s="39"/>
      <c r="AH296" s="52"/>
      <c r="AJ296" s="39"/>
      <c r="AK296" s="39"/>
      <c r="AL296" s="39"/>
      <c r="AM296" s="39"/>
      <c r="AO296" s="31" t="s">
        <v>59</v>
      </c>
    </row>
    <row r="297" spans="2:41" s="3" customFormat="1" ht="9.9499999999999993" customHeight="1" x14ac:dyDescent="0.2">
      <c r="B297" s="122"/>
      <c r="D297" s="40"/>
      <c r="E297" s="181" t="s">
        <v>490</v>
      </c>
      <c r="F297" s="75"/>
      <c r="H297" s="30"/>
      <c r="I297" s="30"/>
      <c r="J297" s="30"/>
      <c r="K297" s="30"/>
      <c r="L297" s="30"/>
      <c r="M297" s="30"/>
      <c r="N297" s="30"/>
      <c r="P297" s="75"/>
      <c r="Q297" s="91"/>
      <c r="R297" s="29"/>
      <c r="S297" s="39"/>
      <c r="T297" s="37"/>
      <c r="U297" s="5"/>
      <c r="V297" s="52"/>
      <c r="W297" s="56"/>
      <c r="X297" s="39"/>
      <c r="Y297" s="52"/>
      <c r="Z297" s="6"/>
      <c r="AA297" s="39"/>
      <c r="AB297" s="60"/>
      <c r="AC297" s="39"/>
      <c r="AD297" s="60"/>
      <c r="AE297" s="76"/>
      <c r="AF297" s="167"/>
      <c r="AG297" s="39"/>
      <c r="AH297" s="52"/>
      <c r="AJ297" s="17"/>
      <c r="AK297" s="17"/>
      <c r="AL297" s="17"/>
      <c r="AM297" s="17"/>
      <c r="AO297" s="31"/>
    </row>
    <row r="298" spans="2:41" s="3" customFormat="1" ht="3.95" customHeight="1" x14ac:dyDescent="0.2">
      <c r="D298" s="102"/>
      <c r="E298" s="155"/>
      <c r="F298" s="155"/>
      <c r="G298" s="155"/>
      <c r="H298" s="155"/>
      <c r="I298" s="155"/>
      <c r="J298" s="155"/>
      <c r="K298" s="155"/>
      <c r="L298" s="155"/>
      <c r="M298" s="155"/>
      <c r="N298" s="155"/>
      <c r="O298" s="156"/>
      <c r="P298" s="155"/>
      <c r="Q298" s="157"/>
      <c r="R298" s="29"/>
      <c r="S298" s="39"/>
      <c r="T298" s="37"/>
      <c r="U298" s="37"/>
      <c r="V298" s="52"/>
      <c r="W298" s="56"/>
      <c r="X298" s="39"/>
      <c r="Y298" s="52"/>
      <c r="Z298" s="39"/>
      <c r="AA298" s="39"/>
      <c r="AB298" s="60"/>
      <c r="AC298" s="39"/>
      <c r="AD298" s="60"/>
      <c r="AE298" s="76"/>
      <c r="AF298" s="128"/>
      <c r="AG298" s="39"/>
      <c r="AH298" s="52"/>
      <c r="AJ298" s="39"/>
      <c r="AK298" s="39"/>
      <c r="AL298" s="39"/>
      <c r="AM298" s="39"/>
      <c r="AO298" s="31"/>
    </row>
    <row r="299" spans="2:41" s="3" customFormat="1" ht="9.9499999999999993" customHeight="1" x14ac:dyDescent="0.2">
      <c r="C299" s="74" t="s">
        <v>321</v>
      </c>
      <c r="E299" s="164"/>
      <c r="P299" s="4"/>
      <c r="Q299" s="6"/>
      <c r="R299" s="94" t="s">
        <v>330</v>
      </c>
      <c r="S299" s="194" t="s">
        <v>409</v>
      </c>
      <c r="T299" s="195"/>
      <c r="U299" s="5"/>
      <c r="V299" s="52"/>
      <c r="W299" s="70"/>
      <c r="X299" s="70"/>
      <c r="Y299" s="52"/>
      <c r="Z299" s="39"/>
      <c r="AA299" s="39"/>
      <c r="AB299" s="55"/>
      <c r="AC299" s="17"/>
      <c r="AD299" s="15"/>
      <c r="AE299" s="65"/>
      <c r="AF299" s="127"/>
      <c r="AG299" s="17"/>
      <c r="AH299" s="52"/>
      <c r="AJ299" s="17"/>
      <c r="AK299" s="17"/>
      <c r="AL299" s="17"/>
      <c r="AM299" s="17"/>
      <c r="AO299" s="31"/>
    </row>
    <row r="300" spans="2:41" s="3" customFormat="1" ht="3" customHeight="1" x14ac:dyDescent="0.2">
      <c r="P300" s="75"/>
      <c r="Q300" s="91"/>
      <c r="R300" s="6"/>
      <c r="S300" s="39"/>
      <c r="T300" s="6"/>
      <c r="U300" s="5"/>
      <c r="V300" s="52"/>
      <c r="W300" s="56"/>
      <c r="X300" s="15"/>
      <c r="Y300" s="52"/>
      <c r="Z300" s="39"/>
      <c r="AA300" s="39"/>
      <c r="AB300" s="55"/>
      <c r="AC300" s="17"/>
      <c r="AD300" s="15"/>
      <c r="AE300" s="65"/>
      <c r="AF300" s="127"/>
      <c r="AG300" s="39"/>
      <c r="AH300" s="52"/>
      <c r="AJ300" s="17"/>
      <c r="AK300" s="17"/>
      <c r="AL300" s="17"/>
      <c r="AM300" s="17"/>
      <c r="AO300" s="31" t="s">
        <v>59</v>
      </c>
    </row>
    <row r="301" spans="2:41" s="3" customFormat="1" ht="9.9499999999999993" customHeight="1" x14ac:dyDescent="0.2">
      <c r="C301" s="35"/>
      <c r="D301" s="40" t="s">
        <v>10</v>
      </c>
      <c r="E301" s="144" t="s">
        <v>324</v>
      </c>
      <c r="F301" s="144"/>
      <c r="H301" s="144"/>
      <c r="I301" s="144" t="s">
        <v>326</v>
      </c>
      <c r="J301" s="144"/>
      <c r="K301" s="144"/>
      <c r="L301" s="144" t="s">
        <v>328</v>
      </c>
      <c r="M301" s="144"/>
      <c r="N301" s="144"/>
      <c r="P301" s="30"/>
      <c r="Q301" s="30"/>
      <c r="R301" s="30"/>
      <c r="S301" s="30"/>
      <c r="T301" s="30"/>
      <c r="U301" s="5"/>
      <c r="V301" s="52"/>
      <c r="W301" s="70"/>
      <c r="X301" s="70"/>
      <c r="Y301" s="52"/>
      <c r="Z301" s="39"/>
      <c r="AA301" s="39"/>
      <c r="AB301" s="55"/>
      <c r="AC301" s="17"/>
      <c r="AD301" s="15"/>
      <c r="AE301" s="65"/>
      <c r="AF301" s="127"/>
      <c r="AG301" s="17"/>
      <c r="AH301" s="52"/>
      <c r="AJ301" s="17"/>
      <c r="AK301" s="17"/>
      <c r="AL301" s="17"/>
      <c r="AM301" s="17"/>
      <c r="AO301" s="31" t="s">
        <v>59</v>
      </c>
    </row>
    <row r="302" spans="2:41" s="3" customFormat="1" ht="9.9499999999999993" customHeight="1" x14ac:dyDescent="0.2">
      <c r="C302" s="35"/>
      <c r="D302" s="40"/>
      <c r="E302" s="144" t="s">
        <v>325</v>
      </c>
      <c r="F302" s="144"/>
      <c r="H302" s="144"/>
      <c r="I302" s="144" t="s">
        <v>327</v>
      </c>
      <c r="J302" s="144"/>
      <c r="K302" s="144"/>
      <c r="L302" s="144"/>
      <c r="M302" s="144"/>
      <c r="N302" s="144"/>
      <c r="O302" s="144"/>
      <c r="P302" s="30"/>
      <c r="Q302" s="30"/>
      <c r="R302" s="30"/>
      <c r="S302" s="30"/>
      <c r="T302" s="30"/>
      <c r="U302" s="5"/>
      <c r="V302" s="52"/>
      <c r="W302" s="70"/>
      <c r="X302" s="70"/>
      <c r="Y302" s="52"/>
      <c r="Z302" s="39"/>
      <c r="AA302" s="39"/>
      <c r="AB302" s="55"/>
      <c r="AC302" s="17"/>
      <c r="AD302" s="15"/>
      <c r="AE302" s="65"/>
      <c r="AF302" s="127"/>
      <c r="AG302" s="17"/>
      <c r="AH302" s="52"/>
      <c r="AJ302" s="17"/>
      <c r="AK302" s="17"/>
      <c r="AL302" s="17"/>
      <c r="AM302" s="17"/>
      <c r="AO302" s="31" t="s">
        <v>59</v>
      </c>
    </row>
    <row r="303" spans="2:41" s="3" customFormat="1" ht="2.1" customHeight="1" x14ac:dyDescent="0.2">
      <c r="P303" s="75"/>
      <c r="Q303" s="91"/>
      <c r="R303" s="6"/>
      <c r="S303" s="39"/>
      <c r="T303" s="6"/>
      <c r="U303" s="5"/>
      <c r="V303" s="52"/>
      <c r="W303" s="56"/>
      <c r="X303" s="15"/>
      <c r="Y303" s="52"/>
      <c r="Z303" s="39"/>
      <c r="AA303" s="39"/>
      <c r="AB303" s="55"/>
      <c r="AC303" s="17"/>
      <c r="AD303" s="15"/>
      <c r="AE303" s="65"/>
      <c r="AF303" s="127"/>
      <c r="AG303" s="39"/>
      <c r="AH303" s="52"/>
      <c r="AJ303" s="17"/>
      <c r="AK303" s="17"/>
      <c r="AL303" s="17"/>
      <c r="AM303" s="17"/>
      <c r="AO303" s="31" t="s">
        <v>59</v>
      </c>
    </row>
    <row r="304" spans="2:41" s="3" customFormat="1" ht="9.9499999999999993" customHeight="1" x14ac:dyDescent="0.2">
      <c r="C304" s="35"/>
      <c r="D304" s="166" t="s">
        <v>277</v>
      </c>
      <c r="E304" s="144"/>
      <c r="F304" s="144"/>
      <c r="H304" s="144"/>
      <c r="J304" s="144" t="s">
        <v>89</v>
      </c>
      <c r="K304" s="144"/>
      <c r="M304" s="144"/>
      <c r="N304" s="144"/>
      <c r="P304" s="30"/>
      <c r="Q304" s="30"/>
      <c r="R304" s="30"/>
      <c r="S304" s="30"/>
      <c r="T304" s="30"/>
      <c r="U304" s="5"/>
      <c r="V304" s="52"/>
      <c r="W304" s="70"/>
      <c r="X304" s="70"/>
      <c r="Y304" s="52"/>
      <c r="Z304" s="39"/>
      <c r="AA304" s="39"/>
      <c r="AB304" s="55"/>
      <c r="AC304" s="17"/>
      <c r="AD304" s="15"/>
      <c r="AE304" s="65"/>
      <c r="AF304" s="127"/>
      <c r="AG304" s="17"/>
      <c r="AH304" s="52"/>
      <c r="AJ304" s="17"/>
      <c r="AK304" s="17"/>
      <c r="AL304" s="17"/>
      <c r="AM304" s="17"/>
      <c r="AO304" s="31" t="s">
        <v>59</v>
      </c>
    </row>
    <row r="305" spans="2:41" s="3" customFormat="1" ht="2.1" customHeight="1" x14ac:dyDescent="0.2">
      <c r="P305" s="75"/>
      <c r="Q305" s="91"/>
      <c r="R305" s="6"/>
      <c r="S305" s="39"/>
      <c r="T305" s="6"/>
      <c r="U305" s="5"/>
      <c r="V305" s="52"/>
      <c r="W305" s="56"/>
      <c r="X305" s="15"/>
      <c r="Y305" s="52"/>
      <c r="Z305" s="39"/>
      <c r="AA305" s="39"/>
      <c r="AB305" s="55"/>
      <c r="AC305" s="17"/>
      <c r="AD305" s="15"/>
      <c r="AE305" s="65"/>
      <c r="AF305" s="127"/>
      <c r="AG305" s="39"/>
      <c r="AH305" s="52"/>
      <c r="AJ305" s="17"/>
      <c r="AK305" s="17"/>
      <c r="AL305" s="17"/>
      <c r="AM305" s="17"/>
      <c r="AO305" s="31" t="s">
        <v>59</v>
      </c>
    </row>
    <row r="306" spans="2:41" s="3" customFormat="1" ht="9.9499999999999993" customHeight="1" x14ac:dyDescent="0.2">
      <c r="B306" s="116" t="s">
        <v>290</v>
      </c>
      <c r="D306" s="40"/>
      <c r="E306" s="75" t="s">
        <v>166</v>
      </c>
      <c r="F306" s="75"/>
      <c r="G306" s="30" t="s">
        <v>48</v>
      </c>
      <c r="H306" s="30"/>
      <c r="I306" s="30"/>
      <c r="J306" s="30"/>
      <c r="K306" s="30"/>
      <c r="L306" s="30"/>
      <c r="M306" s="30"/>
      <c r="N306" s="30"/>
      <c r="P306" s="75" t="s">
        <v>167</v>
      </c>
      <c r="Q306" s="91"/>
      <c r="R306" s="29"/>
      <c r="S306" s="39">
        <f>IF(Suggested="Yes",AA306,AG306)</f>
        <v>2.6</v>
      </c>
      <c r="T306" s="37" t="s">
        <v>46</v>
      </c>
      <c r="U306" s="5" t="str">
        <f>+Instructions!$B$3</f>
        <v>D</v>
      </c>
      <c r="V306" s="52"/>
      <c r="W306" s="56">
        <f>+Instructions!$C$22</f>
        <v>0</v>
      </c>
      <c r="X306" s="17">
        <f>ROUND($AA306*(1-W306)+0.004999,2)</f>
        <v>2.6</v>
      </c>
      <c r="Y306" s="52"/>
      <c r="Z306" s="6" t="s">
        <v>497</v>
      </c>
      <c r="AA306" s="39">
        <v>2.6</v>
      </c>
      <c r="AB306" s="60">
        <f>+W306</f>
        <v>0</v>
      </c>
      <c r="AC306" s="17">
        <f>+X306</f>
        <v>2.6</v>
      </c>
      <c r="AD306" s="12">
        <f>(AG306-AC306)/AG306</f>
        <v>0</v>
      </c>
      <c r="AE306" s="124"/>
      <c r="AF306" s="131">
        <v>1</v>
      </c>
      <c r="AG306" s="38">
        <f>SUM(AJ306:AL306)+AE306</f>
        <v>2.6</v>
      </c>
      <c r="AH306" s="52"/>
      <c r="AJ306" s="17">
        <f>ROUND(AC306/(1-VLOOKUP(AF306,Group,2,FALSE)),2)</f>
        <v>2.6</v>
      </c>
      <c r="AK306" s="17">
        <f>IF(VLOOKUP(AF306,Group,5,FALSE)="YES",VLOOKUP(ROUND(ROUND(AJ306,1)-AJ306,2),Round,2,FALSE)+VLOOKUP(AF306,Group,6,FALSE),0)</f>
        <v>0</v>
      </c>
      <c r="AL306" s="17">
        <f>IF(VLOOKUP(AF306,Group,7,FALSE)="",0,ROUND(AJ306-0.04999,1)-AJ306+AM306)</f>
        <v>0</v>
      </c>
      <c r="AM306" s="17" t="str">
        <f>IF(VLOOKUP(AF306,Group,7,FALSE)="","",VLOOKUP(AF306,Group,7,FALSE))</f>
        <v/>
      </c>
      <c r="AO306" s="31" t="s">
        <v>59</v>
      </c>
    </row>
    <row r="307" spans="2:41" s="3" customFormat="1" ht="2.1" customHeight="1" x14ac:dyDescent="0.2">
      <c r="P307" s="75"/>
      <c r="Q307" s="91"/>
      <c r="R307" s="6"/>
      <c r="S307" s="39"/>
      <c r="T307" s="6"/>
      <c r="U307" s="5"/>
      <c r="V307" s="52"/>
      <c r="W307" s="56"/>
      <c r="X307" s="15"/>
      <c r="Y307" s="52"/>
      <c r="Z307" s="39"/>
      <c r="AA307" s="39"/>
      <c r="AB307" s="55"/>
      <c r="AC307" s="17"/>
      <c r="AD307" s="15"/>
      <c r="AE307" s="65"/>
      <c r="AF307" s="127"/>
      <c r="AG307" s="39"/>
      <c r="AH307" s="52"/>
      <c r="AJ307" s="17"/>
      <c r="AK307" s="17"/>
      <c r="AL307" s="17"/>
      <c r="AM307" s="17"/>
      <c r="AO307" s="31" t="s">
        <v>59</v>
      </c>
    </row>
    <row r="308" spans="2:41" s="3" customFormat="1" ht="9.9499999999999993" customHeight="1" x14ac:dyDescent="0.2">
      <c r="B308" s="117" t="s">
        <v>291</v>
      </c>
      <c r="D308" s="40"/>
      <c r="E308" s="75"/>
      <c r="F308" s="75"/>
      <c r="G308" s="30" t="s">
        <v>168</v>
      </c>
      <c r="H308" s="30"/>
      <c r="I308" s="30"/>
      <c r="J308" s="30"/>
      <c r="K308" s="30" t="s">
        <v>172</v>
      </c>
      <c r="L308" s="30"/>
      <c r="M308" s="30"/>
      <c r="N308" s="30"/>
      <c r="P308" s="75"/>
      <c r="Q308" s="91"/>
      <c r="R308" s="29"/>
      <c r="S308" s="39">
        <f>IF(Suggested="Yes",AA308,AG308)</f>
        <v>9.8000000000000007</v>
      </c>
      <c r="T308" s="37" t="s">
        <v>46</v>
      </c>
      <c r="U308" s="5" t="str">
        <f>+Instructions!$B$3</f>
        <v>D</v>
      </c>
      <c r="V308" s="52"/>
      <c r="W308" s="56">
        <f>+Instructions!$C$22</f>
        <v>0</v>
      </c>
      <c r="X308" s="39">
        <f>ROUND($AA308*(1-W308)+0.004999,2)</f>
        <v>9.8000000000000007</v>
      </c>
      <c r="Y308" s="52"/>
      <c r="Z308" s="6" t="s">
        <v>497</v>
      </c>
      <c r="AA308" s="39">
        <v>9.8000000000000007</v>
      </c>
      <c r="AB308" s="60">
        <f>+W308</f>
        <v>0</v>
      </c>
      <c r="AC308" s="39">
        <f>+X308</f>
        <v>9.8000000000000007</v>
      </c>
      <c r="AD308" s="60">
        <f>(AG308-AC308)/AG308</f>
        <v>0</v>
      </c>
      <c r="AE308" s="124"/>
      <c r="AF308" s="133">
        <v>2</v>
      </c>
      <c r="AG308" s="44">
        <f>SUM(AJ308:AL308)+AE308</f>
        <v>9.8000000000000007</v>
      </c>
      <c r="AH308" s="52"/>
      <c r="AJ308" s="17">
        <f>ROUND(AC308/(1-VLOOKUP(AF308,Group,2,FALSE)),2)</f>
        <v>9.8000000000000007</v>
      </c>
      <c r="AK308" s="17">
        <f>IF(VLOOKUP(AF308,Group,5,FALSE)="YES",VLOOKUP(ROUND(ROUND(AJ308,1)-AJ308,2),Round,2,FALSE)+VLOOKUP(AF308,Group,6,FALSE),0)</f>
        <v>0</v>
      </c>
      <c r="AL308" s="17">
        <f>IF(VLOOKUP(AF308,Group,7,FALSE)="",0,ROUND(AJ308-0.04999,1)-AJ308+AM308)</f>
        <v>0</v>
      </c>
      <c r="AM308" s="17" t="str">
        <f>IF(VLOOKUP(AF308,Group,7,FALSE)="","",VLOOKUP(AF308,Group,7,FALSE))</f>
        <v/>
      </c>
      <c r="AO308" s="31" t="s">
        <v>59</v>
      </c>
    </row>
    <row r="309" spans="2:41" s="3" customFormat="1" ht="2.1" customHeight="1" x14ac:dyDescent="0.2">
      <c r="P309" s="75"/>
      <c r="Q309" s="91"/>
      <c r="R309" s="6"/>
      <c r="S309" s="39"/>
      <c r="T309" s="6"/>
      <c r="U309" s="5"/>
      <c r="V309" s="52"/>
      <c r="W309" s="56"/>
      <c r="X309" s="15"/>
      <c r="Y309" s="52"/>
      <c r="Z309" s="39"/>
      <c r="AA309" s="39"/>
      <c r="AB309" s="55"/>
      <c r="AC309" s="17"/>
      <c r="AD309" s="15"/>
      <c r="AE309" s="65"/>
      <c r="AF309" s="127"/>
      <c r="AG309" s="39"/>
      <c r="AH309" s="52"/>
      <c r="AJ309" s="17"/>
      <c r="AK309" s="17"/>
      <c r="AL309" s="17"/>
      <c r="AM309" s="17"/>
      <c r="AO309" s="31" t="s">
        <v>59</v>
      </c>
    </row>
    <row r="310" spans="2:41" s="3" customFormat="1" ht="9.9499999999999993" customHeight="1" x14ac:dyDescent="0.2">
      <c r="D310" s="102" t="s">
        <v>53</v>
      </c>
      <c r="E310" s="182" t="s">
        <v>329</v>
      </c>
      <c r="F310" s="155"/>
      <c r="G310" s="155"/>
      <c r="H310" s="155"/>
      <c r="I310" s="155"/>
      <c r="J310" s="155"/>
      <c r="K310" s="155"/>
      <c r="L310" s="155"/>
      <c r="M310" s="155"/>
      <c r="N310" s="155"/>
      <c r="O310" s="156"/>
      <c r="P310" s="155"/>
      <c r="Q310" s="157"/>
      <c r="R310" s="29"/>
      <c r="S310" s="39"/>
      <c r="T310" s="37"/>
      <c r="U310" s="37"/>
      <c r="V310" s="52"/>
      <c r="W310" s="56"/>
      <c r="X310" s="39"/>
      <c r="Y310" s="52"/>
      <c r="Z310" s="39"/>
      <c r="AA310" s="39"/>
      <c r="AB310" s="60"/>
      <c r="AC310" s="39"/>
      <c r="AD310" s="60"/>
      <c r="AE310" s="76"/>
      <c r="AF310" s="128"/>
      <c r="AG310" s="39"/>
      <c r="AH310" s="52"/>
      <c r="AJ310" s="39"/>
      <c r="AK310" s="39"/>
      <c r="AL310" s="39"/>
      <c r="AM310" s="39"/>
      <c r="AO310" s="31" t="s">
        <v>59</v>
      </c>
    </row>
    <row r="311" spans="2:41" s="3" customFormat="1" ht="9.9499999999999993" customHeight="1" x14ac:dyDescent="0.2">
      <c r="B311" s="122"/>
      <c r="D311" s="40"/>
      <c r="E311" s="181" t="s">
        <v>495</v>
      </c>
      <c r="F311" s="75"/>
      <c r="H311" s="30"/>
      <c r="I311" s="30"/>
      <c r="J311" s="30"/>
      <c r="K311" s="30"/>
      <c r="L311" s="30"/>
      <c r="M311" s="30"/>
      <c r="N311" s="30"/>
      <c r="P311" s="75"/>
      <c r="Q311" s="91"/>
      <c r="R311" s="29"/>
      <c r="S311" s="39"/>
      <c r="T311" s="37"/>
      <c r="U311" s="5"/>
      <c r="V311" s="52"/>
      <c r="W311" s="56"/>
      <c r="X311" s="39"/>
      <c r="Y311" s="52"/>
      <c r="Z311" s="6"/>
      <c r="AA311" s="39"/>
      <c r="AB311" s="60"/>
      <c r="AC311" s="39"/>
      <c r="AD311" s="60"/>
      <c r="AE311" s="76"/>
      <c r="AF311" s="167"/>
      <c r="AG311" s="39"/>
      <c r="AH311" s="52"/>
      <c r="AJ311" s="17"/>
      <c r="AK311" s="17"/>
      <c r="AL311" s="17"/>
      <c r="AM311" s="17"/>
      <c r="AO311" s="31"/>
    </row>
    <row r="312" spans="2:41" s="3" customFormat="1" ht="3.95" customHeight="1" x14ac:dyDescent="0.2">
      <c r="D312" s="102"/>
      <c r="E312" s="155"/>
      <c r="F312" s="155"/>
      <c r="G312" s="155"/>
      <c r="H312" s="155"/>
      <c r="I312" s="155"/>
      <c r="J312" s="155"/>
      <c r="K312" s="155"/>
      <c r="L312" s="155"/>
      <c r="M312" s="155"/>
      <c r="N312" s="155"/>
      <c r="O312" s="156"/>
      <c r="P312" s="155"/>
      <c r="Q312" s="157"/>
      <c r="R312" s="29"/>
      <c r="S312" s="39"/>
      <c r="T312" s="37"/>
      <c r="U312" s="37"/>
      <c r="V312" s="52"/>
      <c r="W312" s="56"/>
      <c r="X312" s="39"/>
      <c r="Y312" s="52"/>
      <c r="Z312" s="39"/>
      <c r="AA312" s="39"/>
      <c r="AB312" s="60"/>
      <c r="AC312" s="39"/>
      <c r="AD312" s="60"/>
      <c r="AE312" s="76"/>
      <c r="AF312" s="128"/>
      <c r="AG312" s="39"/>
      <c r="AH312" s="52"/>
      <c r="AJ312" s="39"/>
      <c r="AK312" s="39"/>
      <c r="AL312" s="39"/>
      <c r="AM312" s="39"/>
      <c r="AO312" s="31"/>
    </row>
    <row r="313" spans="2:41" s="3" customFormat="1" ht="9.9499999999999993" customHeight="1" x14ac:dyDescent="0.2">
      <c r="C313" s="74" t="s">
        <v>165</v>
      </c>
      <c r="E313" s="164"/>
      <c r="L313" s="144"/>
      <c r="P313" s="4"/>
      <c r="Q313" s="6"/>
      <c r="R313" s="94" t="s">
        <v>330</v>
      </c>
      <c r="S313" s="194" t="s">
        <v>410</v>
      </c>
      <c r="T313" s="195"/>
      <c r="U313" s="5"/>
      <c r="V313" s="52"/>
      <c r="W313" s="70"/>
      <c r="X313" s="70"/>
      <c r="Y313" s="52"/>
      <c r="Z313" s="39"/>
      <c r="AA313" s="39"/>
      <c r="AB313" s="55"/>
      <c r="AC313" s="17"/>
      <c r="AD313" s="15"/>
      <c r="AE313" s="65"/>
      <c r="AF313" s="127"/>
      <c r="AG313" s="17"/>
      <c r="AH313" s="52"/>
      <c r="AJ313" s="17"/>
      <c r="AK313" s="17"/>
      <c r="AL313" s="17"/>
      <c r="AM313" s="17"/>
      <c r="AO313" s="31"/>
    </row>
    <row r="314" spans="2:41" s="3" customFormat="1" ht="3" customHeight="1" x14ac:dyDescent="0.2">
      <c r="P314" s="75"/>
      <c r="Q314" s="91"/>
      <c r="R314" s="6"/>
      <c r="S314" s="39"/>
      <c r="T314" s="6"/>
      <c r="U314" s="5"/>
      <c r="V314" s="52"/>
      <c r="W314" s="56"/>
      <c r="X314" s="15"/>
      <c r="Y314" s="52"/>
      <c r="Z314" s="39"/>
      <c r="AA314" s="39"/>
      <c r="AB314" s="55"/>
      <c r="AC314" s="17"/>
      <c r="AD314" s="15"/>
      <c r="AE314" s="65"/>
      <c r="AF314" s="127"/>
      <c r="AG314" s="39"/>
      <c r="AH314" s="52"/>
      <c r="AJ314" s="17"/>
      <c r="AK314" s="17"/>
      <c r="AL314" s="17"/>
      <c r="AM314" s="17"/>
      <c r="AO314" s="31" t="s">
        <v>59</v>
      </c>
    </row>
    <row r="315" spans="2:41" s="3" customFormat="1" ht="9.9499999999999993" customHeight="1" x14ac:dyDescent="0.2">
      <c r="C315" s="35"/>
      <c r="D315" s="40" t="s">
        <v>10</v>
      </c>
      <c r="E315" s="144" t="s">
        <v>425</v>
      </c>
      <c r="F315" s="144"/>
      <c r="G315" s="144"/>
      <c r="H315" s="144"/>
      <c r="J315" s="144"/>
      <c r="K315" s="144"/>
      <c r="M315" s="144"/>
      <c r="N315" s="144"/>
      <c r="P315" s="30"/>
      <c r="Q315" s="30"/>
      <c r="R315" s="30"/>
      <c r="S315" s="30"/>
      <c r="T315" s="30"/>
      <c r="U315" s="5"/>
      <c r="V315" s="52"/>
      <c r="W315" s="70"/>
      <c r="X315" s="70"/>
      <c r="Y315" s="52"/>
      <c r="Z315" s="39"/>
      <c r="AA315" s="39"/>
      <c r="AB315" s="55"/>
      <c r="AC315" s="17"/>
      <c r="AD315" s="15"/>
      <c r="AE315" s="65"/>
      <c r="AF315" s="127"/>
      <c r="AG315" s="17"/>
      <c r="AH315" s="52"/>
      <c r="AJ315" s="17"/>
      <c r="AK315" s="17"/>
      <c r="AL315" s="17"/>
      <c r="AM315" s="17"/>
      <c r="AO315" s="31" t="s">
        <v>59</v>
      </c>
    </row>
    <row r="316" spans="2:41" s="3" customFormat="1" ht="2.1" customHeight="1" x14ac:dyDescent="0.2">
      <c r="P316" s="75"/>
      <c r="Q316" s="91"/>
      <c r="R316" s="6"/>
      <c r="S316" s="39"/>
      <c r="T316" s="6"/>
      <c r="U316" s="5"/>
      <c r="V316" s="52"/>
      <c r="W316" s="56"/>
      <c r="X316" s="15"/>
      <c r="Y316" s="52"/>
      <c r="Z316" s="39"/>
      <c r="AA316" s="39"/>
      <c r="AB316" s="55"/>
      <c r="AC316" s="17"/>
      <c r="AD316" s="15"/>
      <c r="AE316" s="65"/>
      <c r="AF316" s="127"/>
      <c r="AG316" s="39"/>
      <c r="AH316" s="52"/>
      <c r="AJ316" s="17"/>
      <c r="AK316" s="17"/>
      <c r="AL316" s="17"/>
      <c r="AM316" s="17"/>
      <c r="AO316" s="31" t="s">
        <v>59</v>
      </c>
    </row>
    <row r="317" spans="2:41" s="3" customFormat="1" ht="9.9499999999999993" customHeight="1" x14ac:dyDescent="0.2">
      <c r="C317" s="35"/>
      <c r="D317" s="166" t="s">
        <v>277</v>
      </c>
      <c r="E317" s="144"/>
      <c r="F317" s="144"/>
      <c r="H317" s="144"/>
      <c r="J317" s="144" t="s">
        <v>89</v>
      </c>
      <c r="K317" s="144"/>
      <c r="M317" s="144"/>
      <c r="N317" s="144"/>
      <c r="P317" s="30"/>
      <c r="Q317" s="30"/>
      <c r="R317" s="30"/>
      <c r="S317" s="30"/>
      <c r="T317" s="30"/>
      <c r="U317" s="5"/>
      <c r="V317" s="52"/>
      <c r="W317" s="70"/>
      <c r="X317" s="70"/>
      <c r="Y317" s="52"/>
      <c r="Z317" s="39"/>
      <c r="AA317" s="39"/>
      <c r="AB317" s="55"/>
      <c r="AC317" s="17"/>
      <c r="AD317" s="15"/>
      <c r="AE317" s="65"/>
      <c r="AF317" s="127"/>
      <c r="AG317" s="17"/>
      <c r="AH317" s="52"/>
      <c r="AJ317" s="17"/>
      <c r="AK317" s="17"/>
      <c r="AL317" s="17"/>
      <c r="AM317" s="17"/>
      <c r="AO317" s="31" t="s">
        <v>59</v>
      </c>
    </row>
    <row r="318" spans="2:41" s="3" customFormat="1" ht="2.1" customHeight="1" x14ac:dyDescent="0.2">
      <c r="P318" s="75"/>
      <c r="Q318" s="91"/>
      <c r="R318" s="6"/>
      <c r="S318" s="39"/>
      <c r="T318" s="6"/>
      <c r="U318" s="5"/>
      <c r="V318" s="52"/>
      <c r="W318" s="56"/>
      <c r="X318" s="15"/>
      <c r="Y318" s="52"/>
      <c r="Z318" s="39"/>
      <c r="AA318" s="39"/>
      <c r="AB318" s="55"/>
      <c r="AC318" s="17"/>
      <c r="AD318" s="15"/>
      <c r="AE318" s="65"/>
      <c r="AF318" s="127"/>
      <c r="AG318" s="39"/>
      <c r="AH318" s="52"/>
      <c r="AJ318" s="17"/>
      <c r="AK318" s="17"/>
      <c r="AL318" s="17"/>
      <c r="AM318" s="17"/>
      <c r="AO318" s="31" t="s">
        <v>59</v>
      </c>
    </row>
    <row r="319" spans="2:41" s="3" customFormat="1" ht="9.9499999999999993" customHeight="1" x14ac:dyDescent="0.2">
      <c r="B319" s="116" t="s">
        <v>290</v>
      </c>
      <c r="D319" s="40"/>
      <c r="E319" s="75" t="s">
        <v>176</v>
      </c>
      <c r="F319" s="75"/>
      <c r="G319" s="30" t="s">
        <v>48</v>
      </c>
      <c r="H319" s="30"/>
      <c r="I319" s="30"/>
      <c r="J319" s="30"/>
      <c r="K319" s="30"/>
      <c r="L319" s="30"/>
      <c r="M319" s="30"/>
      <c r="N319" s="30"/>
      <c r="P319" s="75" t="s">
        <v>177</v>
      </c>
      <c r="Q319" s="91"/>
      <c r="R319" s="29"/>
      <c r="S319" s="39">
        <f>IF(Suggested="Yes",AA319,AG319)</f>
        <v>2.85</v>
      </c>
      <c r="T319" s="37" t="s">
        <v>46</v>
      </c>
      <c r="U319" s="5" t="str">
        <f>+Instructions!$B$3</f>
        <v>D</v>
      </c>
      <c r="V319" s="52"/>
      <c r="W319" s="56">
        <f>+Instructions!$C$22</f>
        <v>0</v>
      </c>
      <c r="X319" s="17">
        <f>ROUND($AA319*(1-W319)+0.004999,2)</f>
        <v>2.85</v>
      </c>
      <c r="Y319" s="52"/>
      <c r="Z319" s="6" t="s">
        <v>497</v>
      </c>
      <c r="AA319" s="39">
        <v>2.85</v>
      </c>
      <c r="AB319" s="60">
        <f>+W319</f>
        <v>0</v>
      </c>
      <c r="AC319" s="17">
        <f>+X319</f>
        <v>2.85</v>
      </c>
      <c r="AD319" s="12">
        <f>(AG319-AC319)/AG319</f>
        <v>0</v>
      </c>
      <c r="AE319" s="124"/>
      <c r="AF319" s="131">
        <v>1</v>
      </c>
      <c r="AG319" s="38">
        <f>SUM(AJ319:AL319)+AE319</f>
        <v>2.85</v>
      </c>
      <c r="AH319" s="52"/>
      <c r="AJ319" s="17">
        <f>ROUND(AC319/(1-VLOOKUP(AF319,Group,2,FALSE)),2)</f>
        <v>2.85</v>
      </c>
      <c r="AK319" s="17">
        <f>IF(VLOOKUP(AF319,Group,5,FALSE)="YES",VLOOKUP(ROUND(ROUND(AJ319,1)-AJ319,2),Round,2,FALSE)+VLOOKUP(AF319,Group,6,FALSE),0)</f>
        <v>0</v>
      </c>
      <c r="AL319" s="17">
        <f>IF(VLOOKUP(AF319,Group,7,FALSE)="",0,ROUND(AJ319-0.04999,1)-AJ319+AM319)</f>
        <v>0</v>
      </c>
      <c r="AM319" s="17" t="str">
        <f>IF(VLOOKUP(AF319,Group,7,FALSE)="","",VLOOKUP(AF319,Group,7,FALSE))</f>
        <v/>
      </c>
      <c r="AO319" s="31" t="s">
        <v>59</v>
      </c>
    </row>
    <row r="320" spans="2:41" s="3" customFormat="1" ht="2.1" customHeight="1" x14ac:dyDescent="0.2">
      <c r="P320" s="75"/>
      <c r="Q320" s="91"/>
      <c r="R320" s="6"/>
      <c r="S320" s="39"/>
      <c r="T320" s="6"/>
      <c r="U320" s="5"/>
      <c r="V320" s="52"/>
      <c r="W320" s="56"/>
      <c r="X320" s="15"/>
      <c r="Y320" s="52"/>
      <c r="Z320" s="39"/>
      <c r="AA320" s="39"/>
      <c r="AB320" s="55"/>
      <c r="AC320" s="17"/>
      <c r="AD320" s="15"/>
      <c r="AE320" s="65"/>
      <c r="AF320" s="127"/>
      <c r="AG320" s="39"/>
      <c r="AH320" s="52"/>
      <c r="AJ320" s="17"/>
      <c r="AK320" s="17"/>
      <c r="AL320" s="17"/>
      <c r="AM320" s="17"/>
      <c r="AO320" s="31" t="s">
        <v>59</v>
      </c>
    </row>
    <row r="321" spans="2:41" s="3" customFormat="1" ht="9.9499999999999993" customHeight="1" x14ac:dyDescent="0.2">
      <c r="B321" s="117" t="s">
        <v>291</v>
      </c>
      <c r="D321" s="40"/>
      <c r="E321" s="75"/>
      <c r="F321" s="75"/>
      <c r="G321" s="30" t="s">
        <v>168</v>
      </c>
      <c r="H321" s="30"/>
      <c r="I321" s="30"/>
      <c r="J321" s="30"/>
      <c r="K321" s="30" t="s">
        <v>172</v>
      </c>
      <c r="L321" s="30"/>
      <c r="M321" s="30"/>
      <c r="N321" s="30"/>
      <c r="P321" s="75"/>
      <c r="Q321" s="91"/>
      <c r="R321" s="29"/>
      <c r="S321" s="39">
        <f>IF(Suggested="Yes",AA321,AG321)</f>
        <v>10.8</v>
      </c>
      <c r="T321" s="37" t="s">
        <v>46</v>
      </c>
      <c r="U321" s="5" t="str">
        <f>+Instructions!$B$3</f>
        <v>D</v>
      </c>
      <c r="V321" s="52"/>
      <c r="W321" s="56">
        <f>+Instructions!$C$22</f>
        <v>0</v>
      </c>
      <c r="X321" s="39">
        <f>ROUND($AA321*(1-W321)+0.004999,2)</f>
        <v>10.8</v>
      </c>
      <c r="Y321" s="52"/>
      <c r="Z321" s="6" t="s">
        <v>498</v>
      </c>
      <c r="AA321" s="39">
        <v>10.8</v>
      </c>
      <c r="AB321" s="60">
        <f>+W321</f>
        <v>0</v>
      </c>
      <c r="AC321" s="39">
        <f>+X321</f>
        <v>10.8</v>
      </c>
      <c r="AD321" s="60">
        <f>(AG321-AC321)/AG321</f>
        <v>0</v>
      </c>
      <c r="AE321" s="124"/>
      <c r="AF321" s="133">
        <v>2</v>
      </c>
      <c r="AG321" s="44">
        <f>SUM(AJ321:AL321)+AE321</f>
        <v>10.8</v>
      </c>
      <c r="AH321" s="52"/>
      <c r="AJ321" s="17">
        <f>ROUND(AC321/(1-VLOOKUP(AF321,Group,2,FALSE)),2)</f>
        <v>10.8</v>
      </c>
      <c r="AK321" s="17">
        <f>IF(VLOOKUP(AF321,Group,5,FALSE)="YES",VLOOKUP(ROUND(ROUND(AJ321,1)-AJ321,2),Round,2,FALSE)+VLOOKUP(AF321,Group,6,FALSE),0)</f>
        <v>0</v>
      </c>
      <c r="AL321" s="17">
        <f>IF(VLOOKUP(AF321,Group,7,FALSE)="",0,ROUND(AJ321-0.04999,1)-AJ321+AM321)</f>
        <v>0</v>
      </c>
      <c r="AM321" s="17" t="str">
        <f>IF(VLOOKUP(AF321,Group,7,FALSE)="","",VLOOKUP(AF321,Group,7,FALSE))</f>
        <v/>
      </c>
      <c r="AO321" s="31" t="s">
        <v>59</v>
      </c>
    </row>
    <row r="322" spans="2:41" s="3" customFormat="1" ht="2.1" customHeight="1" x14ac:dyDescent="0.2">
      <c r="P322" s="75"/>
      <c r="Q322" s="91"/>
      <c r="R322" s="6"/>
      <c r="S322" s="39"/>
      <c r="T322" s="6"/>
      <c r="U322" s="5"/>
      <c r="V322" s="52"/>
      <c r="W322" s="56"/>
      <c r="X322" s="15"/>
      <c r="Y322" s="52"/>
      <c r="Z322" s="39"/>
      <c r="AA322" s="39"/>
      <c r="AB322" s="55"/>
      <c r="AC322" s="17"/>
      <c r="AD322" s="15"/>
      <c r="AE322" s="65"/>
      <c r="AF322" s="127"/>
      <c r="AG322" s="39"/>
      <c r="AH322" s="52"/>
      <c r="AJ322" s="17"/>
      <c r="AK322" s="17"/>
      <c r="AL322" s="17"/>
      <c r="AM322" s="17"/>
      <c r="AO322" s="31" t="s">
        <v>59</v>
      </c>
    </row>
    <row r="323" spans="2:41" s="3" customFormat="1" ht="9.9499999999999993" customHeight="1" x14ac:dyDescent="0.2">
      <c r="D323" s="102" t="s">
        <v>53</v>
      </c>
      <c r="E323" s="182" t="s">
        <v>178</v>
      </c>
      <c r="F323" s="155"/>
      <c r="G323" s="155"/>
      <c r="H323" s="155"/>
      <c r="I323" s="155"/>
      <c r="J323" s="155"/>
      <c r="K323" s="155"/>
      <c r="L323" s="155"/>
      <c r="M323" s="155"/>
      <c r="N323" s="155"/>
      <c r="O323" s="156"/>
      <c r="P323" s="155"/>
      <c r="Q323" s="157"/>
      <c r="R323" s="29"/>
      <c r="S323" s="39"/>
      <c r="T323" s="37"/>
      <c r="U323" s="37"/>
      <c r="V323" s="52"/>
      <c r="W323" s="56"/>
      <c r="X323" s="39"/>
      <c r="Y323" s="52"/>
      <c r="Z323" s="39"/>
      <c r="AA323" s="39"/>
      <c r="AB323" s="60"/>
      <c r="AC323" s="39"/>
      <c r="AD323" s="60"/>
      <c r="AE323" s="76"/>
      <c r="AF323" s="128"/>
      <c r="AG323" s="39"/>
      <c r="AH323" s="52"/>
      <c r="AJ323" s="39"/>
      <c r="AK323" s="39"/>
      <c r="AL323" s="39"/>
      <c r="AM323" s="39"/>
      <c r="AO323" s="31" t="s">
        <v>59</v>
      </c>
    </row>
    <row r="324" spans="2:41" s="3" customFormat="1" ht="9.9499999999999993" customHeight="1" x14ac:dyDescent="0.2">
      <c r="B324" s="122"/>
      <c r="D324" s="40"/>
      <c r="E324" s="181" t="s">
        <v>495</v>
      </c>
      <c r="F324" s="75"/>
      <c r="H324" s="30"/>
      <c r="I324" s="30"/>
      <c r="J324" s="30"/>
      <c r="K324" s="30"/>
      <c r="L324" s="30"/>
      <c r="M324" s="30"/>
      <c r="N324" s="30"/>
      <c r="P324" s="75"/>
      <c r="Q324" s="91"/>
      <c r="R324" s="29"/>
      <c r="S324" s="39"/>
      <c r="T324" s="37"/>
      <c r="U324" s="5"/>
      <c r="V324" s="52"/>
      <c r="W324" s="56"/>
      <c r="X324" s="39"/>
      <c r="Y324" s="52"/>
      <c r="Z324" s="6"/>
      <c r="AA324" s="39"/>
      <c r="AB324" s="60"/>
      <c r="AC324" s="39"/>
      <c r="AD324" s="60"/>
      <c r="AE324" s="76"/>
      <c r="AF324" s="167"/>
      <c r="AG324" s="39"/>
      <c r="AH324" s="52"/>
      <c r="AJ324" s="17"/>
      <c r="AK324" s="17"/>
      <c r="AL324" s="17"/>
      <c r="AM324" s="17"/>
      <c r="AO324" s="31"/>
    </row>
    <row r="325" spans="2:41" s="3" customFormat="1" ht="9.9499999999999993" customHeight="1" x14ac:dyDescent="0.2">
      <c r="D325" s="102"/>
      <c r="E325" s="182" t="s">
        <v>179</v>
      </c>
      <c r="F325" s="155"/>
      <c r="G325" s="155"/>
      <c r="H325" s="155"/>
      <c r="I325" s="155"/>
      <c r="J325" s="155"/>
      <c r="K325" s="155"/>
      <c r="L325" s="155"/>
      <c r="M325" s="155"/>
      <c r="N325" s="155"/>
      <c r="O325" s="156"/>
      <c r="P325" s="155"/>
      <c r="Q325" s="157"/>
      <c r="R325" s="29"/>
      <c r="S325" s="39"/>
      <c r="T325" s="37"/>
      <c r="U325" s="37"/>
      <c r="V325" s="52"/>
      <c r="W325" s="56"/>
      <c r="X325" s="39"/>
      <c r="Y325" s="52"/>
      <c r="Z325" s="39"/>
      <c r="AA325" s="39"/>
      <c r="AB325" s="60"/>
      <c r="AC325" s="39"/>
      <c r="AD325" s="60"/>
      <c r="AE325" s="76"/>
      <c r="AF325" s="128"/>
      <c r="AG325" s="39"/>
      <c r="AH325" s="52"/>
      <c r="AJ325" s="39"/>
      <c r="AK325" s="39"/>
      <c r="AL325" s="39"/>
      <c r="AM325" s="39"/>
      <c r="AO325" s="31" t="s">
        <v>59</v>
      </c>
    </row>
    <row r="326" spans="2:41" s="3" customFormat="1" ht="3.95" customHeight="1" x14ac:dyDescent="0.2">
      <c r="G326" s="156"/>
      <c r="H326" s="156"/>
      <c r="I326" s="156"/>
      <c r="J326" s="156"/>
      <c r="K326" s="156"/>
      <c r="L326" s="156"/>
      <c r="M326" s="156"/>
      <c r="N326" s="156"/>
      <c r="O326" s="156"/>
      <c r="P326" s="155"/>
      <c r="Q326" s="157"/>
      <c r="R326" s="6"/>
      <c r="S326" s="39"/>
      <c r="T326" s="6"/>
      <c r="U326" s="5"/>
      <c r="V326" s="52"/>
      <c r="W326" s="56"/>
      <c r="X326" s="15"/>
      <c r="Y326" s="52"/>
      <c r="Z326" s="39"/>
      <c r="AA326" s="39"/>
      <c r="AB326" s="55"/>
      <c r="AC326" s="17"/>
      <c r="AD326" s="15"/>
      <c r="AE326" s="65"/>
      <c r="AF326" s="127"/>
      <c r="AG326" s="39"/>
      <c r="AH326" s="52"/>
      <c r="AJ326" s="17"/>
      <c r="AK326" s="17"/>
      <c r="AL326" s="17"/>
      <c r="AM326" s="17"/>
      <c r="AO326" s="31" t="s">
        <v>59</v>
      </c>
    </row>
    <row r="327" spans="2:41" s="3" customFormat="1" ht="9.9499999999999993" customHeight="1" x14ac:dyDescent="0.2">
      <c r="C327" s="74" t="s">
        <v>180</v>
      </c>
      <c r="E327" s="164"/>
      <c r="P327" s="4"/>
      <c r="Q327" s="6"/>
      <c r="U327" s="5"/>
      <c r="V327" s="52"/>
      <c r="W327" s="70"/>
      <c r="X327" s="70"/>
      <c r="Y327" s="52"/>
      <c r="Z327" s="39"/>
      <c r="AA327" s="39"/>
      <c r="AB327" s="55"/>
      <c r="AC327" s="17"/>
      <c r="AD327" s="15"/>
      <c r="AE327" s="65"/>
      <c r="AF327" s="127"/>
      <c r="AG327" s="17"/>
      <c r="AH327" s="52"/>
      <c r="AJ327" s="17"/>
      <c r="AK327" s="17"/>
      <c r="AL327" s="17"/>
      <c r="AM327" s="17"/>
      <c r="AO327" s="31"/>
    </row>
    <row r="328" spans="2:41" s="3" customFormat="1" ht="3" customHeight="1" x14ac:dyDescent="0.2">
      <c r="P328" s="75"/>
      <c r="Q328" s="91"/>
      <c r="R328" s="6"/>
      <c r="S328" s="39"/>
      <c r="T328" s="6"/>
      <c r="U328" s="5"/>
      <c r="V328" s="52"/>
      <c r="W328" s="56"/>
      <c r="X328" s="15"/>
      <c r="Y328" s="52"/>
      <c r="Z328" s="39"/>
      <c r="AA328" s="39"/>
      <c r="AB328" s="55"/>
      <c r="AC328" s="17"/>
      <c r="AD328" s="15"/>
      <c r="AE328" s="65"/>
      <c r="AF328" s="127"/>
      <c r="AG328" s="39"/>
      <c r="AH328" s="52"/>
      <c r="AJ328" s="17"/>
      <c r="AK328" s="17"/>
      <c r="AL328" s="17"/>
      <c r="AM328" s="17"/>
      <c r="AO328" s="31" t="s">
        <v>59</v>
      </c>
    </row>
    <row r="329" spans="2:41" s="3" customFormat="1" ht="9.9499999999999993" customHeight="1" x14ac:dyDescent="0.2">
      <c r="C329" s="74"/>
      <c r="D329" s="11" t="s">
        <v>266</v>
      </c>
      <c r="P329" s="4"/>
      <c r="Q329" s="6"/>
      <c r="R329" s="94" t="s">
        <v>330</v>
      </c>
      <c r="S329" s="194" t="s">
        <v>336</v>
      </c>
      <c r="T329" s="195"/>
      <c r="U329" s="5"/>
      <c r="V329" s="52"/>
      <c r="W329" s="70"/>
      <c r="X329" s="70"/>
      <c r="Y329" s="52"/>
      <c r="Z329" s="39"/>
      <c r="AA329" s="39"/>
      <c r="AB329" s="55"/>
      <c r="AC329" s="17"/>
      <c r="AD329" s="15"/>
      <c r="AE329" s="65"/>
      <c r="AF329" s="127"/>
      <c r="AG329" s="17"/>
      <c r="AH329" s="52"/>
      <c r="AJ329" s="17"/>
      <c r="AK329" s="17"/>
      <c r="AL329" s="17"/>
      <c r="AM329" s="17"/>
      <c r="AO329" s="31"/>
    </row>
    <row r="330" spans="2:41" s="3" customFormat="1" ht="2.1" customHeight="1" x14ac:dyDescent="0.2">
      <c r="P330" s="75"/>
      <c r="Q330" s="91"/>
      <c r="R330" s="6"/>
      <c r="S330" s="39"/>
      <c r="T330" s="6"/>
      <c r="U330" s="5"/>
      <c r="V330" s="52"/>
      <c r="W330" s="56"/>
      <c r="X330" s="15"/>
      <c r="Y330" s="52"/>
      <c r="Z330" s="39"/>
      <c r="AA330" s="39"/>
      <c r="AB330" s="55"/>
      <c r="AC330" s="17"/>
      <c r="AD330" s="15"/>
      <c r="AE330" s="65"/>
      <c r="AF330" s="127"/>
      <c r="AG330" s="39"/>
      <c r="AH330" s="52"/>
      <c r="AJ330" s="17"/>
      <c r="AK330" s="17"/>
      <c r="AL330" s="17"/>
      <c r="AM330" s="17"/>
      <c r="AO330" s="31" t="s">
        <v>59</v>
      </c>
    </row>
    <row r="331" spans="2:41" s="3" customFormat="1" ht="9.9499999999999993" customHeight="1" x14ac:dyDescent="0.2">
      <c r="C331" s="35"/>
      <c r="D331" s="40" t="s">
        <v>10</v>
      </c>
      <c r="E331" s="144" t="s">
        <v>461</v>
      </c>
      <c r="F331" s="144"/>
      <c r="I331" s="144"/>
      <c r="J331" s="144"/>
      <c r="K331" s="144"/>
      <c r="L331" s="144"/>
      <c r="M331" s="144"/>
      <c r="N331" s="144"/>
      <c r="P331" s="30"/>
      <c r="Q331" s="30"/>
      <c r="R331" s="30"/>
      <c r="S331" s="30"/>
      <c r="T331" s="30"/>
      <c r="U331" s="5"/>
      <c r="V331" s="52"/>
      <c r="W331" s="70"/>
      <c r="X331" s="70"/>
      <c r="Y331" s="52"/>
      <c r="Z331" s="39"/>
      <c r="AA331" s="39"/>
      <c r="AB331" s="55"/>
      <c r="AC331" s="17"/>
      <c r="AD331" s="15"/>
      <c r="AE331" s="65"/>
      <c r="AF331" s="127"/>
      <c r="AG331" s="17"/>
      <c r="AH331" s="52"/>
      <c r="AJ331" s="17"/>
      <c r="AK331" s="17"/>
      <c r="AL331" s="17"/>
      <c r="AM331" s="17"/>
      <c r="AO331" s="31" t="s">
        <v>59</v>
      </c>
    </row>
    <row r="332" spans="2:41" s="3" customFormat="1" ht="2.1" customHeight="1" x14ac:dyDescent="0.2">
      <c r="P332" s="75"/>
      <c r="Q332" s="91"/>
      <c r="R332" s="6"/>
      <c r="S332" s="39"/>
      <c r="T332" s="6"/>
      <c r="U332" s="5"/>
      <c r="V332" s="52"/>
      <c r="W332" s="56"/>
      <c r="X332" s="15"/>
      <c r="Y332" s="52"/>
      <c r="Z332" s="39"/>
      <c r="AA332" s="39"/>
      <c r="AB332" s="55"/>
      <c r="AC332" s="17"/>
      <c r="AD332" s="15"/>
      <c r="AE332" s="65"/>
      <c r="AF332" s="127"/>
      <c r="AG332" s="39"/>
      <c r="AH332" s="52"/>
      <c r="AJ332" s="17"/>
      <c r="AK332" s="17"/>
      <c r="AL332" s="17"/>
      <c r="AM332" s="17"/>
      <c r="AO332" s="31" t="s">
        <v>59</v>
      </c>
    </row>
    <row r="333" spans="2:41" s="3" customFormat="1" ht="9.9499999999999993" customHeight="1" x14ac:dyDescent="0.2">
      <c r="B333" s="119" t="s">
        <v>293</v>
      </c>
      <c r="C333" s="3" t="s">
        <v>89</v>
      </c>
      <c r="D333" s="40"/>
      <c r="E333" s="75" t="s">
        <v>181</v>
      </c>
      <c r="F333" s="75"/>
      <c r="G333" s="30"/>
      <c r="H333" s="30"/>
      <c r="I333" s="30"/>
      <c r="J333" s="30"/>
      <c r="K333" s="30"/>
      <c r="L333" s="30"/>
      <c r="M333" s="30"/>
      <c r="N333" s="30"/>
      <c r="P333" s="75"/>
      <c r="Q333" s="91"/>
      <c r="R333" s="29"/>
      <c r="S333" s="39">
        <f>IF(Suggested="Yes",AA333,AG333)</f>
        <v>264</v>
      </c>
      <c r="T333" s="37" t="s">
        <v>46</v>
      </c>
      <c r="U333" s="5" t="str">
        <f>+Instructions!$B$3</f>
        <v>D</v>
      </c>
      <c r="V333" s="52"/>
      <c r="W333" s="56">
        <f>+Instructions!$C$22</f>
        <v>0</v>
      </c>
      <c r="X333" s="17">
        <f>ROUND($AA333*(1-W333)+0.004999,2)</f>
        <v>264</v>
      </c>
      <c r="Y333" s="52"/>
      <c r="Z333" s="6" t="s">
        <v>497</v>
      </c>
      <c r="AA333" s="39">
        <v>264</v>
      </c>
      <c r="AB333" s="60">
        <f>+W333</f>
        <v>0</v>
      </c>
      <c r="AC333" s="17">
        <f>+X333</f>
        <v>264</v>
      </c>
      <c r="AD333" s="12">
        <f>(AG333-AC333)/AG333</f>
        <v>0</v>
      </c>
      <c r="AE333" s="124"/>
      <c r="AF333" s="135">
        <v>5</v>
      </c>
      <c r="AG333" s="112">
        <f>SUM(AJ333:AL333)+AE333</f>
        <v>264</v>
      </c>
      <c r="AH333" s="52"/>
      <c r="AJ333" s="17">
        <f>ROUND(AC333/(1-VLOOKUP(AF333,Group,2,FALSE)),2)</f>
        <v>264</v>
      </c>
      <c r="AK333" s="17">
        <f>IF(VLOOKUP(AF333,Group,5,FALSE)="YES",VLOOKUP(ROUND(ROUND(AJ333,1)-AJ333,2),Round,2,FALSE)+VLOOKUP(AF333,Group,6,FALSE),0)</f>
        <v>0</v>
      </c>
      <c r="AL333" s="17">
        <f>IF(VLOOKUP(AF333,Group,7,FALSE)="",0,ROUND(AJ333-0.04999,1)-AJ333+AM333)</f>
        <v>0</v>
      </c>
      <c r="AM333" s="17" t="str">
        <f>IF(VLOOKUP(AF333,Group,7,FALSE)="","",VLOOKUP(AF333,Group,7,FALSE))</f>
        <v/>
      </c>
      <c r="AO333" s="31" t="s">
        <v>59</v>
      </c>
    </row>
    <row r="334" spans="2:41" s="3" customFormat="1" ht="9.9499999999999993" customHeight="1" x14ac:dyDescent="0.2">
      <c r="B334" s="119" t="s">
        <v>293</v>
      </c>
      <c r="D334" s="40"/>
      <c r="E334" s="75" t="s">
        <v>182</v>
      </c>
      <c r="F334" s="75"/>
      <c r="G334" s="30"/>
      <c r="H334" s="30"/>
      <c r="I334" s="30"/>
      <c r="J334" s="30"/>
      <c r="K334" s="30"/>
      <c r="L334" s="30"/>
      <c r="M334" s="30"/>
      <c r="N334" s="30"/>
      <c r="P334" s="75"/>
      <c r="Q334" s="91"/>
      <c r="R334" s="29"/>
      <c r="S334" s="39">
        <f>IF(Suggested="Yes",AA334,AG334)</f>
        <v>532.04999999999995</v>
      </c>
      <c r="T334" s="37" t="s">
        <v>46</v>
      </c>
      <c r="U334" s="5" t="str">
        <f>+Instructions!$B$3</f>
        <v>D</v>
      </c>
      <c r="V334" s="52"/>
      <c r="W334" s="56">
        <f>+Instructions!$C$22</f>
        <v>0</v>
      </c>
      <c r="X334" s="17">
        <f>ROUND($AA334*(1-W334)+0.004999,2)</f>
        <v>532.04999999999995</v>
      </c>
      <c r="Y334" s="52"/>
      <c r="Z334" s="6" t="s">
        <v>497</v>
      </c>
      <c r="AA334" s="39">
        <v>532.04999999999995</v>
      </c>
      <c r="AB334" s="60">
        <f>+W334</f>
        <v>0</v>
      </c>
      <c r="AC334" s="17">
        <f>+X334</f>
        <v>532.04999999999995</v>
      </c>
      <c r="AD334" s="12">
        <f>(AG334-AC334)/AG334</f>
        <v>0</v>
      </c>
      <c r="AE334" s="124"/>
      <c r="AF334" s="135">
        <v>5</v>
      </c>
      <c r="AG334" s="112">
        <f>SUM(AJ334:AL334)+AE334</f>
        <v>532.04999999999995</v>
      </c>
      <c r="AH334" s="52"/>
      <c r="AJ334" s="17">
        <f>ROUND(AC334/(1-VLOOKUP(AF334,Group,2,FALSE)),2)</f>
        <v>532.04999999999995</v>
      </c>
      <c r="AK334" s="17">
        <f>IF(VLOOKUP(AF334,Group,5,FALSE)="YES",VLOOKUP(ROUND(ROUND(AJ334,1)-AJ334,2),Round,2,FALSE)+VLOOKUP(AF334,Group,6,FALSE),0)</f>
        <v>0</v>
      </c>
      <c r="AL334" s="17">
        <f>IF(VLOOKUP(AF334,Group,7,FALSE)="",0,ROUND(AJ334-0.04999,1)-AJ334+AM334)</f>
        <v>0</v>
      </c>
      <c r="AM334" s="17" t="str">
        <f>IF(VLOOKUP(AF334,Group,7,FALSE)="","",VLOOKUP(AF334,Group,7,FALSE))</f>
        <v/>
      </c>
      <c r="AO334" s="31" t="s">
        <v>59</v>
      </c>
    </row>
    <row r="335" spans="2:41" s="3" customFormat="1" ht="2.1" customHeight="1" x14ac:dyDescent="0.2">
      <c r="P335" s="75"/>
      <c r="Q335" s="91"/>
      <c r="R335" s="6"/>
      <c r="S335" s="39"/>
      <c r="T335" s="6"/>
      <c r="U335" s="5"/>
      <c r="V335" s="52"/>
      <c r="W335" s="56"/>
      <c r="X335" s="15"/>
      <c r="Y335" s="52"/>
      <c r="Z335" s="39"/>
      <c r="AA335" s="39"/>
      <c r="AB335" s="55"/>
      <c r="AC335" s="17"/>
      <c r="AD335" s="15"/>
      <c r="AE335" s="65"/>
      <c r="AF335" s="127"/>
      <c r="AG335" s="39"/>
      <c r="AH335" s="52"/>
      <c r="AJ335" s="17"/>
      <c r="AK335" s="17"/>
      <c r="AL335" s="17"/>
      <c r="AM335" s="17"/>
      <c r="AO335" s="31" t="s">
        <v>59</v>
      </c>
    </row>
    <row r="336" spans="2:41" s="3" customFormat="1" ht="9.9499999999999993" customHeight="1" x14ac:dyDescent="0.2">
      <c r="C336" s="35"/>
      <c r="D336" s="40" t="s">
        <v>10</v>
      </c>
      <c r="E336" s="144" t="s">
        <v>183</v>
      </c>
      <c r="F336" s="144"/>
      <c r="I336" s="144" t="s">
        <v>186</v>
      </c>
      <c r="J336" s="144"/>
      <c r="K336" s="144"/>
      <c r="L336" s="144" t="s">
        <v>189</v>
      </c>
      <c r="M336" s="144"/>
      <c r="N336" s="144"/>
      <c r="P336" s="30"/>
      <c r="Q336" s="30"/>
      <c r="R336" s="30"/>
      <c r="S336" s="30"/>
      <c r="T336" s="30"/>
      <c r="U336" s="5"/>
      <c r="V336" s="52"/>
      <c r="W336" s="70"/>
      <c r="X336" s="70"/>
      <c r="Y336" s="52"/>
      <c r="Z336" s="39"/>
      <c r="AA336" s="39"/>
      <c r="AB336" s="55"/>
      <c r="AC336" s="17"/>
      <c r="AD336" s="15"/>
      <c r="AE336" s="65"/>
      <c r="AF336" s="127"/>
      <c r="AG336" s="17"/>
      <c r="AH336" s="52"/>
      <c r="AJ336" s="17"/>
      <c r="AK336" s="17"/>
      <c r="AL336" s="17"/>
      <c r="AM336" s="17"/>
      <c r="AO336" s="31" t="s">
        <v>59</v>
      </c>
    </row>
    <row r="337" spans="2:41" s="3" customFormat="1" ht="9.9499999999999993" customHeight="1" x14ac:dyDescent="0.2">
      <c r="C337" s="35"/>
      <c r="D337" s="40"/>
      <c r="E337" s="144" t="s">
        <v>184</v>
      </c>
      <c r="F337" s="144"/>
      <c r="I337" s="144" t="s">
        <v>187</v>
      </c>
      <c r="J337" s="144"/>
      <c r="K337" s="144"/>
      <c r="L337" s="144"/>
      <c r="M337" s="144"/>
      <c r="N337" s="144"/>
      <c r="O337" s="144"/>
      <c r="P337" s="30"/>
      <c r="Q337" s="30"/>
      <c r="R337" s="30"/>
      <c r="S337" s="30"/>
      <c r="T337" s="30"/>
      <c r="U337" s="5"/>
      <c r="V337" s="52"/>
      <c r="W337" s="70"/>
      <c r="X337" s="70"/>
      <c r="Y337" s="52"/>
      <c r="Z337" s="39"/>
      <c r="AA337" s="39"/>
      <c r="AB337" s="55"/>
      <c r="AC337" s="17"/>
      <c r="AD337" s="15"/>
      <c r="AE337" s="65"/>
      <c r="AF337" s="127"/>
      <c r="AG337" s="17"/>
      <c r="AH337" s="52"/>
      <c r="AJ337" s="17"/>
      <c r="AK337" s="17"/>
      <c r="AL337" s="17"/>
      <c r="AM337" s="17"/>
      <c r="AO337" s="31" t="s">
        <v>59</v>
      </c>
    </row>
    <row r="338" spans="2:41" s="3" customFormat="1" ht="9.9499999999999993" customHeight="1" x14ac:dyDescent="0.2">
      <c r="C338" s="35"/>
      <c r="D338" s="40"/>
      <c r="E338" s="144" t="s">
        <v>185</v>
      </c>
      <c r="F338" s="144"/>
      <c r="I338" s="144" t="s">
        <v>188</v>
      </c>
      <c r="J338" s="144"/>
      <c r="K338" s="144"/>
      <c r="L338" s="144"/>
      <c r="M338" s="144"/>
      <c r="N338" s="144"/>
      <c r="O338" s="144"/>
      <c r="P338" s="30"/>
      <c r="Q338" s="30"/>
      <c r="R338" s="30"/>
      <c r="S338" s="30"/>
      <c r="T338" s="30"/>
      <c r="U338" s="5"/>
      <c r="V338" s="52"/>
      <c r="W338" s="70"/>
      <c r="X338" s="70"/>
      <c r="Y338" s="52"/>
      <c r="Z338" s="39"/>
      <c r="AA338" s="39"/>
      <c r="AB338" s="55"/>
      <c r="AC338" s="17"/>
      <c r="AD338" s="15"/>
      <c r="AE338" s="65"/>
      <c r="AF338" s="127"/>
      <c r="AG338" s="17"/>
      <c r="AH338" s="52"/>
      <c r="AJ338" s="17"/>
      <c r="AK338" s="17"/>
      <c r="AL338" s="17"/>
      <c r="AM338" s="17"/>
      <c r="AO338" s="31" t="s">
        <v>59</v>
      </c>
    </row>
    <row r="339" spans="2:41" s="3" customFormat="1" ht="2.1" customHeight="1" x14ac:dyDescent="0.2">
      <c r="P339" s="75"/>
      <c r="Q339" s="91"/>
      <c r="R339" s="6"/>
      <c r="S339" s="39"/>
      <c r="T339" s="6"/>
      <c r="U339" s="5"/>
      <c r="V339" s="52"/>
      <c r="W339" s="56"/>
      <c r="X339" s="15"/>
      <c r="Y339" s="52"/>
      <c r="Z339" s="39"/>
      <c r="AA339" s="39"/>
      <c r="AB339" s="55"/>
      <c r="AC339" s="17"/>
      <c r="AD339" s="15"/>
      <c r="AE339" s="65"/>
      <c r="AF339" s="127"/>
      <c r="AG339" s="39"/>
      <c r="AH339" s="52"/>
      <c r="AJ339" s="17"/>
      <c r="AK339" s="17"/>
      <c r="AL339" s="17"/>
      <c r="AM339" s="17"/>
      <c r="AO339" s="31" t="s">
        <v>59</v>
      </c>
    </row>
    <row r="340" spans="2:41" s="3" customFormat="1" ht="9.9499999999999993" customHeight="1" x14ac:dyDescent="0.2">
      <c r="B340" s="119" t="s">
        <v>293</v>
      </c>
      <c r="C340" s="3" t="s">
        <v>89</v>
      </c>
      <c r="D340" s="40"/>
      <c r="E340" s="75" t="s">
        <v>181</v>
      </c>
      <c r="F340" s="75"/>
      <c r="G340" s="30"/>
      <c r="H340" s="30"/>
      <c r="I340" s="30"/>
      <c r="J340" s="30"/>
      <c r="K340" s="30"/>
      <c r="L340" s="30"/>
      <c r="M340" s="30"/>
      <c r="N340" s="30"/>
      <c r="P340" s="75"/>
      <c r="Q340" s="91"/>
      <c r="R340" s="29"/>
      <c r="S340" s="39">
        <f>IF(Suggested="Yes",AA340,AG340)</f>
        <v>285.60000000000002</v>
      </c>
      <c r="T340" s="37" t="s">
        <v>46</v>
      </c>
      <c r="U340" s="5" t="str">
        <f>+Instructions!$B$3</f>
        <v>D</v>
      </c>
      <c r="V340" s="52"/>
      <c r="W340" s="56">
        <f>+Instructions!$C$22</f>
        <v>0</v>
      </c>
      <c r="X340" s="17">
        <f>ROUND($AA340*(1-W340)+0.004999,2)</f>
        <v>285.60000000000002</v>
      </c>
      <c r="Y340" s="52"/>
      <c r="Z340" s="6" t="s">
        <v>497</v>
      </c>
      <c r="AA340" s="39">
        <v>285.60000000000002</v>
      </c>
      <c r="AB340" s="60">
        <f>+W340</f>
        <v>0</v>
      </c>
      <c r="AC340" s="17">
        <f>+X340</f>
        <v>285.60000000000002</v>
      </c>
      <c r="AD340" s="12">
        <f>(AG340-AC340)/AG340</f>
        <v>0</v>
      </c>
      <c r="AE340" s="124"/>
      <c r="AF340" s="135">
        <v>5</v>
      </c>
      <c r="AG340" s="112">
        <f>SUM(AJ340:AL340)+AE340</f>
        <v>285.60000000000002</v>
      </c>
      <c r="AH340" s="52"/>
      <c r="AJ340" s="17">
        <f>ROUND(AC340/(1-VLOOKUP(AF340,Group,2,FALSE)),2)</f>
        <v>285.60000000000002</v>
      </c>
      <c r="AK340" s="17">
        <f>IF(VLOOKUP(AF340,Group,5,FALSE)="YES",VLOOKUP(ROUND(ROUND(AJ340,1)-AJ340,2),Round,2,FALSE)+VLOOKUP(AF340,Group,6,FALSE),0)</f>
        <v>0</v>
      </c>
      <c r="AL340" s="17">
        <f>IF(VLOOKUP(AF340,Group,7,FALSE)="",0,ROUND(AJ340-0.04999,1)-AJ340+AM340)</f>
        <v>0</v>
      </c>
      <c r="AM340" s="17" t="str">
        <f>IF(VLOOKUP(AF340,Group,7,FALSE)="","",VLOOKUP(AF340,Group,7,FALSE))</f>
        <v/>
      </c>
      <c r="AO340" s="31" t="s">
        <v>59</v>
      </c>
    </row>
    <row r="341" spans="2:41" s="3" customFormat="1" ht="9.9499999999999993" customHeight="1" x14ac:dyDescent="0.2">
      <c r="B341" s="119" t="s">
        <v>293</v>
      </c>
      <c r="D341" s="40"/>
      <c r="E341" s="75" t="s">
        <v>182</v>
      </c>
      <c r="F341" s="75"/>
      <c r="G341" s="30"/>
      <c r="H341" s="30"/>
      <c r="I341" s="30"/>
      <c r="J341" s="30"/>
      <c r="K341" s="30"/>
      <c r="L341" s="30"/>
      <c r="M341" s="30"/>
      <c r="N341" s="30"/>
      <c r="P341" s="75"/>
      <c r="Q341" s="91"/>
      <c r="R341" s="29"/>
      <c r="S341" s="39">
        <f>IF(Suggested="Yes",AA341,AG341)</f>
        <v>553.65</v>
      </c>
      <c r="T341" s="37" t="s">
        <v>46</v>
      </c>
      <c r="U341" s="5" t="str">
        <f>+Instructions!$B$3</f>
        <v>D</v>
      </c>
      <c r="V341" s="52"/>
      <c r="W341" s="56">
        <f>+Instructions!$C$22</f>
        <v>0</v>
      </c>
      <c r="X341" s="17">
        <f>ROUND($AA341*(1-W341)+0.004999,2)</f>
        <v>553.65</v>
      </c>
      <c r="Y341" s="52"/>
      <c r="Z341" s="6" t="s">
        <v>497</v>
      </c>
      <c r="AA341" s="39">
        <v>553.65</v>
      </c>
      <c r="AB341" s="60">
        <f>+W341</f>
        <v>0</v>
      </c>
      <c r="AC341" s="17">
        <f>+X341</f>
        <v>553.65</v>
      </c>
      <c r="AD341" s="12">
        <f>(AG341-AC341)/AG341</f>
        <v>0</v>
      </c>
      <c r="AE341" s="124"/>
      <c r="AF341" s="135">
        <v>5</v>
      </c>
      <c r="AG341" s="112">
        <f>SUM(AJ341:AL341)+AE341</f>
        <v>553.65</v>
      </c>
      <c r="AH341" s="52"/>
      <c r="AJ341" s="17">
        <f>ROUND(AC341/(1-VLOOKUP(AF341,Group,2,FALSE)),2)</f>
        <v>553.65</v>
      </c>
      <c r="AK341" s="17">
        <f>IF(VLOOKUP(AF341,Group,5,FALSE)="YES",VLOOKUP(ROUND(ROUND(AJ341,1)-AJ341,2),Round,2,FALSE)+VLOOKUP(AF341,Group,6,FALSE),0)</f>
        <v>0</v>
      </c>
      <c r="AL341" s="17">
        <f>IF(VLOOKUP(AF341,Group,7,FALSE)="",0,ROUND(AJ341-0.04999,1)-AJ341+AM341)</f>
        <v>0</v>
      </c>
      <c r="AM341" s="17" t="str">
        <f>IF(VLOOKUP(AF341,Group,7,FALSE)="","",VLOOKUP(AF341,Group,7,FALSE))</f>
        <v/>
      </c>
      <c r="AO341" s="31" t="s">
        <v>59</v>
      </c>
    </row>
    <row r="342" spans="2:41" s="3" customFormat="1" ht="2.1" customHeight="1" x14ac:dyDescent="0.2">
      <c r="G342" s="156"/>
      <c r="H342" s="156"/>
      <c r="I342" s="156"/>
      <c r="J342" s="156"/>
      <c r="K342" s="156"/>
      <c r="L342" s="156"/>
      <c r="M342" s="156"/>
      <c r="N342" s="156"/>
      <c r="O342" s="156"/>
      <c r="P342" s="155"/>
      <c r="Q342" s="157"/>
      <c r="R342" s="6"/>
      <c r="S342" s="39"/>
      <c r="T342" s="6"/>
      <c r="U342" s="5"/>
      <c r="V342" s="52"/>
      <c r="W342" s="56"/>
      <c r="X342" s="15"/>
      <c r="Y342" s="52"/>
      <c r="Z342" s="39"/>
      <c r="AA342" s="39"/>
      <c r="AB342" s="55"/>
      <c r="AC342" s="17"/>
      <c r="AD342" s="15"/>
      <c r="AE342" s="65"/>
      <c r="AF342" s="127"/>
      <c r="AG342" s="39"/>
      <c r="AH342" s="52"/>
      <c r="AJ342" s="17"/>
      <c r="AK342" s="17"/>
      <c r="AL342" s="17"/>
      <c r="AM342" s="17"/>
      <c r="AO342" s="31" t="s">
        <v>59</v>
      </c>
    </row>
    <row r="343" spans="2:41" s="3" customFormat="1" ht="9.9499999999999993" customHeight="1" x14ac:dyDescent="0.2">
      <c r="D343" s="102" t="s">
        <v>53</v>
      </c>
      <c r="E343" s="182" t="s">
        <v>419</v>
      </c>
      <c r="F343" s="155"/>
      <c r="G343" s="155"/>
      <c r="H343" s="155"/>
      <c r="I343" s="155"/>
      <c r="J343" s="155"/>
      <c r="K343" s="155"/>
      <c r="L343" s="155"/>
      <c r="M343" s="155"/>
      <c r="N343" s="155"/>
      <c r="O343" s="156"/>
      <c r="P343" s="155"/>
      <c r="Q343" s="157"/>
      <c r="R343" s="29"/>
      <c r="S343" s="39"/>
      <c r="T343" s="37"/>
      <c r="U343" s="37"/>
      <c r="V343" s="52"/>
      <c r="W343" s="56"/>
      <c r="X343" s="39"/>
      <c r="Y343" s="52"/>
      <c r="Z343" s="39"/>
      <c r="AA343" s="39"/>
      <c r="AB343" s="60"/>
      <c r="AC343" s="39"/>
      <c r="AD343" s="60"/>
      <c r="AE343" s="76"/>
      <c r="AF343" s="128"/>
      <c r="AG343" s="39"/>
      <c r="AH343" s="52"/>
      <c r="AJ343" s="39"/>
      <c r="AK343" s="39"/>
      <c r="AL343" s="39"/>
      <c r="AM343" s="39"/>
      <c r="AO343" s="31" t="s">
        <v>59</v>
      </c>
    </row>
    <row r="344" spans="2:41" s="3" customFormat="1" ht="3" customHeight="1" x14ac:dyDescent="0.2">
      <c r="G344" s="156"/>
      <c r="H344" s="156"/>
      <c r="I344" s="156"/>
      <c r="K344" s="156"/>
      <c r="L344" s="156"/>
      <c r="M344" s="156"/>
      <c r="N344" s="156"/>
      <c r="O344" s="156"/>
      <c r="P344" s="155"/>
      <c r="Q344" s="157"/>
      <c r="R344" s="6"/>
      <c r="S344" s="39"/>
      <c r="T344" s="6"/>
      <c r="U344" s="5"/>
      <c r="V344" s="52"/>
      <c r="W344" s="56"/>
      <c r="X344" s="15"/>
      <c r="Y344" s="52"/>
      <c r="Z344" s="39"/>
      <c r="AA344" s="39"/>
      <c r="AB344" s="55"/>
      <c r="AC344" s="17"/>
      <c r="AD344" s="15"/>
      <c r="AE344" s="65"/>
      <c r="AF344" s="127"/>
      <c r="AG344" s="39"/>
      <c r="AH344" s="52"/>
      <c r="AJ344" s="17"/>
      <c r="AK344" s="17"/>
      <c r="AL344" s="17"/>
      <c r="AM344" s="17"/>
      <c r="AO344" s="31" t="s">
        <v>59</v>
      </c>
    </row>
    <row r="345" spans="2:41" s="3" customFormat="1" ht="9.9499999999999993" customHeight="1" x14ac:dyDescent="0.2">
      <c r="C345" s="74"/>
      <c r="D345" s="11" t="s">
        <v>267</v>
      </c>
      <c r="P345" s="4"/>
      <c r="Q345" s="6"/>
      <c r="R345" s="94" t="s">
        <v>330</v>
      </c>
      <c r="S345" s="194" t="s">
        <v>336</v>
      </c>
      <c r="T345" s="195"/>
      <c r="U345" s="5"/>
      <c r="V345" s="52"/>
      <c r="W345" s="70"/>
      <c r="X345" s="70"/>
      <c r="Y345" s="52"/>
      <c r="Z345" s="39"/>
      <c r="AA345" s="39"/>
      <c r="AB345" s="55"/>
      <c r="AC345" s="17"/>
      <c r="AD345" s="15"/>
      <c r="AE345" s="65"/>
      <c r="AF345" s="127"/>
      <c r="AG345" s="17"/>
      <c r="AH345" s="52"/>
      <c r="AJ345" s="17"/>
      <c r="AK345" s="17"/>
      <c r="AL345" s="17"/>
      <c r="AM345" s="17"/>
      <c r="AO345" s="31"/>
    </row>
    <row r="346" spans="2:41" s="3" customFormat="1" ht="2.1" customHeight="1" x14ac:dyDescent="0.2">
      <c r="P346" s="75"/>
      <c r="Q346" s="91"/>
      <c r="R346" s="6"/>
      <c r="S346" s="39"/>
      <c r="T346" s="6"/>
      <c r="U346" s="5"/>
      <c r="V346" s="52"/>
      <c r="W346" s="56"/>
      <c r="X346" s="15"/>
      <c r="Y346" s="52"/>
      <c r="Z346" s="39"/>
      <c r="AA346" s="39"/>
      <c r="AB346" s="55"/>
      <c r="AC346" s="17"/>
      <c r="AD346" s="15"/>
      <c r="AE346" s="65"/>
      <c r="AF346" s="127"/>
      <c r="AG346" s="39"/>
      <c r="AH346" s="52"/>
      <c r="AJ346" s="17"/>
      <c r="AK346" s="17"/>
      <c r="AL346" s="17"/>
      <c r="AM346" s="17"/>
      <c r="AO346" s="31" t="s">
        <v>59</v>
      </c>
    </row>
    <row r="347" spans="2:41" s="3" customFormat="1" ht="9.9499999999999993" customHeight="1" x14ac:dyDescent="0.2">
      <c r="C347" s="35"/>
      <c r="D347" s="40" t="s">
        <v>10</v>
      </c>
      <c r="E347" s="144" t="s">
        <v>461</v>
      </c>
      <c r="F347" s="144"/>
      <c r="I347" s="144"/>
      <c r="J347" s="144"/>
      <c r="K347" s="144"/>
      <c r="L347" s="144"/>
      <c r="M347" s="144"/>
      <c r="N347" s="144"/>
      <c r="P347" s="30"/>
      <c r="Q347" s="30"/>
      <c r="R347" s="30"/>
      <c r="S347" s="30"/>
      <c r="T347" s="30"/>
      <c r="U347" s="5"/>
      <c r="V347" s="52"/>
      <c r="W347" s="70"/>
      <c r="X347" s="70"/>
      <c r="Y347" s="52"/>
      <c r="Z347" s="39"/>
      <c r="AA347" s="39"/>
      <c r="AB347" s="55"/>
      <c r="AC347" s="17"/>
      <c r="AD347" s="15"/>
      <c r="AE347" s="65"/>
      <c r="AF347" s="127"/>
      <c r="AG347" s="17"/>
      <c r="AH347" s="52"/>
      <c r="AJ347" s="17"/>
      <c r="AK347" s="17"/>
      <c r="AL347" s="17"/>
      <c r="AM347" s="17"/>
      <c r="AO347" s="31" t="s">
        <v>59</v>
      </c>
    </row>
    <row r="348" spans="2:41" s="3" customFormat="1" ht="2.1" customHeight="1" x14ac:dyDescent="0.2">
      <c r="P348" s="75"/>
      <c r="Q348" s="91"/>
      <c r="R348" s="6"/>
      <c r="S348" s="39"/>
      <c r="T348" s="6"/>
      <c r="U348" s="5"/>
      <c r="V348" s="52"/>
      <c r="W348" s="56"/>
      <c r="X348" s="15"/>
      <c r="Y348" s="52"/>
      <c r="Z348" s="39"/>
      <c r="AA348" s="39"/>
      <c r="AB348" s="55"/>
      <c r="AC348" s="17"/>
      <c r="AD348" s="15"/>
      <c r="AE348" s="65"/>
      <c r="AF348" s="127"/>
      <c r="AG348" s="39"/>
      <c r="AH348" s="52"/>
      <c r="AJ348" s="17"/>
      <c r="AK348" s="17"/>
      <c r="AL348" s="17"/>
      <c r="AM348" s="17"/>
      <c r="AO348" s="31" t="s">
        <v>59</v>
      </c>
    </row>
    <row r="349" spans="2:41" s="3" customFormat="1" ht="9.9499999999999993" customHeight="1" x14ac:dyDescent="0.2">
      <c r="B349" s="119" t="s">
        <v>293</v>
      </c>
      <c r="D349" s="40"/>
      <c r="E349" s="75" t="s">
        <v>181</v>
      </c>
      <c r="F349" s="75"/>
      <c r="G349" s="30"/>
      <c r="H349" s="30"/>
      <c r="I349" s="30"/>
      <c r="J349" s="30"/>
      <c r="K349" s="30"/>
      <c r="L349" s="30"/>
      <c r="M349" s="30"/>
      <c r="N349" s="30"/>
      <c r="P349" s="75"/>
      <c r="Q349" s="91"/>
      <c r="R349" s="29"/>
      <c r="S349" s="39">
        <f>IF(Suggested="Yes",AA349,AG349)</f>
        <v>307.2</v>
      </c>
      <c r="T349" s="37" t="s">
        <v>46</v>
      </c>
      <c r="U349" s="5" t="str">
        <f>+Instructions!$B$3</f>
        <v>D</v>
      </c>
      <c r="V349" s="52"/>
      <c r="W349" s="56">
        <f>+Instructions!$C$22</f>
        <v>0</v>
      </c>
      <c r="X349" s="17">
        <f>ROUND($AA349*(1-W349)+0.004999,2)</f>
        <v>307.2</v>
      </c>
      <c r="Y349" s="52"/>
      <c r="Z349" s="6" t="s">
        <v>497</v>
      </c>
      <c r="AA349" s="39">
        <v>307.2</v>
      </c>
      <c r="AB349" s="60">
        <f>+W349</f>
        <v>0</v>
      </c>
      <c r="AC349" s="17">
        <f>+X349</f>
        <v>307.2</v>
      </c>
      <c r="AD349" s="12">
        <f>(AG349-AC349)/AG349</f>
        <v>0</v>
      </c>
      <c r="AE349" s="124"/>
      <c r="AF349" s="135">
        <v>5</v>
      </c>
      <c r="AG349" s="112">
        <f>SUM(AJ349:AL349)+AE349</f>
        <v>307.2</v>
      </c>
      <c r="AH349" s="52"/>
      <c r="AJ349" s="17">
        <f>ROUND(AC349/(1-VLOOKUP(AF349,Group,2,FALSE)),2)</f>
        <v>307.2</v>
      </c>
      <c r="AK349" s="17">
        <f>IF(VLOOKUP(AF349,Group,5,FALSE)="YES",VLOOKUP(ROUND(ROUND(AJ349,1)-AJ349,2),Round,2,FALSE)+VLOOKUP(AF349,Group,6,FALSE),0)</f>
        <v>0</v>
      </c>
      <c r="AL349" s="17">
        <f>IF(VLOOKUP(AF349,Group,7,FALSE)="",0,ROUND(AJ349-0.04999,1)-AJ349+AM349)</f>
        <v>0</v>
      </c>
      <c r="AM349" s="17" t="str">
        <f>IF(VLOOKUP(AF349,Group,7,FALSE)="","",VLOOKUP(AF349,Group,7,FALSE))</f>
        <v/>
      </c>
      <c r="AO349" s="31" t="s">
        <v>59</v>
      </c>
    </row>
    <row r="350" spans="2:41" s="3" customFormat="1" ht="9.9499999999999993" customHeight="1" x14ac:dyDescent="0.2">
      <c r="B350" s="119" t="s">
        <v>293</v>
      </c>
      <c r="D350" s="40"/>
      <c r="E350" s="75" t="s">
        <v>182</v>
      </c>
      <c r="F350" s="75"/>
      <c r="G350" s="30"/>
      <c r="H350" s="30"/>
      <c r="I350" s="30"/>
      <c r="J350" s="30"/>
      <c r="K350" s="30"/>
      <c r="L350" s="30"/>
      <c r="M350" s="30"/>
      <c r="N350" s="30"/>
      <c r="P350" s="75"/>
      <c r="Q350" s="91"/>
      <c r="R350" s="29"/>
      <c r="S350" s="39">
        <f>IF(Suggested="Yes",AA350,AG350)</f>
        <v>553.65</v>
      </c>
      <c r="T350" s="37" t="s">
        <v>46</v>
      </c>
      <c r="U350" s="5" t="str">
        <f>+Instructions!$B$3</f>
        <v>D</v>
      </c>
      <c r="V350" s="52"/>
      <c r="W350" s="56">
        <f>+Instructions!$C$22</f>
        <v>0</v>
      </c>
      <c r="X350" s="17">
        <f>ROUND($AA350*(1-W350)+0.004999,2)</f>
        <v>553.65</v>
      </c>
      <c r="Y350" s="52"/>
      <c r="Z350" s="6" t="s">
        <v>497</v>
      </c>
      <c r="AA350" s="39">
        <v>553.65</v>
      </c>
      <c r="AB350" s="60">
        <f>+W350</f>
        <v>0</v>
      </c>
      <c r="AC350" s="17">
        <f>+X350</f>
        <v>553.65</v>
      </c>
      <c r="AD350" s="12">
        <f>(AG350-AC350)/AG350</f>
        <v>0</v>
      </c>
      <c r="AE350" s="124"/>
      <c r="AF350" s="135">
        <v>5</v>
      </c>
      <c r="AG350" s="112">
        <f>SUM(AJ350:AL350)+AE350</f>
        <v>553.65</v>
      </c>
      <c r="AH350" s="52"/>
      <c r="AJ350" s="17">
        <f>ROUND(AC350/(1-VLOOKUP(AF350,Group,2,FALSE)),2)</f>
        <v>553.65</v>
      </c>
      <c r="AK350" s="17">
        <f>IF(VLOOKUP(AF350,Group,5,FALSE)="YES",VLOOKUP(ROUND(ROUND(AJ350,1)-AJ350,2),Round,2,FALSE)+VLOOKUP(AF350,Group,6,FALSE),0)</f>
        <v>0</v>
      </c>
      <c r="AL350" s="17">
        <f>IF(VLOOKUP(AF350,Group,7,FALSE)="",0,ROUND(AJ350-0.04999,1)-AJ350+AM350)</f>
        <v>0</v>
      </c>
      <c r="AM350" s="17" t="str">
        <f>IF(VLOOKUP(AF350,Group,7,FALSE)="","",VLOOKUP(AF350,Group,7,FALSE))</f>
        <v/>
      </c>
      <c r="AO350" s="31" t="s">
        <v>59</v>
      </c>
    </row>
    <row r="351" spans="2:41" s="3" customFormat="1" ht="2.1" customHeight="1" x14ac:dyDescent="0.2">
      <c r="P351" s="75"/>
      <c r="Q351" s="91"/>
      <c r="R351" s="6"/>
      <c r="S351" s="39"/>
      <c r="T351" s="6"/>
      <c r="U351" s="5"/>
      <c r="V351" s="52"/>
      <c r="W351" s="56"/>
      <c r="X351" s="15"/>
      <c r="Y351" s="52"/>
      <c r="Z351" s="39"/>
      <c r="AA351" s="39"/>
      <c r="AB351" s="55"/>
      <c r="AC351" s="17"/>
      <c r="AD351" s="15"/>
      <c r="AE351" s="65"/>
      <c r="AF351" s="127"/>
      <c r="AG351" s="39"/>
      <c r="AH351" s="52"/>
      <c r="AJ351" s="17"/>
      <c r="AK351" s="17"/>
      <c r="AL351" s="17"/>
      <c r="AM351" s="17"/>
      <c r="AO351" s="31" t="s">
        <v>59</v>
      </c>
    </row>
    <row r="352" spans="2:41" s="3" customFormat="1" ht="9.9499999999999993" customHeight="1" x14ac:dyDescent="0.2">
      <c r="C352" s="35"/>
      <c r="D352" s="40" t="s">
        <v>10</v>
      </c>
      <c r="E352" s="144" t="s">
        <v>183</v>
      </c>
      <c r="F352" s="144"/>
      <c r="I352" s="144" t="s">
        <v>186</v>
      </c>
      <c r="J352" s="144"/>
      <c r="K352" s="144"/>
      <c r="L352" s="144" t="s">
        <v>189</v>
      </c>
      <c r="M352" s="144"/>
      <c r="N352" s="144"/>
      <c r="P352" s="30"/>
      <c r="Q352" s="30"/>
      <c r="R352" s="30"/>
      <c r="S352" s="30"/>
      <c r="T352" s="30"/>
      <c r="U352" s="5"/>
      <c r="V352" s="52"/>
      <c r="W352" s="70"/>
      <c r="X352" s="70"/>
      <c r="Y352" s="52"/>
      <c r="Z352" s="39"/>
      <c r="AA352" s="39"/>
      <c r="AB352" s="55"/>
      <c r="AC352" s="17"/>
      <c r="AD352" s="15"/>
      <c r="AE352" s="65"/>
      <c r="AF352" s="127"/>
      <c r="AG352" s="17"/>
      <c r="AH352" s="52"/>
      <c r="AJ352" s="17"/>
      <c r="AK352" s="17"/>
      <c r="AL352" s="17"/>
      <c r="AM352" s="17"/>
      <c r="AO352" s="31" t="s">
        <v>59</v>
      </c>
    </row>
    <row r="353" spans="2:41" s="3" customFormat="1" ht="9.9499999999999993" customHeight="1" x14ac:dyDescent="0.2">
      <c r="C353" s="35"/>
      <c r="D353" s="40"/>
      <c r="E353" s="144" t="s">
        <v>184</v>
      </c>
      <c r="F353" s="144"/>
      <c r="I353" s="144" t="s">
        <v>187</v>
      </c>
      <c r="J353" s="144"/>
      <c r="K353" s="144"/>
      <c r="L353" s="144"/>
      <c r="M353" s="144"/>
      <c r="N353" s="144"/>
      <c r="O353" s="144"/>
      <c r="P353" s="30"/>
      <c r="Q353" s="30"/>
      <c r="R353" s="30"/>
      <c r="S353" s="30"/>
      <c r="T353" s="30"/>
      <c r="U353" s="5"/>
      <c r="V353" s="52"/>
      <c r="W353" s="70"/>
      <c r="X353" s="70"/>
      <c r="Y353" s="52"/>
      <c r="Z353" s="39"/>
      <c r="AA353" s="39"/>
      <c r="AB353" s="55"/>
      <c r="AC353" s="17"/>
      <c r="AD353" s="15"/>
      <c r="AE353" s="65"/>
      <c r="AF353" s="127"/>
      <c r="AG353" s="17"/>
      <c r="AH353" s="52"/>
      <c r="AJ353" s="17"/>
      <c r="AK353" s="17"/>
      <c r="AL353" s="17"/>
      <c r="AM353" s="17"/>
      <c r="AO353" s="31" t="s">
        <v>59</v>
      </c>
    </row>
    <row r="354" spans="2:41" s="3" customFormat="1" ht="9.9499999999999993" customHeight="1" x14ac:dyDescent="0.2">
      <c r="C354" s="35"/>
      <c r="D354" s="40"/>
      <c r="E354" s="144" t="s">
        <v>185</v>
      </c>
      <c r="F354" s="144"/>
      <c r="I354" s="144" t="s">
        <v>188</v>
      </c>
      <c r="J354" s="144"/>
      <c r="K354" s="144"/>
      <c r="L354" s="144"/>
      <c r="M354" s="144"/>
      <c r="N354" s="144"/>
      <c r="O354" s="144"/>
      <c r="P354" s="30"/>
      <c r="Q354" s="30"/>
      <c r="R354" s="30"/>
      <c r="S354" s="30"/>
      <c r="T354" s="30"/>
      <c r="U354" s="5"/>
      <c r="V354" s="52"/>
      <c r="W354" s="70"/>
      <c r="X354" s="70"/>
      <c r="Y354" s="52"/>
      <c r="Z354" s="39"/>
      <c r="AA354" s="39"/>
      <c r="AB354" s="55"/>
      <c r="AC354" s="17"/>
      <c r="AD354" s="15"/>
      <c r="AE354" s="65"/>
      <c r="AF354" s="127"/>
      <c r="AG354" s="17"/>
      <c r="AH354" s="52"/>
      <c r="AJ354" s="17"/>
      <c r="AK354" s="17"/>
      <c r="AL354" s="17"/>
      <c r="AM354" s="17"/>
      <c r="AO354" s="31" t="s">
        <v>59</v>
      </c>
    </row>
    <row r="355" spans="2:41" s="3" customFormat="1" ht="2.1" customHeight="1" x14ac:dyDescent="0.2">
      <c r="P355" s="75"/>
      <c r="Q355" s="91"/>
      <c r="R355" s="6"/>
      <c r="S355" s="39"/>
      <c r="T355" s="6"/>
      <c r="U355" s="5"/>
      <c r="V355" s="52"/>
      <c r="W355" s="56"/>
      <c r="X355" s="15"/>
      <c r="Y355" s="52"/>
      <c r="Z355" s="39"/>
      <c r="AA355" s="39"/>
      <c r="AB355" s="55"/>
      <c r="AC355" s="17"/>
      <c r="AD355" s="15"/>
      <c r="AE355" s="65"/>
      <c r="AF355" s="127"/>
      <c r="AG355" s="39"/>
      <c r="AH355" s="52"/>
      <c r="AJ355" s="17"/>
      <c r="AK355" s="17"/>
      <c r="AL355" s="17"/>
      <c r="AM355" s="17"/>
      <c r="AO355" s="31" t="s">
        <v>59</v>
      </c>
    </row>
    <row r="356" spans="2:41" s="3" customFormat="1" ht="9.9499999999999993" customHeight="1" x14ac:dyDescent="0.2">
      <c r="B356" s="119" t="s">
        <v>293</v>
      </c>
      <c r="D356" s="40"/>
      <c r="E356" s="75" t="s">
        <v>181</v>
      </c>
      <c r="F356" s="75"/>
      <c r="G356" s="30"/>
      <c r="H356" s="30"/>
      <c r="I356" s="30"/>
      <c r="J356" s="30"/>
      <c r="K356" s="30"/>
      <c r="L356" s="30"/>
      <c r="M356" s="30"/>
      <c r="N356" s="30"/>
      <c r="P356" s="75"/>
      <c r="Q356" s="91"/>
      <c r="R356" s="29"/>
      <c r="S356" s="39">
        <f>IF(Suggested="Yes",AA356,AG356)</f>
        <v>350.4</v>
      </c>
      <c r="T356" s="37" t="s">
        <v>46</v>
      </c>
      <c r="U356" s="5" t="str">
        <f>+Instructions!$B$3</f>
        <v>D</v>
      </c>
      <c r="V356" s="52"/>
      <c r="W356" s="56">
        <f>+Instructions!$C$22</f>
        <v>0</v>
      </c>
      <c r="X356" s="17">
        <f>ROUND($AA356*(1-W356)+0.004999,2)</f>
        <v>350.4</v>
      </c>
      <c r="Y356" s="52"/>
      <c r="Z356" s="6" t="s">
        <v>497</v>
      </c>
      <c r="AA356" s="39">
        <v>350.4</v>
      </c>
      <c r="AB356" s="60">
        <f>+W356</f>
        <v>0</v>
      </c>
      <c r="AC356" s="17">
        <f>+X356</f>
        <v>350.4</v>
      </c>
      <c r="AD356" s="12">
        <f>(AG356-AC356)/AG356</f>
        <v>0</v>
      </c>
      <c r="AE356" s="124"/>
      <c r="AF356" s="135">
        <v>5</v>
      </c>
      <c r="AG356" s="112">
        <f>SUM(AJ356:AL356)+AE356</f>
        <v>350.4</v>
      </c>
      <c r="AH356" s="52"/>
      <c r="AJ356" s="17">
        <f>ROUND(AC356/(1-VLOOKUP(AF356,Group,2,FALSE)),2)</f>
        <v>350.4</v>
      </c>
      <c r="AK356" s="17">
        <f>IF(VLOOKUP(AF356,Group,5,FALSE)="YES",VLOOKUP(ROUND(ROUND(AJ356,1)-AJ356,2),Round,2,FALSE)+VLOOKUP(AF356,Group,6,FALSE),0)</f>
        <v>0</v>
      </c>
      <c r="AL356" s="17">
        <f>IF(VLOOKUP(AF356,Group,7,FALSE)="",0,ROUND(AJ356-0.04999,1)-AJ356+AM356)</f>
        <v>0</v>
      </c>
      <c r="AM356" s="17" t="str">
        <f>IF(VLOOKUP(AF356,Group,7,FALSE)="","",VLOOKUP(AF356,Group,7,FALSE))</f>
        <v/>
      </c>
      <c r="AO356" s="31" t="s">
        <v>59</v>
      </c>
    </row>
    <row r="357" spans="2:41" s="3" customFormat="1" ht="9.9499999999999993" customHeight="1" x14ac:dyDescent="0.2">
      <c r="B357" s="119" t="s">
        <v>293</v>
      </c>
      <c r="D357" s="40"/>
      <c r="E357" s="75" t="s">
        <v>182</v>
      </c>
      <c r="F357" s="75"/>
      <c r="G357" s="30"/>
      <c r="H357" s="30"/>
      <c r="I357" s="30"/>
      <c r="J357" s="30"/>
      <c r="K357" s="30"/>
      <c r="L357" s="30"/>
      <c r="M357" s="30"/>
      <c r="N357" s="30"/>
      <c r="P357" s="75"/>
      <c r="Q357" s="91"/>
      <c r="R357" s="29"/>
      <c r="S357" s="39">
        <f>IF(Suggested="Yes",AA357,AG357)</f>
        <v>596.85</v>
      </c>
      <c r="T357" s="37" t="s">
        <v>46</v>
      </c>
      <c r="U357" s="5" t="str">
        <f>+Instructions!$B$3</f>
        <v>D</v>
      </c>
      <c r="V357" s="52"/>
      <c r="W357" s="56">
        <f>+Instructions!$C$22</f>
        <v>0</v>
      </c>
      <c r="X357" s="17">
        <f>ROUND($AA357*(1-W357)+0.004999,2)</f>
        <v>596.85</v>
      </c>
      <c r="Y357" s="52"/>
      <c r="Z357" s="6" t="s">
        <v>497</v>
      </c>
      <c r="AA357" s="39">
        <v>596.85</v>
      </c>
      <c r="AB357" s="60">
        <f>+W357</f>
        <v>0</v>
      </c>
      <c r="AC357" s="17">
        <f>+X357</f>
        <v>596.85</v>
      </c>
      <c r="AD357" s="12">
        <f>(AG357-AC357)/AG357</f>
        <v>0</v>
      </c>
      <c r="AE357" s="124"/>
      <c r="AF357" s="135">
        <v>5</v>
      </c>
      <c r="AG357" s="112">
        <f>SUM(AJ357:AL357)+AE357</f>
        <v>596.85</v>
      </c>
      <c r="AH357" s="52"/>
      <c r="AJ357" s="17">
        <f>ROUND(AC357/(1-VLOOKUP(AF357,Group,2,FALSE)),2)</f>
        <v>596.85</v>
      </c>
      <c r="AK357" s="17">
        <f>IF(VLOOKUP(AF357,Group,5,FALSE)="YES",VLOOKUP(ROUND(ROUND(AJ357,1)-AJ357,2),Round,2,FALSE)+VLOOKUP(AF357,Group,6,FALSE),0)</f>
        <v>0</v>
      </c>
      <c r="AL357" s="17">
        <f>IF(VLOOKUP(AF357,Group,7,FALSE)="",0,ROUND(AJ357-0.04999,1)-AJ357+AM357)</f>
        <v>0</v>
      </c>
      <c r="AM357" s="17" t="str">
        <f>IF(VLOOKUP(AF357,Group,7,FALSE)="","",VLOOKUP(AF357,Group,7,FALSE))</f>
        <v/>
      </c>
      <c r="AO357" s="31" t="s">
        <v>59</v>
      </c>
    </row>
    <row r="358" spans="2:41" s="3" customFormat="1" ht="2.1" customHeight="1" x14ac:dyDescent="0.2">
      <c r="G358" s="156"/>
      <c r="H358" s="156"/>
      <c r="I358" s="156"/>
      <c r="J358" s="156"/>
      <c r="K358" s="156"/>
      <c r="L358" s="156"/>
      <c r="M358" s="156"/>
      <c r="N358" s="156"/>
      <c r="O358" s="156"/>
      <c r="P358" s="155"/>
      <c r="Q358" s="157"/>
      <c r="R358" s="6"/>
      <c r="S358" s="39"/>
      <c r="T358" s="6"/>
      <c r="U358" s="5"/>
      <c r="V358" s="52"/>
      <c r="W358" s="56"/>
      <c r="X358" s="15"/>
      <c r="Y358" s="52"/>
      <c r="Z358" s="39"/>
      <c r="AA358" s="39"/>
      <c r="AB358" s="55"/>
      <c r="AC358" s="17"/>
      <c r="AD358" s="15"/>
      <c r="AE358" s="65"/>
      <c r="AF358" s="127"/>
      <c r="AG358" s="39"/>
      <c r="AH358" s="52"/>
      <c r="AJ358" s="17"/>
      <c r="AK358" s="17"/>
      <c r="AL358" s="17"/>
      <c r="AM358" s="17"/>
      <c r="AO358" s="31" t="s">
        <v>59</v>
      </c>
    </row>
    <row r="359" spans="2:41" s="3" customFormat="1" ht="9.9499999999999993" customHeight="1" x14ac:dyDescent="0.2">
      <c r="D359" s="102" t="s">
        <v>53</v>
      </c>
      <c r="E359" s="182" t="s">
        <v>190</v>
      </c>
      <c r="F359" s="155"/>
      <c r="G359" s="155"/>
      <c r="H359" s="155"/>
      <c r="I359" s="155"/>
      <c r="J359" s="155"/>
      <c r="K359" s="155"/>
      <c r="L359" s="155"/>
      <c r="M359" s="155"/>
      <c r="N359" s="155"/>
      <c r="O359" s="156"/>
      <c r="P359" s="155"/>
      <c r="Q359" s="157"/>
      <c r="R359" s="29"/>
      <c r="S359" s="39"/>
      <c r="T359" s="37"/>
      <c r="U359" s="37"/>
      <c r="V359" s="52"/>
      <c r="W359" s="56"/>
      <c r="X359" s="39"/>
      <c r="Y359" s="52"/>
      <c r="Z359" s="39"/>
      <c r="AA359" s="39"/>
      <c r="AB359" s="60"/>
      <c r="AC359" s="39"/>
      <c r="AD359" s="60"/>
      <c r="AE359" s="76"/>
      <c r="AF359" s="128"/>
      <c r="AG359" s="39"/>
      <c r="AH359" s="52"/>
      <c r="AJ359" s="39"/>
      <c r="AK359" s="39"/>
      <c r="AL359" s="39"/>
      <c r="AM359" s="39"/>
      <c r="AO359" s="31" t="s">
        <v>59</v>
      </c>
    </row>
    <row r="360" spans="2:41" s="3" customFormat="1" ht="9.9499999999999993" customHeight="1" x14ac:dyDescent="0.2">
      <c r="D360" s="102"/>
      <c r="E360" s="182" t="s">
        <v>191</v>
      </c>
      <c r="F360" s="155"/>
      <c r="G360" s="155"/>
      <c r="H360" s="155"/>
      <c r="I360" s="155"/>
      <c r="J360" s="155"/>
      <c r="K360" s="155"/>
      <c r="L360" s="155"/>
      <c r="M360" s="155"/>
      <c r="N360" s="155"/>
      <c r="O360" s="156"/>
      <c r="P360" s="155"/>
      <c r="Q360" s="157"/>
      <c r="R360" s="29"/>
      <c r="S360" s="39"/>
      <c r="T360" s="37"/>
      <c r="U360" s="37"/>
      <c r="V360" s="52"/>
      <c r="W360" s="56"/>
      <c r="X360" s="39"/>
      <c r="Y360" s="52"/>
      <c r="Z360" s="39"/>
      <c r="AA360" s="39"/>
      <c r="AB360" s="60"/>
      <c r="AC360" s="39"/>
      <c r="AD360" s="60"/>
      <c r="AE360" s="76"/>
      <c r="AF360" s="128"/>
      <c r="AG360" s="39"/>
      <c r="AH360" s="52"/>
      <c r="AJ360" s="39"/>
      <c r="AK360" s="39"/>
      <c r="AL360" s="39"/>
      <c r="AM360" s="39"/>
      <c r="AO360" s="31" t="s">
        <v>59</v>
      </c>
    </row>
    <row r="361" spans="2:41" s="3" customFormat="1" ht="3" customHeight="1" x14ac:dyDescent="0.2">
      <c r="P361" s="75"/>
      <c r="Q361" s="91"/>
      <c r="R361" s="6"/>
      <c r="S361" s="39"/>
      <c r="T361" s="6"/>
      <c r="U361" s="5"/>
      <c r="V361" s="52"/>
      <c r="W361" s="56"/>
      <c r="X361" s="15"/>
      <c r="Y361" s="52"/>
      <c r="Z361" s="39"/>
      <c r="AA361" s="39"/>
      <c r="AB361" s="55"/>
      <c r="AC361" s="17"/>
      <c r="AD361" s="15"/>
      <c r="AE361" s="65"/>
      <c r="AF361" s="127"/>
      <c r="AG361" s="39"/>
      <c r="AH361" s="52"/>
      <c r="AJ361" s="17"/>
      <c r="AK361" s="17"/>
      <c r="AL361" s="17"/>
      <c r="AM361" s="17"/>
      <c r="AO361" s="31" t="s">
        <v>59</v>
      </c>
    </row>
    <row r="362" spans="2:41" s="3" customFormat="1" ht="9.9499999999999993" customHeight="1" x14ac:dyDescent="0.2">
      <c r="C362" s="74"/>
      <c r="D362" s="11" t="s">
        <v>268</v>
      </c>
      <c r="P362" s="4"/>
      <c r="Q362" s="6"/>
      <c r="R362" s="94" t="s">
        <v>330</v>
      </c>
      <c r="S362" s="194" t="s">
        <v>337</v>
      </c>
      <c r="T362" s="195"/>
      <c r="U362" s="5"/>
      <c r="V362" s="52"/>
      <c r="W362" s="70"/>
      <c r="X362" s="70"/>
      <c r="Y362" s="52"/>
      <c r="Z362" s="39"/>
      <c r="AA362" s="39"/>
      <c r="AB362" s="55"/>
      <c r="AC362" s="17"/>
      <c r="AD362" s="15"/>
      <c r="AE362" s="65"/>
      <c r="AF362" s="127"/>
      <c r="AG362" s="17"/>
      <c r="AH362" s="52"/>
      <c r="AJ362" s="17"/>
      <c r="AK362" s="17"/>
      <c r="AL362" s="17"/>
      <c r="AM362" s="17"/>
      <c r="AO362" s="31"/>
    </row>
    <row r="363" spans="2:41" s="3" customFormat="1" ht="2.1" customHeight="1" x14ac:dyDescent="0.2">
      <c r="P363" s="75"/>
      <c r="Q363" s="91"/>
      <c r="R363" s="6"/>
      <c r="S363" s="39"/>
      <c r="T363" s="6"/>
      <c r="U363" s="5"/>
      <c r="V363" s="52"/>
      <c r="W363" s="56"/>
      <c r="X363" s="15"/>
      <c r="Y363" s="52"/>
      <c r="Z363" s="39"/>
      <c r="AA363" s="39"/>
      <c r="AB363" s="55"/>
      <c r="AC363" s="17"/>
      <c r="AD363" s="15"/>
      <c r="AE363" s="65"/>
      <c r="AF363" s="127"/>
      <c r="AG363" s="39"/>
      <c r="AH363" s="52"/>
      <c r="AJ363" s="17"/>
      <c r="AK363" s="17"/>
      <c r="AL363" s="17"/>
      <c r="AM363" s="17"/>
      <c r="AO363" s="31" t="s">
        <v>59</v>
      </c>
    </row>
    <row r="364" spans="2:41" s="3" customFormat="1" ht="9.9499999999999993" customHeight="1" x14ac:dyDescent="0.2">
      <c r="B364" s="119" t="s">
        <v>293</v>
      </c>
      <c r="D364" s="40"/>
      <c r="E364" s="75" t="s">
        <v>192</v>
      </c>
      <c r="F364" s="75"/>
      <c r="G364" s="30" t="s">
        <v>193</v>
      </c>
      <c r="H364" s="30"/>
      <c r="I364" s="30"/>
      <c r="J364" s="30"/>
      <c r="K364" s="30"/>
      <c r="L364" s="30"/>
      <c r="M364" s="30"/>
      <c r="N364" s="30"/>
      <c r="P364" s="75"/>
      <c r="Q364" s="91"/>
      <c r="R364" s="29"/>
      <c r="S364" s="39">
        <f>IF(Suggested="Yes",AA364,AG364)</f>
        <v>283.35000000000002</v>
      </c>
      <c r="T364" s="37" t="s">
        <v>46</v>
      </c>
      <c r="U364" s="5" t="str">
        <f>+Instructions!$B$3</f>
        <v>D</v>
      </c>
      <c r="V364" s="52"/>
      <c r="W364" s="56">
        <f>+Instructions!$C$22</f>
        <v>0</v>
      </c>
      <c r="X364" s="17">
        <f>ROUND($AA364*(1-W364)+0.004999,2)</f>
        <v>283.35000000000002</v>
      </c>
      <c r="Y364" s="52"/>
      <c r="Z364" s="6" t="s">
        <v>497</v>
      </c>
      <c r="AA364" s="39">
        <v>283.35000000000002</v>
      </c>
      <c r="AB364" s="60">
        <f>+W364</f>
        <v>0</v>
      </c>
      <c r="AC364" s="17">
        <f>+X364</f>
        <v>283.35000000000002</v>
      </c>
      <c r="AD364" s="12">
        <f>(AG364-AC364)/AG364</f>
        <v>0</v>
      </c>
      <c r="AE364" s="124"/>
      <c r="AF364" s="135">
        <v>5</v>
      </c>
      <c r="AG364" s="112">
        <f>SUM(AJ364:AL364)+AE364</f>
        <v>283.35000000000002</v>
      </c>
      <c r="AH364" s="52"/>
      <c r="AJ364" s="17">
        <f>ROUND(AC364/(1-VLOOKUP(AF364,Group,2,FALSE)),2)</f>
        <v>283.35000000000002</v>
      </c>
      <c r="AK364" s="17">
        <f>IF(VLOOKUP(AF364,Group,5,FALSE)="YES",VLOOKUP(ROUND(ROUND(AJ364,1)-AJ364,2),Round,2,FALSE)+VLOOKUP(AF364,Group,6,FALSE),0)</f>
        <v>0</v>
      </c>
      <c r="AL364" s="17">
        <f>IF(VLOOKUP(AF364,Group,7,FALSE)="",0,ROUND(AJ364-0.04999,1)-AJ364+AM364)</f>
        <v>0</v>
      </c>
      <c r="AM364" s="17" t="str">
        <f>IF(VLOOKUP(AF364,Group,7,FALSE)="","",VLOOKUP(AF364,Group,7,FALSE))</f>
        <v/>
      </c>
      <c r="AO364" s="31" t="s">
        <v>59</v>
      </c>
    </row>
    <row r="365" spans="2:41" s="3" customFormat="1" ht="9.9499999999999993" customHeight="1" x14ac:dyDescent="0.2">
      <c r="B365" s="119" t="s">
        <v>293</v>
      </c>
      <c r="D365" s="40"/>
      <c r="E365" s="75" t="s">
        <v>182</v>
      </c>
      <c r="F365" s="75"/>
      <c r="G365" s="30" t="s">
        <v>193</v>
      </c>
      <c r="H365" s="30"/>
      <c r="I365" s="30"/>
      <c r="J365" s="30"/>
      <c r="K365" s="30"/>
      <c r="L365" s="30"/>
      <c r="M365" s="30"/>
      <c r="N365" s="30"/>
      <c r="P365" s="75"/>
      <c r="Q365" s="91"/>
      <c r="R365" s="29"/>
      <c r="S365" s="39">
        <f>IF(Suggested="Yes",AA365,AG365)</f>
        <v>566.4</v>
      </c>
      <c r="T365" s="37" t="s">
        <v>46</v>
      </c>
      <c r="U365" s="5" t="str">
        <f>+Instructions!$B$3</f>
        <v>D</v>
      </c>
      <c r="V365" s="52"/>
      <c r="W365" s="56">
        <f>+Instructions!$C$22</f>
        <v>0</v>
      </c>
      <c r="X365" s="17">
        <f>ROUND($AA365*(1-W365)+0.004999,2)</f>
        <v>566.4</v>
      </c>
      <c r="Y365" s="52"/>
      <c r="Z365" s="6" t="s">
        <v>497</v>
      </c>
      <c r="AA365" s="39">
        <v>566.4</v>
      </c>
      <c r="AB365" s="60">
        <f>+W365</f>
        <v>0</v>
      </c>
      <c r="AC365" s="17">
        <f>+X365</f>
        <v>566.4</v>
      </c>
      <c r="AD365" s="12">
        <f>(AG365-AC365)/AG365</f>
        <v>0</v>
      </c>
      <c r="AE365" s="124"/>
      <c r="AF365" s="135">
        <v>5</v>
      </c>
      <c r="AG365" s="112">
        <f>SUM(AJ365:AL365)+AE365</f>
        <v>566.4</v>
      </c>
      <c r="AH365" s="52"/>
      <c r="AJ365" s="17">
        <f>ROUND(AC365/(1-VLOOKUP(AF365,Group,2,FALSE)),2)</f>
        <v>566.4</v>
      </c>
      <c r="AK365" s="17">
        <f>IF(VLOOKUP(AF365,Group,5,FALSE)="YES",VLOOKUP(ROUND(ROUND(AJ365,1)-AJ365,2),Round,2,FALSE)+VLOOKUP(AF365,Group,6,FALSE),0)</f>
        <v>0</v>
      </c>
      <c r="AL365" s="17">
        <f>IF(VLOOKUP(AF365,Group,7,FALSE)="",0,ROUND(AJ365-0.04999,1)-AJ365+AM365)</f>
        <v>0</v>
      </c>
      <c r="AM365" s="17" t="str">
        <f>IF(VLOOKUP(AF365,Group,7,FALSE)="","",VLOOKUP(AF365,Group,7,FALSE))</f>
        <v/>
      </c>
      <c r="AO365" s="31" t="s">
        <v>59</v>
      </c>
    </row>
    <row r="366" spans="2:41" s="3" customFormat="1" ht="2.1" customHeight="1" x14ac:dyDescent="0.2">
      <c r="C366" s="35"/>
      <c r="D366" s="40" t="s">
        <v>89</v>
      </c>
      <c r="E366" s="144"/>
      <c r="F366" s="144"/>
      <c r="H366" s="144"/>
      <c r="I366" s="144"/>
      <c r="J366" s="144"/>
      <c r="K366" s="144"/>
      <c r="L366" s="144"/>
      <c r="M366" s="144"/>
      <c r="N366" s="144"/>
      <c r="O366" s="144"/>
      <c r="P366" s="30"/>
      <c r="Q366" s="30"/>
      <c r="R366" s="30"/>
      <c r="S366" s="30"/>
      <c r="T366" s="30"/>
      <c r="U366" s="5"/>
      <c r="V366" s="52"/>
      <c r="W366" s="70"/>
      <c r="X366" s="70"/>
      <c r="Y366" s="52"/>
      <c r="Z366" s="39"/>
      <c r="AA366" s="39"/>
      <c r="AB366" s="55"/>
      <c r="AC366" s="17"/>
      <c r="AD366" s="15"/>
      <c r="AE366" s="65"/>
      <c r="AF366" s="127"/>
      <c r="AG366" s="17"/>
      <c r="AH366" s="52"/>
      <c r="AJ366" s="17"/>
      <c r="AK366" s="17"/>
      <c r="AL366" s="17"/>
      <c r="AM366" s="17"/>
      <c r="AO366" s="31" t="s">
        <v>59</v>
      </c>
    </row>
    <row r="367" spans="2:41" s="3" customFormat="1" ht="9.9499999999999993" customHeight="1" x14ac:dyDescent="0.2">
      <c r="D367" s="102" t="s">
        <v>53</v>
      </c>
      <c r="E367" s="182" t="s">
        <v>194</v>
      </c>
      <c r="F367" s="155"/>
      <c r="G367" s="155"/>
      <c r="H367" s="155"/>
      <c r="I367" s="155"/>
      <c r="J367" s="155"/>
      <c r="K367" s="155"/>
      <c r="L367" s="155"/>
      <c r="M367" s="155"/>
      <c r="N367" s="155"/>
      <c r="O367" s="156"/>
      <c r="P367" s="155"/>
      <c r="Q367" s="157"/>
      <c r="R367" s="29"/>
      <c r="S367" s="39"/>
      <c r="T367" s="37"/>
      <c r="U367" s="37"/>
      <c r="V367" s="52"/>
      <c r="W367" s="56"/>
      <c r="X367" s="39"/>
      <c r="Y367" s="52"/>
      <c r="Z367" s="39"/>
      <c r="AA367" s="39"/>
      <c r="AB367" s="60"/>
      <c r="AC367" s="39"/>
      <c r="AD367" s="60"/>
      <c r="AE367" s="76"/>
      <c r="AF367" s="128"/>
      <c r="AG367" s="39"/>
      <c r="AH367" s="52"/>
      <c r="AJ367" s="39"/>
      <c r="AK367" s="39"/>
      <c r="AL367" s="39"/>
      <c r="AM367" s="39"/>
      <c r="AO367" s="31" t="s">
        <v>59</v>
      </c>
    </row>
    <row r="368" spans="2:41" s="3" customFormat="1" ht="9.9499999999999993" customHeight="1" x14ac:dyDescent="0.2">
      <c r="D368" s="102"/>
      <c r="E368" s="182" t="s">
        <v>195</v>
      </c>
      <c r="F368" s="155"/>
      <c r="G368" s="155"/>
      <c r="H368" s="155"/>
      <c r="I368" s="155"/>
      <c r="J368" s="155"/>
      <c r="K368" s="155"/>
      <c r="L368" s="155"/>
      <c r="M368" s="155"/>
      <c r="N368" s="155"/>
      <c r="O368" s="156"/>
      <c r="P368" s="155"/>
      <c r="Q368" s="157"/>
      <c r="R368" s="29"/>
      <c r="S368" s="39"/>
      <c r="T368" s="37"/>
      <c r="U368" s="37"/>
      <c r="V368" s="52"/>
      <c r="W368" s="56"/>
      <c r="X368" s="39"/>
      <c r="Y368" s="52"/>
      <c r="Z368" s="39"/>
      <c r="AA368" s="39"/>
      <c r="AB368" s="60"/>
      <c r="AC368" s="39"/>
      <c r="AD368" s="60"/>
      <c r="AE368" s="76"/>
      <c r="AF368" s="128"/>
      <c r="AG368" s="39"/>
      <c r="AH368" s="52"/>
      <c r="AJ368" s="39"/>
      <c r="AK368" s="39"/>
      <c r="AL368" s="39"/>
      <c r="AM368" s="39"/>
      <c r="AO368" s="31" t="s">
        <v>59</v>
      </c>
    </row>
    <row r="369" spans="2:41" s="3" customFormat="1" ht="3" customHeight="1" x14ac:dyDescent="0.2">
      <c r="P369" s="75"/>
      <c r="Q369" s="91"/>
      <c r="R369" s="6"/>
      <c r="S369" s="39"/>
      <c r="T369" s="6"/>
      <c r="U369" s="5"/>
      <c r="V369" s="52"/>
      <c r="W369" s="56"/>
      <c r="X369" s="15"/>
      <c r="Y369" s="52"/>
      <c r="Z369" s="39"/>
      <c r="AA369" s="39"/>
      <c r="AB369" s="55"/>
      <c r="AC369" s="17"/>
      <c r="AD369" s="15"/>
      <c r="AE369" s="65"/>
      <c r="AF369" s="127"/>
      <c r="AG369" s="39"/>
      <c r="AH369" s="52"/>
      <c r="AJ369" s="17"/>
      <c r="AK369" s="17"/>
      <c r="AL369" s="17"/>
      <c r="AM369" s="17"/>
      <c r="AO369" s="31" t="s">
        <v>59</v>
      </c>
    </row>
    <row r="370" spans="2:41" s="3" customFormat="1" ht="9.9499999999999993" customHeight="1" x14ac:dyDescent="0.2">
      <c r="C370" s="74"/>
      <c r="D370" s="11" t="s">
        <v>269</v>
      </c>
      <c r="P370" s="4"/>
      <c r="Q370" s="6"/>
      <c r="R370" s="94" t="s">
        <v>330</v>
      </c>
      <c r="S370" s="194" t="s">
        <v>337</v>
      </c>
      <c r="T370" s="195"/>
      <c r="U370" s="5"/>
      <c r="V370" s="52"/>
      <c r="W370" s="70"/>
      <c r="X370" s="70"/>
      <c r="Y370" s="52"/>
      <c r="Z370" s="39"/>
      <c r="AA370" s="39"/>
      <c r="AB370" s="55"/>
      <c r="AC370" s="17"/>
      <c r="AD370" s="15"/>
      <c r="AE370" s="65"/>
      <c r="AF370" s="127"/>
      <c r="AG370" s="17"/>
      <c r="AH370" s="52"/>
      <c r="AJ370" s="17"/>
      <c r="AK370" s="17"/>
      <c r="AL370" s="17"/>
      <c r="AM370" s="17"/>
      <c r="AO370" s="31"/>
    </row>
    <row r="371" spans="2:41" s="3" customFormat="1" ht="2.1" customHeight="1" x14ac:dyDescent="0.2">
      <c r="P371" s="75"/>
      <c r="Q371" s="91"/>
      <c r="R371" s="6"/>
      <c r="S371" s="39"/>
      <c r="T371" s="6"/>
      <c r="U371" s="5"/>
      <c r="V371" s="52"/>
      <c r="W371" s="56"/>
      <c r="X371" s="15"/>
      <c r="Y371" s="52"/>
      <c r="Z371" s="39"/>
      <c r="AA371" s="39"/>
      <c r="AB371" s="55"/>
      <c r="AC371" s="17"/>
      <c r="AD371" s="15"/>
      <c r="AE371" s="65"/>
      <c r="AF371" s="127"/>
      <c r="AG371" s="39"/>
      <c r="AH371" s="52"/>
      <c r="AJ371" s="17"/>
      <c r="AK371" s="17"/>
      <c r="AL371" s="17"/>
      <c r="AM371" s="17"/>
      <c r="AO371" s="31" t="s">
        <v>59</v>
      </c>
    </row>
    <row r="372" spans="2:41" s="3" customFormat="1" ht="9.9499999999999993" customHeight="1" x14ac:dyDescent="0.2">
      <c r="B372" s="119" t="s">
        <v>293</v>
      </c>
      <c r="D372" s="40"/>
      <c r="E372" s="75" t="s">
        <v>192</v>
      </c>
      <c r="F372" s="75"/>
      <c r="G372" s="30" t="s">
        <v>193</v>
      </c>
      <c r="H372" s="30"/>
      <c r="I372" s="30"/>
      <c r="J372" s="30"/>
      <c r="K372" s="30"/>
      <c r="L372" s="30"/>
      <c r="M372" s="30"/>
      <c r="N372" s="30"/>
      <c r="P372" s="75"/>
      <c r="Q372" s="91"/>
      <c r="R372" s="29"/>
      <c r="S372" s="39">
        <f>IF(Suggested="Yes",AA372,AG372)</f>
        <v>391.35</v>
      </c>
      <c r="T372" s="37" t="s">
        <v>46</v>
      </c>
      <c r="U372" s="5" t="str">
        <f>+Instructions!$B$3</f>
        <v>D</v>
      </c>
      <c r="V372" s="52"/>
      <c r="W372" s="56">
        <f>+Instructions!$C$22</f>
        <v>0</v>
      </c>
      <c r="X372" s="17">
        <f>ROUND($AA372*(1-W372)+0.004999,2)</f>
        <v>391.35</v>
      </c>
      <c r="Y372" s="52"/>
      <c r="Z372" s="6" t="s">
        <v>497</v>
      </c>
      <c r="AA372" s="39">
        <v>391.35</v>
      </c>
      <c r="AB372" s="60">
        <f>+W372</f>
        <v>0</v>
      </c>
      <c r="AC372" s="17">
        <f>+X372</f>
        <v>391.35</v>
      </c>
      <c r="AD372" s="12">
        <f>(AG372-AC372)/AG372</f>
        <v>0</v>
      </c>
      <c r="AE372" s="124"/>
      <c r="AF372" s="135">
        <v>5</v>
      </c>
      <c r="AG372" s="112">
        <f>SUM(AJ372:AL372)+AE372</f>
        <v>391.35</v>
      </c>
      <c r="AH372" s="52"/>
      <c r="AJ372" s="17">
        <f>ROUND(AC372/(1-VLOOKUP(AF372,Group,2,FALSE)),2)</f>
        <v>391.35</v>
      </c>
      <c r="AK372" s="17">
        <f>IF(VLOOKUP(AF372,Group,5,FALSE)="YES",VLOOKUP(ROUND(ROUND(AJ372,1)-AJ372,2),Round,2,FALSE)+VLOOKUP(AF372,Group,6,FALSE),0)</f>
        <v>0</v>
      </c>
      <c r="AL372" s="17">
        <f>IF(VLOOKUP(AF372,Group,7,FALSE)="",0,ROUND(AJ372-0.04999,1)-AJ372+AM372)</f>
        <v>0</v>
      </c>
      <c r="AM372" s="17" t="str">
        <f>IF(VLOOKUP(AF372,Group,7,FALSE)="","",VLOOKUP(AF372,Group,7,FALSE))</f>
        <v/>
      </c>
      <c r="AO372" s="31" t="s">
        <v>59</v>
      </c>
    </row>
    <row r="373" spans="2:41" s="3" customFormat="1" ht="9.9499999999999993" customHeight="1" x14ac:dyDescent="0.2">
      <c r="B373" s="119" t="s">
        <v>293</v>
      </c>
      <c r="D373" s="40"/>
      <c r="E373" s="75" t="s">
        <v>182</v>
      </c>
      <c r="F373" s="75"/>
      <c r="G373" s="30" t="s">
        <v>193</v>
      </c>
      <c r="H373" s="30"/>
      <c r="I373" s="30"/>
      <c r="J373" s="30"/>
      <c r="K373" s="30"/>
      <c r="L373" s="30"/>
      <c r="M373" s="30"/>
      <c r="N373" s="30"/>
      <c r="P373" s="75"/>
      <c r="Q373" s="91"/>
      <c r="R373" s="29"/>
      <c r="S373" s="39">
        <f>IF(Suggested="Yes",AA373,AG373)</f>
        <v>609.6</v>
      </c>
      <c r="T373" s="37" t="s">
        <v>46</v>
      </c>
      <c r="U373" s="5" t="str">
        <f>+Instructions!$B$3</f>
        <v>D</v>
      </c>
      <c r="V373" s="52"/>
      <c r="W373" s="56">
        <f>+Instructions!$C$22</f>
        <v>0</v>
      </c>
      <c r="X373" s="17">
        <f>ROUND($AA373*(1-W373)+0.004999,2)</f>
        <v>609.6</v>
      </c>
      <c r="Y373" s="52"/>
      <c r="Z373" s="6" t="s">
        <v>497</v>
      </c>
      <c r="AA373" s="39">
        <v>609.6</v>
      </c>
      <c r="AB373" s="60">
        <f>+W373</f>
        <v>0</v>
      </c>
      <c r="AC373" s="17">
        <f>+X373</f>
        <v>609.6</v>
      </c>
      <c r="AD373" s="12">
        <f>(AG373-AC373)/AG373</f>
        <v>0</v>
      </c>
      <c r="AE373" s="124"/>
      <c r="AF373" s="135">
        <v>5</v>
      </c>
      <c r="AG373" s="112">
        <f>SUM(AJ373:AL373)+AE373</f>
        <v>609.6</v>
      </c>
      <c r="AH373" s="52"/>
      <c r="AJ373" s="17">
        <f>ROUND(AC373/(1-VLOOKUP(AF373,Group,2,FALSE)),2)</f>
        <v>609.6</v>
      </c>
      <c r="AK373" s="17">
        <f>IF(VLOOKUP(AF373,Group,5,FALSE)="YES",VLOOKUP(ROUND(ROUND(AJ373,1)-AJ373,2),Round,2,FALSE)+VLOOKUP(AF373,Group,6,FALSE),0)</f>
        <v>0</v>
      </c>
      <c r="AL373" s="17">
        <f>IF(VLOOKUP(AF373,Group,7,FALSE)="",0,ROUND(AJ373-0.04999,1)-AJ373+AM373)</f>
        <v>0</v>
      </c>
      <c r="AM373" s="17" t="str">
        <f>IF(VLOOKUP(AF373,Group,7,FALSE)="","",VLOOKUP(AF373,Group,7,FALSE))</f>
        <v/>
      </c>
      <c r="AO373" s="31" t="s">
        <v>59</v>
      </c>
    </row>
    <row r="374" spans="2:41" s="3" customFormat="1" ht="2.1" customHeight="1" x14ac:dyDescent="0.2">
      <c r="C374" s="35"/>
      <c r="D374" s="40" t="s">
        <v>89</v>
      </c>
      <c r="E374" s="144"/>
      <c r="F374" s="144"/>
      <c r="H374" s="144"/>
      <c r="I374" s="144"/>
      <c r="J374" s="144"/>
      <c r="K374" s="144"/>
      <c r="L374" s="144"/>
      <c r="M374" s="144"/>
      <c r="N374" s="144"/>
      <c r="O374" s="144"/>
      <c r="P374" s="30"/>
      <c r="Q374" s="30"/>
      <c r="R374" s="30"/>
      <c r="S374" s="30"/>
      <c r="T374" s="30"/>
      <c r="U374" s="5"/>
      <c r="V374" s="52"/>
      <c r="W374" s="70"/>
      <c r="X374" s="70"/>
      <c r="Y374" s="52"/>
      <c r="Z374" s="39"/>
      <c r="AA374" s="39"/>
      <c r="AB374" s="55"/>
      <c r="AC374" s="17"/>
      <c r="AD374" s="15"/>
      <c r="AE374" s="65"/>
      <c r="AF374" s="127"/>
      <c r="AG374" s="17"/>
      <c r="AH374" s="52"/>
      <c r="AJ374" s="17"/>
      <c r="AK374" s="17"/>
      <c r="AL374" s="17"/>
      <c r="AM374" s="17"/>
      <c r="AO374" s="31" t="s">
        <v>59</v>
      </c>
    </row>
    <row r="375" spans="2:41" s="3" customFormat="1" ht="9.9499999999999993" customHeight="1" x14ac:dyDescent="0.2">
      <c r="D375" s="102" t="s">
        <v>53</v>
      </c>
      <c r="E375" s="182" t="s">
        <v>296</v>
      </c>
      <c r="F375" s="155"/>
      <c r="G375" s="155"/>
      <c r="H375" s="155"/>
      <c r="I375" s="155"/>
      <c r="J375" s="155"/>
      <c r="K375" s="155"/>
      <c r="L375" s="155"/>
      <c r="M375" s="155"/>
      <c r="N375" s="155"/>
      <c r="O375" s="156"/>
      <c r="P375" s="155"/>
      <c r="Q375" s="157"/>
      <c r="R375" s="29"/>
      <c r="S375" s="39"/>
      <c r="T375" s="37"/>
      <c r="U375" s="37"/>
      <c r="V375" s="52"/>
      <c r="W375" s="56"/>
      <c r="X375" s="39"/>
      <c r="Y375" s="52"/>
      <c r="Z375" s="39"/>
      <c r="AA375" s="39"/>
      <c r="AB375" s="60"/>
      <c r="AC375" s="39"/>
      <c r="AD375" s="60"/>
      <c r="AE375" s="76"/>
      <c r="AF375" s="128"/>
      <c r="AG375" s="39"/>
      <c r="AH375" s="52"/>
      <c r="AJ375" s="39"/>
      <c r="AK375" s="39"/>
      <c r="AL375" s="39"/>
      <c r="AM375" s="39"/>
      <c r="AO375" s="31" t="s">
        <v>59</v>
      </c>
    </row>
    <row r="376" spans="2:41" s="3" customFormat="1" ht="9.9499999999999993" customHeight="1" x14ac:dyDescent="0.2">
      <c r="D376" s="102"/>
      <c r="E376" s="182" t="s">
        <v>196</v>
      </c>
      <c r="F376" s="155"/>
      <c r="G376" s="155"/>
      <c r="H376" s="155"/>
      <c r="I376" s="155"/>
      <c r="J376" s="155"/>
      <c r="K376" s="155"/>
      <c r="L376" s="155"/>
      <c r="M376" s="155"/>
      <c r="N376" s="155"/>
      <c r="O376" s="156"/>
      <c r="P376" s="155"/>
      <c r="Q376" s="157"/>
      <c r="R376" s="29"/>
      <c r="S376" s="39"/>
      <c r="T376" s="37"/>
      <c r="U376" s="37"/>
      <c r="V376" s="52"/>
      <c r="W376" s="56"/>
      <c r="X376" s="39"/>
      <c r="Y376" s="52"/>
      <c r="Z376" s="39"/>
      <c r="AA376" s="39"/>
      <c r="AB376" s="60"/>
      <c r="AC376" s="39"/>
      <c r="AD376" s="60"/>
      <c r="AE376" s="76"/>
      <c r="AF376" s="128"/>
      <c r="AG376" s="39"/>
      <c r="AH376" s="52"/>
      <c r="AJ376" s="39"/>
      <c r="AK376" s="39"/>
      <c r="AL376" s="39"/>
      <c r="AM376" s="39"/>
      <c r="AO376" s="31" t="s">
        <v>59</v>
      </c>
    </row>
    <row r="377" spans="2:41" s="3" customFormat="1" ht="3" customHeight="1" x14ac:dyDescent="0.2">
      <c r="P377" s="75"/>
      <c r="Q377" s="91"/>
      <c r="R377" s="6"/>
      <c r="S377" s="39"/>
      <c r="T377" s="6"/>
      <c r="U377" s="5"/>
      <c r="V377" s="52"/>
      <c r="W377" s="56"/>
      <c r="X377" s="15"/>
      <c r="Y377" s="52"/>
      <c r="Z377" s="39"/>
      <c r="AA377" s="39"/>
      <c r="AB377" s="55"/>
      <c r="AC377" s="17"/>
      <c r="AD377" s="15"/>
      <c r="AE377" s="65"/>
      <c r="AF377" s="127"/>
      <c r="AG377" s="39"/>
      <c r="AH377" s="52"/>
      <c r="AJ377" s="17"/>
      <c r="AK377" s="17"/>
      <c r="AL377" s="17"/>
      <c r="AM377" s="17"/>
      <c r="AO377" s="31" t="s">
        <v>59</v>
      </c>
    </row>
    <row r="378" spans="2:41" s="3" customFormat="1" ht="9.9499999999999993" customHeight="1" x14ac:dyDescent="0.2">
      <c r="C378" s="74"/>
      <c r="D378" s="11" t="s">
        <v>270</v>
      </c>
      <c r="P378" s="4"/>
      <c r="Q378" s="6"/>
      <c r="R378" s="94" t="s">
        <v>330</v>
      </c>
      <c r="S378" s="194" t="s">
        <v>337</v>
      </c>
      <c r="T378" s="195"/>
      <c r="U378" s="5"/>
      <c r="V378" s="52"/>
      <c r="W378" s="70"/>
      <c r="X378" s="70"/>
      <c r="Y378" s="52"/>
      <c r="Z378" s="39"/>
      <c r="AA378" s="39"/>
      <c r="AB378" s="55"/>
      <c r="AC378" s="17"/>
      <c r="AD378" s="15"/>
      <c r="AE378" s="65"/>
      <c r="AF378" s="127"/>
      <c r="AG378" s="17"/>
      <c r="AH378" s="52"/>
      <c r="AJ378" s="17"/>
      <c r="AK378" s="17"/>
      <c r="AL378" s="17"/>
      <c r="AM378" s="17"/>
      <c r="AO378" s="31"/>
    </row>
    <row r="379" spans="2:41" s="3" customFormat="1" ht="2.1" customHeight="1" x14ac:dyDescent="0.2">
      <c r="P379" s="75"/>
      <c r="Q379" s="91"/>
      <c r="R379" s="6"/>
      <c r="S379" s="39"/>
      <c r="T379" s="6"/>
      <c r="U379" s="5"/>
      <c r="V379" s="52"/>
      <c r="W379" s="56"/>
      <c r="X379" s="15"/>
      <c r="Y379" s="52"/>
      <c r="Z379" s="39"/>
      <c r="AA379" s="39"/>
      <c r="AB379" s="55"/>
      <c r="AC379" s="17"/>
      <c r="AD379" s="15"/>
      <c r="AE379" s="65"/>
      <c r="AF379" s="127"/>
      <c r="AG379" s="39"/>
      <c r="AH379" s="52"/>
      <c r="AJ379" s="17"/>
      <c r="AK379" s="17"/>
      <c r="AL379" s="17"/>
      <c r="AM379" s="17"/>
      <c r="AO379" s="31" t="s">
        <v>59</v>
      </c>
    </row>
    <row r="380" spans="2:41" s="3" customFormat="1" ht="9.9499999999999993" customHeight="1" x14ac:dyDescent="0.2">
      <c r="B380" s="119" t="s">
        <v>293</v>
      </c>
      <c r="D380" s="40"/>
      <c r="E380" s="75" t="s">
        <v>192</v>
      </c>
      <c r="F380" s="75"/>
      <c r="G380" s="30" t="s">
        <v>193</v>
      </c>
      <c r="H380" s="30"/>
      <c r="I380" s="30"/>
      <c r="J380" s="30"/>
      <c r="K380" s="30"/>
      <c r="L380" s="30"/>
      <c r="M380" s="30"/>
      <c r="N380" s="30"/>
      <c r="P380" s="75"/>
      <c r="Q380" s="91"/>
      <c r="R380" s="29"/>
      <c r="S380" s="39">
        <f>IF(Suggested="Yes",AA380,AG380)</f>
        <v>326.55</v>
      </c>
      <c r="T380" s="37" t="s">
        <v>46</v>
      </c>
      <c r="U380" s="5" t="str">
        <f>+Instructions!$B$3</f>
        <v>D</v>
      </c>
      <c r="V380" s="52"/>
      <c r="W380" s="56">
        <f>+Instructions!$C$22</f>
        <v>0</v>
      </c>
      <c r="X380" s="17">
        <f>ROUND($AA380*(1-W380)+0.004999,2)</f>
        <v>326.55</v>
      </c>
      <c r="Y380" s="52"/>
      <c r="Z380" s="6" t="s">
        <v>497</v>
      </c>
      <c r="AA380" s="39">
        <v>326.55</v>
      </c>
      <c r="AB380" s="60">
        <f>+W380</f>
        <v>0</v>
      </c>
      <c r="AC380" s="17">
        <f>+X380</f>
        <v>326.55</v>
      </c>
      <c r="AD380" s="12">
        <f>(AG380-AC380)/AG380</f>
        <v>0</v>
      </c>
      <c r="AE380" s="124"/>
      <c r="AF380" s="135">
        <v>5</v>
      </c>
      <c r="AG380" s="112">
        <f>SUM(AJ380:AL380)+AE380</f>
        <v>326.55</v>
      </c>
      <c r="AH380" s="52"/>
      <c r="AJ380" s="17">
        <f>ROUND(AC380/(1-VLOOKUP(AF380,Group,2,FALSE)),2)</f>
        <v>326.55</v>
      </c>
      <c r="AK380" s="17">
        <f>IF(VLOOKUP(AF380,Group,5,FALSE)="YES",VLOOKUP(ROUND(ROUND(AJ380,1)-AJ380,2),Round,2,FALSE)+VLOOKUP(AF380,Group,6,FALSE),0)</f>
        <v>0</v>
      </c>
      <c r="AL380" s="17">
        <f>IF(VLOOKUP(AF380,Group,7,FALSE)="",0,ROUND(AJ380-0.04999,1)-AJ380+AM380)</f>
        <v>0</v>
      </c>
      <c r="AM380" s="17" t="str">
        <f>IF(VLOOKUP(AF380,Group,7,FALSE)="","",VLOOKUP(AF380,Group,7,FALSE))</f>
        <v/>
      </c>
      <c r="AO380" s="31" t="s">
        <v>59</v>
      </c>
    </row>
    <row r="381" spans="2:41" s="3" customFormat="1" ht="9.9499999999999993" customHeight="1" x14ac:dyDescent="0.2">
      <c r="B381" s="119" t="s">
        <v>293</v>
      </c>
      <c r="D381" s="40"/>
      <c r="E381" s="75" t="s">
        <v>182</v>
      </c>
      <c r="F381" s="75"/>
      <c r="G381" s="30" t="s">
        <v>193</v>
      </c>
      <c r="H381" s="30"/>
      <c r="I381" s="30"/>
      <c r="J381" s="30"/>
      <c r="K381" s="30"/>
      <c r="L381" s="30"/>
      <c r="M381" s="30"/>
      <c r="N381" s="30"/>
      <c r="P381" s="75"/>
      <c r="Q381" s="91"/>
      <c r="R381" s="29"/>
      <c r="S381" s="39">
        <f>IF(Suggested="Yes",AA381,AG381)</f>
        <v>588</v>
      </c>
      <c r="T381" s="37" t="s">
        <v>46</v>
      </c>
      <c r="U381" s="5" t="str">
        <f>+Instructions!$B$3</f>
        <v>D</v>
      </c>
      <c r="V381" s="52"/>
      <c r="W381" s="56">
        <f>+Instructions!$C$22</f>
        <v>0</v>
      </c>
      <c r="X381" s="17">
        <f>ROUND($AA381*(1-W381)+0.004999,2)</f>
        <v>588</v>
      </c>
      <c r="Y381" s="52"/>
      <c r="Z381" s="6" t="s">
        <v>497</v>
      </c>
      <c r="AA381" s="39">
        <v>588</v>
      </c>
      <c r="AB381" s="60">
        <f>+W381</f>
        <v>0</v>
      </c>
      <c r="AC381" s="17">
        <f>+X381</f>
        <v>588</v>
      </c>
      <c r="AD381" s="12">
        <f>(AG381-AC381)/AG381</f>
        <v>0</v>
      </c>
      <c r="AE381" s="124"/>
      <c r="AF381" s="135">
        <v>5</v>
      </c>
      <c r="AG381" s="112">
        <f>SUM(AJ381:AL381)+AE381</f>
        <v>588</v>
      </c>
      <c r="AH381" s="52"/>
      <c r="AJ381" s="17">
        <f>ROUND(AC381/(1-VLOOKUP(AF381,Group,2,FALSE)),2)</f>
        <v>588</v>
      </c>
      <c r="AK381" s="17">
        <f>IF(VLOOKUP(AF381,Group,5,FALSE)="YES",VLOOKUP(ROUND(ROUND(AJ381,1)-AJ381,2),Round,2,FALSE)+VLOOKUP(AF381,Group,6,FALSE),0)</f>
        <v>0</v>
      </c>
      <c r="AL381" s="17">
        <f>IF(VLOOKUP(AF381,Group,7,FALSE)="",0,ROUND(AJ381-0.04999,1)-AJ381+AM381)</f>
        <v>0</v>
      </c>
      <c r="AM381" s="17" t="str">
        <f>IF(VLOOKUP(AF381,Group,7,FALSE)="","",VLOOKUP(AF381,Group,7,FALSE))</f>
        <v/>
      </c>
      <c r="AO381" s="31" t="s">
        <v>59</v>
      </c>
    </row>
    <row r="382" spans="2:41" s="3" customFormat="1" ht="2.1" customHeight="1" x14ac:dyDescent="0.2">
      <c r="C382" s="35"/>
      <c r="D382" s="40" t="s">
        <v>89</v>
      </c>
      <c r="E382" s="144"/>
      <c r="F382" s="144"/>
      <c r="H382" s="144"/>
      <c r="I382" s="144"/>
      <c r="J382" s="144"/>
      <c r="K382" s="144"/>
      <c r="L382" s="144"/>
      <c r="M382" s="144"/>
      <c r="N382" s="144"/>
      <c r="O382" s="144"/>
      <c r="P382" s="30"/>
      <c r="Q382" s="30"/>
      <c r="R382" s="30"/>
      <c r="S382" s="30"/>
      <c r="T382" s="30"/>
      <c r="U382" s="5"/>
      <c r="V382" s="52"/>
      <c r="W382" s="70"/>
      <c r="X382" s="70"/>
      <c r="Y382" s="52"/>
      <c r="Z382" s="39"/>
      <c r="AA382" s="39"/>
      <c r="AB382" s="55"/>
      <c r="AC382" s="17"/>
      <c r="AD382" s="15"/>
      <c r="AE382" s="65"/>
      <c r="AF382" s="127"/>
      <c r="AG382" s="17"/>
      <c r="AH382" s="52"/>
      <c r="AJ382" s="17"/>
      <c r="AK382" s="17"/>
      <c r="AL382" s="17"/>
      <c r="AM382" s="17"/>
      <c r="AO382" s="31" t="s">
        <v>59</v>
      </c>
    </row>
    <row r="383" spans="2:41" s="3" customFormat="1" ht="9.9499999999999993" customHeight="1" x14ac:dyDescent="0.2">
      <c r="D383" s="102" t="s">
        <v>53</v>
      </c>
      <c r="E383" s="182" t="s">
        <v>197</v>
      </c>
      <c r="F383" s="155"/>
      <c r="G383" s="155"/>
      <c r="H383" s="155"/>
      <c r="I383" s="155"/>
      <c r="J383" s="155"/>
      <c r="K383" s="155"/>
      <c r="L383" s="155"/>
      <c r="M383" s="155"/>
      <c r="N383" s="155"/>
      <c r="O383" s="156"/>
      <c r="P383" s="155"/>
      <c r="Q383" s="157"/>
      <c r="R383" s="29"/>
      <c r="S383" s="39"/>
      <c r="T383" s="37"/>
      <c r="U383" s="37"/>
      <c r="V383" s="52"/>
      <c r="W383" s="56"/>
      <c r="X383" s="39"/>
      <c r="Y383" s="52"/>
      <c r="Z383" s="39"/>
      <c r="AA383" s="39"/>
      <c r="AB383" s="60"/>
      <c r="AC383" s="39"/>
      <c r="AD383" s="60"/>
      <c r="AE383" s="76"/>
      <c r="AF383" s="128"/>
      <c r="AG383" s="39"/>
      <c r="AH383" s="52"/>
      <c r="AJ383" s="39"/>
      <c r="AK383" s="39"/>
      <c r="AL383" s="39"/>
      <c r="AM383" s="39"/>
      <c r="AO383" s="31" t="s">
        <v>59</v>
      </c>
    </row>
    <row r="384" spans="2:41" s="3" customFormat="1" ht="9.9499999999999993" customHeight="1" x14ac:dyDescent="0.2">
      <c r="D384" s="102"/>
      <c r="E384" s="182" t="s">
        <v>198</v>
      </c>
      <c r="F384" s="155"/>
      <c r="G384" s="155"/>
      <c r="H384" s="155"/>
      <c r="I384" s="155"/>
      <c r="J384" s="155"/>
      <c r="K384" s="155"/>
      <c r="L384" s="155"/>
      <c r="M384" s="155"/>
      <c r="N384" s="155"/>
      <c r="O384" s="156"/>
      <c r="P384" s="155"/>
      <c r="Q384" s="157"/>
      <c r="R384" s="29"/>
      <c r="S384" s="39"/>
      <c r="T384" s="37"/>
      <c r="U384" s="37"/>
      <c r="V384" s="52"/>
      <c r="W384" s="56"/>
      <c r="X384" s="39"/>
      <c r="Y384" s="52"/>
      <c r="Z384" s="39"/>
      <c r="AA384" s="39"/>
      <c r="AB384" s="60"/>
      <c r="AC384" s="39"/>
      <c r="AD384" s="60"/>
      <c r="AE384" s="76"/>
      <c r="AF384" s="128"/>
      <c r="AG384" s="39"/>
      <c r="AH384" s="52"/>
      <c r="AJ384" s="39"/>
      <c r="AK384" s="39"/>
      <c r="AL384" s="39"/>
      <c r="AM384" s="39"/>
      <c r="AO384" s="31" t="s">
        <v>59</v>
      </c>
    </row>
    <row r="385" spans="1:41" s="3" customFormat="1" ht="2.1" customHeight="1" x14ac:dyDescent="0.2">
      <c r="P385" s="75"/>
      <c r="Q385" s="91"/>
      <c r="R385" s="6"/>
      <c r="S385" s="39"/>
      <c r="T385" s="6"/>
      <c r="U385" s="5"/>
      <c r="V385" s="52"/>
      <c r="W385" s="56"/>
      <c r="X385" s="15"/>
      <c r="Y385" s="52"/>
      <c r="Z385" s="39"/>
      <c r="AA385" s="39"/>
      <c r="AB385" s="55"/>
      <c r="AC385" s="17"/>
      <c r="AD385" s="15"/>
      <c r="AE385" s="65"/>
      <c r="AF385" s="127"/>
      <c r="AG385" s="39"/>
      <c r="AH385" s="52"/>
      <c r="AJ385" s="17"/>
      <c r="AK385" s="17"/>
      <c r="AL385" s="17"/>
      <c r="AM385" s="17"/>
      <c r="AO385" s="31" t="s">
        <v>59</v>
      </c>
    </row>
    <row r="386" spans="1:41" s="3" customFormat="1" ht="10.35" customHeight="1" x14ac:dyDescent="0.2">
      <c r="C386" s="158" t="s">
        <v>88</v>
      </c>
      <c r="E386" s="159"/>
      <c r="F386" s="159"/>
      <c r="J386" s="3" t="s">
        <v>89</v>
      </c>
      <c r="Q386" s="160"/>
      <c r="T386" s="161"/>
      <c r="U386" s="162"/>
      <c r="V386" s="52"/>
      <c r="W386" s="56"/>
      <c r="X386" s="15"/>
      <c r="Y386" s="52"/>
      <c r="Z386" s="163"/>
      <c r="AB386" s="55"/>
      <c r="AC386" s="17"/>
      <c r="AD386" s="15"/>
      <c r="AE386" s="65"/>
      <c r="AG386" s="17"/>
      <c r="AH386" s="52"/>
      <c r="AJ386" s="6" t="s">
        <v>89</v>
      </c>
      <c r="AO386" s="31" t="s">
        <v>59</v>
      </c>
    </row>
    <row r="387" spans="1:41" s="3" customFormat="1" ht="9.9499999999999993" customHeight="1" x14ac:dyDescent="0.2">
      <c r="A387" s="3" t="s">
        <v>86</v>
      </c>
      <c r="C387" s="74" t="s">
        <v>298</v>
      </c>
      <c r="E387" s="159"/>
      <c r="F387" s="159"/>
      <c r="Q387" s="160"/>
      <c r="T387" s="161"/>
      <c r="U387" s="162"/>
      <c r="V387" s="52"/>
      <c r="W387" s="56"/>
      <c r="X387" s="15"/>
      <c r="Y387" s="52"/>
      <c r="Z387" s="163"/>
      <c r="AB387" s="55"/>
      <c r="AC387" s="17"/>
      <c r="AD387" s="15"/>
      <c r="AE387" s="65"/>
      <c r="AG387" s="17"/>
      <c r="AH387" s="52"/>
      <c r="AJ387" s="6" t="s">
        <v>89</v>
      </c>
      <c r="AO387" s="31" t="s">
        <v>59</v>
      </c>
    </row>
    <row r="388" spans="1:41" s="3" customFormat="1" ht="3" customHeight="1" x14ac:dyDescent="0.2">
      <c r="P388" s="75"/>
      <c r="Q388" s="91"/>
      <c r="R388" s="6"/>
      <c r="S388" s="39"/>
      <c r="T388" s="6"/>
      <c r="U388" s="5"/>
      <c r="V388" s="52"/>
      <c r="W388" s="56"/>
      <c r="X388" s="15"/>
      <c r="Y388" s="52"/>
      <c r="Z388" s="39"/>
      <c r="AA388" s="39"/>
      <c r="AB388" s="55"/>
      <c r="AC388" s="17"/>
      <c r="AD388" s="15"/>
      <c r="AE388" s="65"/>
      <c r="AF388" s="127"/>
      <c r="AG388" s="39"/>
      <c r="AH388" s="52"/>
      <c r="AJ388" s="17"/>
      <c r="AK388" s="17"/>
      <c r="AL388" s="17"/>
      <c r="AM388" s="17"/>
      <c r="AO388" s="31" t="s">
        <v>59</v>
      </c>
    </row>
    <row r="389" spans="1:41" s="3" customFormat="1" ht="9.9499999999999993" customHeight="1" x14ac:dyDescent="0.2">
      <c r="C389" s="74"/>
      <c r="D389" s="11" t="s">
        <v>199</v>
      </c>
      <c r="P389" s="4"/>
      <c r="Q389" s="6"/>
      <c r="R389" s="94" t="s">
        <v>330</v>
      </c>
      <c r="S389" s="194" t="s">
        <v>337</v>
      </c>
      <c r="T389" s="195"/>
      <c r="U389" s="5"/>
      <c r="V389" s="52"/>
      <c r="W389" s="70"/>
      <c r="X389" s="70"/>
      <c r="Y389" s="52"/>
      <c r="Z389" s="39"/>
      <c r="AA389" s="39"/>
      <c r="AB389" s="55"/>
      <c r="AC389" s="17"/>
      <c r="AD389" s="15"/>
      <c r="AE389" s="65"/>
      <c r="AF389" s="127"/>
      <c r="AG389" s="17"/>
      <c r="AH389" s="52"/>
      <c r="AJ389" s="17"/>
      <c r="AK389" s="17"/>
      <c r="AL389" s="17"/>
      <c r="AM389" s="17"/>
      <c r="AO389" s="31"/>
    </row>
    <row r="390" spans="1:41" s="3" customFormat="1" ht="2.1" customHeight="1" x14ac:dyDescent="0.2">
      <c r="P390" s="75"/>
      <c r="Q390" s="91"/>
      <c r="R390" s="6"/>
      <c r="S390" s="39"/>
      <c r="T390" s="6"/>
      <c r="U390" s="5"/>
      <c r="V390" s="52"/>
      <c r="W390" s="56"/>
      <c r="X390" s="15"/>
      <c r="Y390" s="52"/>
      <c r="Z390" s="39"/>
      <c r="AA390" s="39"/>
      <c r="AB390" s="55"/>
      <c r="AC390" s="17"/>
      <c r="AD390" s="15"/>
      <c r="AE390" s="65"/>
      <c r="AF390" s="127"/>
      <c r="AG390" s="39"/>
      <c r="AH390" s="52"/>
      <c r="AJ390" s="17"/>
      <c r="AK390" s="17"/>
      <c r="AL390" s="17"/>
      <c r="AM390" s="17"/>
      <c r="AO390" s="31" t="s">
        <v>59</v>
      </c>
    </row>
    <row r="391" spans="1:41" s="3" customFormat="1" ht="9.9499999999999993" customHeight="1" x14ac:dyDescent="0.2">
      <c r="C391" s="35"/>
      <c r="D391" s="40" t="s">
        <v>10</v>
      </c>
      <c r="E391" s="144" t="s">
        <v>204</v>
      </c>
      <c r="F391" s="144"/>
      <c r="G391" s="144" t="s">
        <v>464</v>
      </c>
      <c r="K391" s="144" t="s">
        <v>254</v>
      </c>
      <c r="L391" s="144"/>
      <c r="M391" s="144" t="s">
        <v>468</v>
      </c>
      <c r="P391" s="30"/>
      <c r="Q391" s="30"/>
      <c r="R391" s="30"/>
      <c r="S391" s="30"/>
      <c r="T391" s="30"/>
      <c r="U391" s="5"/>
      <c r="V391" s="52"/>
      <c r="W391" s="70"/>
      <c r="X391" s="70"/>
      <c r="Y391" s="52"/>
      <c r="Z391" s="39"/>
      <c r="AA391" s="39"/>
      <c r="AB391" s="55"/>
      <c r="AC391" s="17"/>
      <c r="AD391" s="15"/>
      <c r="AE391" s="65"/>
      <c r="AF391" s="127"/>
      <c r="AG391" s="17"/>
      <c r="AH391" s="52"/>
      <c r="AJ391" s="17"/>
      <c r="AK391" s="17"/>
      <c r="AL391" s="17"/>
      <c r="AM391" s="17"/>
      <c r="AO391" s="31" t="s">
        <v>59</v>
      </c>
    </row>
    <row r="392" spans="1:41" s="3" customFormat="1" ht="9.9499999999999993" customHeight="1" x14ac:dyDescent="0.2">
      <c r="C392" s="35"/>
      <c r="D392" s="40"/>
      <c r="E392" s="144" t="s">
        <v>200</v>
      </c>
      <c r="F392" s="144"/>
      <c r="G392" s="144" t="s">
        <v>465</v>
      </c>
      <c r="K392" s="144" t="s">
        <v>203</v>
      </c>
      <c r="L392" s="144"/>
      <c r="M392" s="144"/>
      <c r="O392" s="144"/>
      <c r="P392" s="30"/>
      <c r="Q392" s="30"/>
      <c r="R392" s="30"/>
      <c r="S392" s="30"/>
      <c r="T392" s="30"/>
      <c r="U392" s="5"/>
      <c r="V392" s="52"/>
      <c r="W392" s="70"/>
      <c r="X392" s="70"/>
      <c r="Y392" s="52"/>
      <c r="Z392" s="39"/>
      <c r="AA392" s="39"/>
      <c r="AB392" s="55"/>
      <c r="AC392" s="17"/>
      <c r="AD392" s="15"/>
      <c r="AE392" s="65"/>
      <c r="AF392" s="127"/>
      <c r="AG392" s="17"/>
      <c r="AH392" s="52"/>
      <c r="AJ392" s="17"/>
      <c r="AK392" s="17"/>
      <c r="AL392" s="17"/>
      <c r="AM392" s="17"/>
      <c r="AO392" s="31" t="s">
        <v>59</v>
      </c>
    </row>
    <row r="393" spans="1:41" s="3" customFormat="1" ht="9.9499999999999993" customHeight="1" x14ac:dyDescent="0.2">
      <c r="C393" s="35" t="s">
        <v>89</v>
      </c>
      <c r="D393" s="40"/>
      <c r="E393" s="144" t="s">
        <v>201</v>
      </c>
      <c r="F393" s="144"/>
      <c r="G393" s="144" t="s">
        <v>466</v>
      </c>
      <c r="K393" s="144" t="s">
        <v>462</v>
      </c>
      <c r="L393" s="144"/>
      <c r="O393" s="144"/>
      <c r="P393" s="30"/>
      <c r="Q393" s="30"/>
      <c r="R393" s="30"/>
      <c r="S393" s="30"/>
      <c r="T393" s="30"/>
      <c r="U393" s="5"/>
      <c r="V393" s="52"/>
      <c r="W393" s="70"/>
      <c r="X393" s="70"/>
      <c r="Y393" s="52"/>
      <c r="Z393" s="39"/>
      <c r="AA393" s="39"/>
      <c r="AB393" s="55"/>
      <c r="AC393" s="17"/>
      <c r="AD393" s="15"/>
      <c r="AE393" s="65"/>
      <c r="AF393" s="127"/>
      <c r="AG393" s="17"/>
      <c r="AH393" s="52"/>
      <c r="AJ393" s="17"/>
      <c r="AK393" s="17"/>
      <c r="AL393" s="17"/>
      <c r="AM393" s="17"/>
      <c r="AO393" s="31" t="s">
        <v>59</v>
      </c>
    </row>
    <row r="394" spans="1:41" s="3" customFormat="1" ht="9.9499999999999993" customHeight="1" x14ac:dyDescent="0.2">
      <c r="C394" s="35" t="s">
        <v>89</v>
      </c>
      <c r="D394" s="40"/>
      <c r="E394" s="144" t="s">
        <v>202</v>
      </c>
      <c r="F394" s="144"/>
      <c r="G394" s="144" t="s">
        <v>467</v>
      </c>
      <c r="K394" s="144" t="s">
        <v>463</v>
      </c>
      <c r="L394" s="144"/>
      <c r="M394" s="144"/>
      <c r="O394" s="144"/>
      <c r="P394" s="30"/>
      <c r="Q394" s="30"/>
      <c r="R394" s="30"/>
      <c r="S394" s="30"/>
      <c r="T394" s="30"/>
      <c r="U394" s="5"/>
      <c r="V394" s="52"/>
      <c r="W394" s="70"/>
      <c r="X394" s="70"/>
      <c r="Y394" s="52"/>
      <c r="Z394" s="39"/>
      <c r="AA394" s="39"/>
      <c r="AB394" s="55"/>
      <c r="AC394" s="17"/>
      <c r="AD394" s="15"/>
      <c r="AE394" s="65"/>
      <c r="AF394" s="127"/>
      <c r="AG394" s="17"/>
      <c r="AH394" s="52"/>
      <c r="AJ394" s="17"/>
      <c r="AK394" s="17"/>
      <c r="AL394" s="17"/>
      <c r="AM394" s="17"/>
      <c r="AO394" s="31" t="s">
        <v>59</v>
      </c>
    </row>
    <row r="395" spans="1:41" s="3" customFormat="1" ht="2.1" customHeight="1" x14ac:dyDescent="0.2">
      <c r="P395" s="75"/>
      <c r="Q395" s="91"/>
      <c r="R395" s="6"/>
      <c r="S395" s="39"/>
      <c r="T395" s="6"/>
      <c r="U395" s="5"/>
      <c r="V395" s="52"/>
      <c r="W395" s="56"/>
      <c r="X395" s="15"/>
      <c r="Y395" s="52"/>
      <c r="Z395" s="39"/>
      <c r="AA395" s="39"/>
      <c r="AB395" s="55"/>
      <c r="AC395" s="17"/>
      <c r="AD395" s="15"/>
      <c r="AE395" s="65"/>
      <c r="AF395" s="127"/>
      <c r="AG395" s="39"/>
      <c r="AH395" s="52"/>
      <c r="AJ395" s="17"/>
      <c r="AK395" s="17"/>
      <c r="AL395" s="17"/>
      <c r="AM395" s="17"/>
      <c r="AO395" s="31" t="s">
        <v>59</v>
      </c>
    </row>
    <row r="396" spans="1:41" s="3" customFormat="1" ht="9.9499999999999993" customHeight="1" x14ac:dyDescent="0.2">
      <c r="B396" s="119" t="s">
        <v>293</v>
      </c>
      <c r="D396" s="40" t="s">
        <v>89</v>
      </c>
      <c r="E396" s="75" t="s">
        <v>241</v>
      </c>
      <c r="F396" s="75"/>
      <c r="G396" s="30"/>
      <c r="H396" s="30"/>
      <c r="I396" s="30"/>
      <c r="J396" s="30" t="s">
        <v>449</v>
      </c>
      <c r="K396" s="30"/>
      <c r="L396" s="30"/>
      <c r="M396" s="30"/>
      <c r="N396" s="30"/>
      <c r="P396" s="75"/>
      <c r="Q396" s="91"/>
      <c r="R396" s="29"/>
      <c r="S396" s="39">
        <f>IF(Suggested="Yes",AA396,AG396)</f>
        <v>94.8</v>
      </c>
      <c r="T396" s="37" t="s">
        <v>46</v>
      </c>
      <c r="U396" s="5" t="str">
        <f>+Instructions!$B$3</f>
        <v>D</v>
      </c>
      <c r="V396" s="52"/>
      <c r="W396" s="56">
        <f>+Instructions!$C$22</f>
        <v>0</v>
      </c>
      <c r="X396" s="17">
        <f>ROUND($AA396*(1-W396)+0.004999,2)</f>
        <v>94.8</v>
      </c>
      <c r="Y396" s="52"/>
      <c r="Z396" s="6" t="s">
        <v>497</v>
      </c>
      <c r="AA396" s="39">
        <v>94.8</v>
      </c>
      <c r="AB396" s="60">
        <f>+W396</f>
        <v>0</v>
      </c>
      <c r="AC396" s="17">
        <f>+X396</f>
        <v>94.8</v>
      </c>
      <c r="AD396" s="12">
        <f>(AG396-AC396)/AG396</f>
        <v>0</v>
      </c>
      <c r="AE396" s="124"/>
      <c r="AF396" s="135">
        <v>5</v>
      </c>
      <c r="AG396" s="112">
        <f>SUM(AJ396:AL396)+AE396</f>
        <v>94.8</v>
      </c>
      <c r="AH396" s="52"/>
      <c r="AJ396" s="17">
        <f>ROUND(AC396/(1-VLOOKUP(AF396,Group,2,FALSE)),2)</f>
        <v>94.8</v>
      </c>
      <c r="AK396" s="17">
        <f>IF(VLOOKUP(AF396,Group,5,FALSE)="YES",VLOOKUP(ROUND(ROUND(AJ396,1)-AJ396,2),Round,2,FALSE)+VLOOKUP(AF396,Group,6,FALSE),0)</f>
        <v>0</v>
      </c>
      <c r="AL396" s="17">
        <f>IF(VLOOKUP(AF396,Group,7,FALSE)="",0,ROUND(AJ396-0.04999,1)-AJ396+AM396)</f>
        <v>0</v>
      </c>
      <c r="AM396" s="17" t="str">
        <f>IF(VLOOKUP(AF396,Group,7,FALSE)="","",VLOOKUP(AF396,Group,7,FALSE))</f>
        <v/>
      </c>
      <c r="AO396" s="31" t="s">
        <v>59</v>
      </c>
    </row>
    <row r="397" spans="1:41" s="3" customFormat="1" ht="2.1" customHeight="1" x14ac:dyDescent="0.2">
      <c r="C397" s="35"/>
      <c r="D397" s="40" t="s">
        <v>89</v>
      </c>
      <c r="E397" s="144"/>
      <c r="F397" s="144"/>
      <c r="H397" s="144"/>
      <c r="I397" s="144"/>
      <c r="J397" s="144"/>
      <c r="K397" s="144"/>
      <c r="L397" s="144"/>
      <c r="M397" s="144"/>
      <c r="N397" s="144"/>
      <c r="O397" s="144"/>
      <c r="P397" s="30"/>
      <c r="Q397" s="30"/>
      <c r="R397" s="30"/>
      <c r="S397" s="30"/>
      <c r="T397" s="30"/>
      <c r="U397" s="5"/>
      <c r="V397" s="52"/>
      <c r="W397" s="70"/>
      <c r="X397" s="70"/>
      <c r="Y397" s="52"/>
      <c r="Z397" s="39"/>
      <c r="AA397" s="39"/>
      <c r="AB397" s="55"/>
      <c r="AC397" s="17"/>
      <c r="AD397" s="15"/>
      <c r="AE397" s="65"/>
      <c r="AF397" s="127"/>
      <c r="AG397" s="17"/>
      <c r="AH397" s="52"/>
      <c r="AJ397" s="17"/>
      <c r="AK397" s="17"/>
      <c r="AL397" s="17"/>
      <c r="AM397" s="17"/>
      <c r="AO397" s="31" t="s">
        <v>59</v>
      </c>
    </row>
    <row r="398" spans="1:41" s="3" customFormat="1" ht="9.9499999999999993" customHeight="1" x14ac:dyDescent="0.2">
      <c r="D398" s="102" t="s">
        <v>53</v>
      </c>
      <c r="E398" s="182" t="s">
        <v>205</v>
      </c>
      <c r="F398" s="155"/>
      <c r="G398" s="155"/>
      <c r="H398" s="155"/>
      <c r="I398" s="155"/>
      <c r="J398" s="155"/>
      <c r="K398" s="155"/>
      <c r="L398" s="155"/>
      <c r="M398" s="155"/>
      <c r="N398" s="155"/>
      <c r="O398" s="156"/>
      <c r="P398" s="155"/>
      <c r="Q398" s="157"/>
      <c r="R398" s="29"/>
      <c r="S398" s="39"/>
      <c r="T398" s="37"/>
      <c r="U398" s="37"/>
      <c r="V398" s="52"/>
      <c r="W398" s="56"/>
      <c r="X398" s="39"/>
      <c r="Y398" s="52"/>
      <c r="Z398" s="39"/>
      <c r="AA398" s="39"/>
      <c r="AB398" s="60"/>
      <c r="AC398" s="39"/>
      <c r="AD398" s="60"/>
      <c r="AE398" s="76"/>
      <c r="AF398" s="128"/>
      <c r="AG398" s="39"/>
      <c r="AH398" s="52"/>
      <c r="AJ398" s="39"/>
      <c r="AK398" s="39"/>
      <c r="AL398" s="39"/>
      <c r="AM398" s="39"/>
      <c r="AO398" s="31" t="s">
        <v>59</v>
      </c>
    </row>
    <row r="399" spans="1:41" s="3" customFormat="1" ht="3" customHeight="1" x14ac:dyDescent="0.2">
      <c r="P399" s="75"/>
      <c r="Q399" s="91"/>
      <c r="R399" s="6"/>
      <c r="S399" s="39"/>
      <c r="T399" s="6"/>
      <c r="U399" s="5"/>
      <c r="V399" s="52"/>
      <c r="W399" s="56"/>
      <c r="X399" s="15"/>
      <c r="Y399" s="52"/>
      <c r="Z399" s="39"/>
      <c r="AA399" s="39"/>
      <c r="AB399" s="55"/>
      <c r="AC399" s="17"/>
      <c r="AD399" s="15"/>
      <c r="AE399" s="65"/>
      <c r="AF399" s="127"/>
      <c r="AG399" s="39"/>
      <c r="AH399" s="52"/>
      <c r="AJ399" s="17"/>
      <c r="AK399" s="17"/>
      <c r="AL399" s="17"/>
      <c r="AM399" s="17"/>
      <c r="AO399" s="31" t="s">
        <v>59</v>
      </c>
    </row>
    <row r="400" spans="1:41" s="3" customFormat="1" ht="9.9499999999999993" customHeight="1" x14ac:dyDescent="0.2">
      <c r="C400" s="74"/>
      <c r="D400" s="11" t="s">
        <v>379</v>
      </c>
      <c r="P400" s="4"/>
      <c r="Q400" s="6"/>
      <c r="R400" s="94" t="s">
        <v>330</v>
      </c>
      <c r="S400" s="194" t="s">
        <v>337</v>
      </c>
      <c r="T400" s="195"/>
      <c r="U400" s="5"/>
      <c r="V400" s="52"/>
      <c r="W400" s="70"/>
      <c r="X400" s="70"/>
      <c r="Y400" s="52"/>
      <c r="Z400" s="39"/>
      <c r="AA400" s="39"/>
      <c r="AB400" s="55"/>
      <c r="AC400" s="17"/>
      <c r="AD400" s="15"/>
      <c r="AE400" s="65"/>
      <c r="AF400" s="127"/>
      <c r="AG400" s="17"/>
      <c r="AH400" s="52"/>
      <c r="AJ400" s="17"/>
      <c r="AK400" s="17"/>
      <c r="AL400" s="17"/>
      <c r="AM400" s="17"/>
      <c r="AO400" s="31"/>
    </row>
    <row r="401" spans="2:41" s="3" customFormat="1" ht="2.1" customHeight="1" x14ac:dyDescent="0.2">
      <c r="P401" s="75"/>
      <c r="Q401" s="91"/>
      <c r="R401" s="6"/>
      <c r="S401" s="39"/>
      <c r="T401" s="6"/>
      <c r="U401" s="5"/>
      <c r="V401" s="52"/>
      <c r="W401" s="56"/>
      <c r="X401" s="15"/>
      <c r="Y401" s="52"/>
      <c r="Z401" s="39"/>
      <c r="AA401" s="39"/>
      <c r="AB401" s="55"/>
      <c r="AC401" s="17"/>
      <c r="AD401" s="15"/>
      <c r="AE401" s="65"/>
      <c r="AF401" s="127"/>
      <c r="AG401" s="39"/>
      <c r="AH401" s="52"/>
      <c r="AJ401" s="17"/>
      <c r="AK401" s="17"/>
      <c r="AL401" s="17"/>
      <c r="AM401" s="17"/>
      <c r="AO401" s="31" t="s">
        <v>59</v>
      </c>
    </row>
    <row r="402" spans="2:41" s="3" customFormat="1" ht="9.9499999999999993" customHeight="1" x14ac:dyDescent="0.2">
      <c r="C402" s="35"/>
      <c r="D402" s="40" t="s">
        <v>10</v>
      </c>
      <c r="E402" s="144" t="s">
        <v>382</v>
      </c>
      <c r="F402" s="144"/>
      <c r="H402" s="144" t="s">
        <v>381</v>
      </c>
      <c r="K402" s="144" t="s">
        <v>387</v>
      </c>
      <c r="L402" s="144"/>
      <c r="M402" s="144"/>
      <c r="N402" s="144" t="s">
        <v>390</v>
      </c>
      <c r="P402" s="30"/>
      <c r="Q402" s="30"/>
      <c r="R402" s="30"/>
      <c r="S402" s="30"/>
      <c r="T402" s="30"/>
      <c r="U402" s="5"/>
      <c r="V402" s="52"/>
      <c r="W402" s="70"/>
      <c r="X402" s="70"/>
      <c r="Y402" s="52"/>
      <c r="Z402" s="39"/>
      <c r="AA402" s="39"/>
      <c r="AB402" s="55"/>
      <c r="AC402" s="17"/>
      <c r="AD402" s="15"/>
      <c r="AE402" s="65"/>
      <c r="AF402" s="127"/>
      <c r="AG402" s="17"/>
      <c r="AH402" s="52"/>
      <c r="AJ402" s="17"/>
      <c r="AK402" s="17"/>
      <c r="AL402" s="17"/>
      <c r="AM402" s="17"/>
      <c r="AO402" s="31" t="s">
        <v>59</v>
      </c>
    </row>
    <row r="403" spans="2:41" s="3" customFormat="1" ht="9.9499999999999993" customHeight="1" x14ac:dyDescent="0.2">
      <c r="C403" s="35"/>
      <c r="D403" s="40"/>
      <c r="E403" s="144" t="s">
        <v>383</v>
      </c>
      <c r="F403" s="144"/>
      <c r="H403" s="144" t="s">
        <v>385</v>
      </c>
      <c r="K403" s="144" t="s">
        <v>388</v>
      </c>
      <c r="L403" s="144"/>
      <c r="M403" s="144"/>
      <c r="N403" s="144" t="s">
        <v>391</v>
      </c>
      <c r="O403" s="144"/>
      <c r="P403" s="30"/>
      <c r="Q403" s="30"/>
      <c r="R403" s="30"/>
      <c r="S403" s="30"/>
      <c r="T403" s="30"/>
      <c r="U403" s="5"/>
      <c r="V403" s="52"/>
      <c r="W403" s="70"/>
      <c r="X403" s="70"/>
      <c r="Y403" s="52"/>
      <c r="Z403" s="39"/>
      <c r="AA403" s="39"/>
      <c r="AB403" s="55"/>
      <c r="AC403" s="17"/>
      <c r="AD403" s="15"/>
      <c r="AE403" s="65"/>
      <c r="AF403" s="127"/>
      <c r="AG403" s="17"/>
      <c r="AH403" s="52"/>
      <c r="AJ403" s="17"/>
      <c r="AK403" s="17"/>
      <c r="AL403" s="17"/>
      <c r="AM403" s="17"/>
      <c r="AO403" s="31" t="s">
        <v>59</v>
      </c>
    </row>
    <row r="404" spans="2:41" s="3" customFormat="1" ht="9.9499999999999993" customHeight="1" x14ac:dyDescent="0.2">
      <c r="C404" s="35" t="s">
        <v>89</v>
      </c>
      <c r="D404" s="40"/>
      <c r="E404" s="144" t="s">
        <v>384</v>
      </c>
      <c r="F404" s="144"/>
      <c r="H404" s="144" t="s">
        <v>386</v>
      </c>
      <c r="K404" s="144" t="s">
        <v>389</v>
      </c>
      <c r="L404" s="144"/>
      <c r="M404" s="144"/>
      <c r="O404" s="144"/>
      <c r="P404" s="30"/>
      <c r="Q404" s="30"/>
      <c r="R404" s="30"/>
      <c r="S404" s="30"/>
      <c r="T404" s="30"/>
      <c r="U404" s="5"/>
      <c r="V404" s="52"/>
      <c r="W404" s="70"/>
      <c r="X404" s="70"/>
      <c r="Y404" s="52"/>
      <c r="Z404" s="39"/>
      <c r="AA404" s="39"/>
      <c r="AB404" s="55"/>
      <c r="AC404" s="17"/>
      <c r="AD404" s="15"/>
      <c r="AE404" s="65"/>
      <c r="AF404" s="127"/>
      <c r="AG404" s="17"/>
      <c r="AH404" s="52"/>
      <c r="AJ404" s="17"/>
      <c r="AK404" s="17"/>
      <c r="AL404" s="17"/>
      <c r="AM404" s="17"/>
      <c r="AO404" s="31" t="s">
        <v>59</v>
      </c>
    </row>
    <row r="405" spans="2:41" s="3" customFormat="1" ht="2.1" customHeight="1" x14ac:dyDescent="0.2">
      <c r="P405" s="75"/>
      <c r="Q405" s="91"/>
      <c r="R405" s="6"/>
      <c r="S405" s="39"/>
      <c r="T405" s="6"/>
      <c r="U405" s="5"/>
      <c r="V405" s="52"/>
      <c r="W405" s="56"/>
      <c r="X405" s="15"/>
      <c r="Y405" s="52"/>
      <c r="Z405" s="39"/>
      <c r="AA405" s="39"/>
      <c r="AB405" s="55"/>
      <c r="AC405" s="17"/>
      <c r="AD405" s="15"/>
      <c r="AE405" s="65"/>
      <c r="AF405" s="127"/>
      <c r="AG405" s="39"/>
      <c r="AH405" s="52"/>
      <c r="AJ405" s="17"/>
      <c r="AK405" s="17"/>
      <c r="AL405" s="17"/>
      <c r="AM405" s="17"/>
      <c r="AO405" s="31" t="s">
        <v>59</v>
      </c>
    </row>
    <row r="406" spans="2:41" s="3" customFormat="1" ht="9.9499999999999993" customHeight="1" x14ac:dyDescent="0.2">
      <c r="B406" s="119" t="s">
        <v>293</v>
      </c>
      <c r="D406" s="40" t="s">
        <v>89</v>
      </c>
      <c r="E406" s="75" t="s">
        <v>380</v>
      </c>
      <c r="F406" s="75"/>
      <c r="G406" s="30"/>
      <c r="H406" s="30"/>
      <c r="I406" s="30"/>
      <c r="J406" s="30"/>
      <c r="K406" s="30"/>
      <c r="L406" s="30"/>
      <c r="M406" s="30"/>
      <c r="N406" s="30"/>
      <c r="P406" s="75"/>
      <c r="Q406" s="91"/>
      <c r="R406" s="29"/>
      <c r="S406" s="39">
        <f>IF(Suggested="Yes",AA406,AG406)</f>
        <v>190.7</v>
      </c>
      <c r="T406" s="37" t="s">
        <v>46</v>
      </c>
      <c r="U406" s="5" t="str">
        <f>+Instructions!$B$3</f>
        <v>D</v>
      </c>
      <c r="V406" s="52"/>
      <c r="W406" s="56">
        <f>+Instructions!$C$22</f>
        <v>0</v>
      </c>
      <c r="X406" s="17">
        <f>ROUND($AA406*(1-W406)+0.004999,2)</f>
        <v>190.7</v>
      </c>
      <c r="Y406" s="52"/>
      <c r="Z406" s="6" t="s">
        <v>497</v>
      </c>
      <c r="AA406" s="39">
        <v>190.7</v>
      </c>
      <c r="AB406" s="60">
        <f>+W406</f>
        <v>0</v>
      </c>
      <c r="AC406" s="17">
        <f>+X406</f>
        <v>190.7</v>
      </c>
      <c r="AD406" s="12">
        <f>(AG406-AC406)/AG406</f>
        <v>0</v>
      </c>
      <c r="AE406" s="124"/>
      <c r="AF406" s="135">
        <v>5</v>
      </c>
      <c r="AG406" s="112">
        <f>SUM(AJ406:AL406)+AE406</f>
        <v>190.7</v>
      </c>
      <c r="AH406" s="52"/>
      <c r="AJ406" s="17">
        <f>ROUND(AC406/(1-VLOOKUP(AF406,Group,2,FALSE)),2)</f>
        <v>190.7</v>
      </c>
      <c r="AK406" s="17">
        <f>IF(VLOOKUP(AF406,Group,5,FALSE)="YES",VLOOKUP(ROUND(ROUND(AJ406,1)-AJ406,2),Round,2,FALSE)+VLOOKUP(AF406,Group,6,FALSE),0)</f>
        <v>0</v>
      </c>
      <c r="AL406" s="17">
        <f>IF(VLOOKUP(AF406,Group,7,FALSE)="",0,ROUND(AJ406-0.04999,1)-AJ406+AM406)</f>
        <v>0</v>
      </c>
      <c r="AM406" s="17" t="str">
        <f>IF(VLOOKUP(AF406,Group,7,FALSE)="","",VLOOKUP(AF406,Group,7,FALSE))</f>
        <v/>
      </c>
      <c r="AO406" s="31" t="s">
        <v>59</v>
      </c>
    </row>
    <row r="407" spans="2:41" s="3" customFormat="1" ht="2.1" customHeight="1" x14ac:dyDescent="0.2">
      <c r="C407" s="35"/>
      <c r="D407" s="40" t="s">
        <v>89</v>
      </c>
      <c r="E407" s="144"/>
      <c r="F407" s="144"/>
      <c r="H407" s="144"/>
      <c r="I407" s="144"/>
      <c r="J407" s="144"/>
      <c r="K407" s="144"/>
      <c r="L407" s="144"/>
      <c r="M407" s="144"/>
      <c r="N407" s="144"/>
      <c r="O407" s="144"/>
      <c r="P407" s="30"/>
      <c r="Q407" s="30"/>
      <c r="R407" s="30"/>
      <c r="S407" s="30"/>
      <c r="T407" s="30"/>
      <c r="U407" s="5"/>
      <c r="V407" s="52"/>
      <c r="W407" s="70"/>
      <c r="X407" s="70"/>
      <c r="Y407" s="52"/>
      <c r="Z407" s="39"/>
      <c r="AA407" s="39"/>
      <c r="AB407" s="55"/>
      <c r="AC407" s="17"/>
      <c r="AD407" s="15"/>
      <c r="AE407" s="65"/>
      <c r="AF407" s="127"/>
      <c r="AG407" s="17"/>
      <c r="AH407" s="52"/>
      <c r="AJ407" s="17"/>
      <c r="AK407" s="17"/>
      <c r="AL407" s="17"/>
      <c r="AM407" s="17"/>
      <c r="AO407" s="31" t="s">
        <v>59</v>
      </c>
    </row>
    <row r="408" spans="2:41" s="3" customFormat="1" ht="9.9499999999999993" customHeight="1" x14ac:dyDescent="0.2">
      <c r="D408" s="102" t="s">
        <v>53</v>
      </c>
      <c r="E408" s="182" t="s">
        <v>392</v>
      </c>
      <c r="F408" s="155"/>
      <c r="G408" s="155"/>
      <c r="H408" s="155"/>
      <c r="I408" s="155"/>
      <c r="J408" s="155"/>
      <c r="K408" s="155"/>
      <c r="L408" s="155"/>
      <c r="M408" s="155"/>
      <c r="N408" s="155"/>
      <c r="O408" s="156"/>
      <c r="P408" s="155"/>
      <c r="Q408" s="157"/>
      <c r="R408" s="29"/>
      <c r="S408" s="39"/>
      <c r="T408" s="37"/>
      <c r="U408" s="37"/>
      <c r="V408" s="52"/>
      <c r="W408" s="56"/>
      <c r="X408" s="39"/>
      <c r="Y408" s="52"/>
      <c r="Z408" s="39"/>
      <c r="AA408" s="39"/>
      <c r="AB408" s="60"/>
      <c r="AC408" s="39"/>
      <c r="AD408" s="60"/>
      <c r="AE408" s="76"/>
      <c r="AF408" s="128"/>
      <c r="AG408" s="39"/>
      <c r="AH408" s="52"/>
      <c r="AJ408" s="39"/>
      <c r="AK408" s="39"/>
      <c r="AL408" s="39"/>
      <c r="AM408" s="39"/>
      <c r="AO408" s="31" t="s">
        <v>59</v>
      </c>
    </row>
    <row r="409" spans="2:41" s="3" customFormat="1" ht="9.9499999999999993" customHeight="1" x14ac:dyDescent="0.2">
      <c r="D409" s="102"/>
      <c r="E409" s="182" t="s">
        <v>393</v>
      </c>
      <c r="F409" s="155"/>
      <c r="G409" s="155"/>
      <c r="H409" s="155"/>
      <c r="I409" s="155"/>
      <c r="J409" s="155"/>
      <c r="K409" s="155"/>
      <c r="L409" s="155"/>
      <c r="M409" s="155"/>
      <c r="N409" s="155"/>
      <c r="O409" s="156"/>
      <c r="P409" s="155"/>
      <c r="Q409" s="157"/>
      <c r="R409" s="29"/>
      <c r="S409" s="39"/>
      <c r="T409" s="37"/>
      <c r="U409" s="37"/>
      <c r="V409" s="52"/>
      <c r="W409" s="56"/>
      <c r="X409" s="39"/>
      <c r="Y409" s="52"/>
      <c r="Z409" s="39"/>
      <c r="AA409" s="39"/>
      <c r="AB409" s="60"/>
      <c r="AC409" s="39"/>
      <c r="AD409" s="60"/>
      <c r="AE409" s="76"/>
      <c r="AF409" s="128"/>
      <c r="AG409" s="39"/>
      <c r="AH409" s="52"/>
      <c r="AJ409" s="39"/>
      <c r="AK409" s="39"/>
      <c r="AL409" s="39"/>
      <c r="AM409" s="39"/>
      <c r="AO409" s="31" t="s">
        <v>59</v>
      </c>
    </row>
    <row r="410" spans="2:41" s="3" customFormat="1" ht="9.9499999999999993" customHeight="1" x14ac:dyDescent="0.2">
      <c r="D410" s="102"/>
      <c r="E410" s="182" t="s">
        <v>394</v>
      </c>
      <c r="F410" s="155"/>
      <c r="G410" s="155"/>
      <c r="H410" s="155"/>
      <c r="I410" s="155"/>
      <c r="J410" s="155"/>
      <c r="K410" s="155"/>
      <c r="L410" s="155"/>
      <c r="M410" s="155"/>
      <c r="N410" s="155"/>
      <c r="O410" s="156"/>
      <c r="P410" s="155"/>
      <c r="Q410" s="157"/>
      <c r="R410" s="29"/>
      <c r="S410" s="39"/>
      <c r="T410" s="37"/>
      <c r="U410" s="37"/>
      <c r="V410" s="52"/>
      <c r="W410" s="56"/>
      <c r="X410" s="39"/>
      <c r="Y410" s="52"/>
      <c r="Z410" s="39"/>
      <c r="AA410" s="39"/>
      <c r="AB410" s="60"/>
      <c r="AC410" s="39"/>
      <c r="AD410" s="60"/>
      <c r="AE410" s="76"/>
      <c r="AF410" s="128"/>
      <c r="AG410" s="39"/>
      <c r="AH410" s="52"/>
      <c r="AJ410" s="39"/>
      <c r="AK410" s="39"/>
      <c r="AL410" s="39"/>
      <c r="AM410" s="39"/>
      <c r="AO410" s="31" t="s">
        <v>59</v>
      </c>
    </row>
    <row r="411" spans="2:41" s="3" customFormat="1" ht="9.9499999999999993" customHeight="1" x14ac:dyDescent="0.2">
      <c r="D411" s="102"/>
      <c r="E411" s="182" t="s">
        <v>395</v>
      </c>
      <c r="F411" s="155"/>
      <c r="G411" s="155"/>
      <c r="H411" s="155"/>
      <c r="I411" s="155"/>
      <c r="J411" s="155"/>
      <c r="K411" s="155"/>
      <c r="L411" s="155"/>
      <c r="M411" s="155"/>
      <c r="N411" s="155"/>
      <c r="O411" s="156"/>
      <c r="P411" s="155"/>
      <c r="Q411" s="157"/>
      <c r="R411" s="29"/>
      <c r="S411" s="39"/>
      <c r="T411" s="37"/>
      <c r="U411" s="37"/>
      <c r="V411" s="52"/>
      <c r="W411" s="56"/>
      <c r="X411" s="39"/>
      <c r="Y411" s="52"/>
      <c r="Z411" s="39"/>
      <c r="AA411" s="39"/>
      <c r="AB411" s="60"/>
      <c r="AC411" s="39"/>
      <c r="AD411" s="60"/>
      <c r="AE411" s="76"/>
      <c r="AF411" s="128"/>
      <c r="AG411" s="39"/>
      <c r="AH411" s="52"/>
      <c r="AJ411" s="39"/>
      <c r="AK411" s="39"/>
      <c r="AL411" s="39"/>
      <c r="AM411" s="39"/>
      <c r="AO411" s="31" t="s">
        <v>59</v>
      </c>
    </row>
    <row r="412" spans="2:41" s="3" customFormat="1" ht="3" customHeight="1" x14ac:dyDescent="0.2">
      <c r="P412" s="75"/>
      <c r="Q412" s="91"/>
      <c r="R412" s="6"/>
      <c r="S412" s="39"/>
      <c r="T412" s="6"/>
      <c r="U412" s="5"/>
      <c r="V412" s="52"/>
      <c r="W412" s="56"/>
      <c r="X412" s="15"/>
      <c r="Y412" s="52"/>
      <c r="Z412" s="39"/>
      <c r="AA412" s="39"/>
      <c r="AB412" s="55"/>
      <c r="AC412" s="17"/>
      <c r="AD412" s="15"/>
      <c r="AE412" s="65"/>
      <c r="AF412" s="127"/>
      <c r="AG412" s="39"/>
      <c r="AH412" s="52"/>
      <c r="AJ412" s="17"/>
      <c r="AK412" s="17"/>
      <c r="AL412" s="17"/>
      <c r="AM412" s="17"/>
      <c r="AO412" s="31" t="s">
        <v>59</v>
      </c>
    </row>
    <row r="413" spans="2:41" s="3" customFormat="1" ht="9.9499999999999993" customHeight="1" x14ac:dyDescent="0.2">
      <c r="C413" s="74"/>
      <c r="D413" s="11" t="s">
        <v>206</v>
      </c>
      <c r="P413" s="218"/>
      <c r="Q413" s="6"/>
      <c r="R413" s="94" t="s">
        <v>330</v>
      </c>
      <c r="S413" s="194" t="s">
        <v>337</v>
      </c>
      <c r="T413" s="195"/>
      <c r="U413" s="5"/>
      <c r="V413" s="52"/>
      <c r="W413" s="70"/>
      <c r="X413" s="70"/>
      <c r="Y413" s="52"/>
      <c r="Z413" s="39"/>
      <c r="AA413" s="39"/>
      <c r="AB413" s="55"/>
      <c r="AC413" s="17"/>
      <c r="AD413" s="15"/>
      <c r="AE413" s="65"/>
      <c r="AF413" s="127"/>
      <c r="AG413" s="17"/>
      <c r="AH413" s="52"/>
      <c r="AJ413" s="17"/>
      <c r="AK413" s="17"/>
      <c r="AL413" s="17"/>
      <c r="AM413" s="17"/>
      <c r="AO413" s="31"/>
    </row>
    <row r="414" spans="2:41" s="3" customFormat="1" ht="2.1" customHeight="1" x14ac:dyDescent="0.2">
      <c r="P414" s="75"/>
      <c r="Q414" s="91"/>
      <c r="R414" s="6"/>
      <c r="S414" s="39"/>
      <c r="T414" s="6"/>
      <c r="U414" s="5"/>
      <c r="V414" s="52"/>
      <c r="W414" s="56"/>
      <c r="X414" s="15"/>
      <c r="Y414" s="52"/>
      <c r="Z414" s="39"/>
      <c r="AA414" s="39"/>
      <c r="AB414" s="55"/>
      <c r="AC414" s="17"/>
      <c r="AD414" s="15"/>
      <c r="AE414" s="65"/>
      <c r="AF414" s="127"/>
      <c r="AG414" s="39"/>
      <c r="AH414" s="52"/>
      <c r="AJ414" s="17"/>
      <c r="AK414" s="17"/>
      <c r="AL414" s="17"/>
      <c r="AM414" s="17"/>
      <c r="AO414" s="31" t="s">
        <v>59</v>
      </c>
    </row>
    <row r="415" spans="2:41" s="3" customFormat="1" ht="9.9499999999999993" customHeight="1" x14ac:dyDescent="0.2">
      <c r="C415" s="35"/>
      <c r="D415" s="40" t="s">
        <v>10</v>
      </c>
      <c r="E415" s="144" t="s">
        <v>207</v>
      </c>
      <c r="F415" s="144"/>
      <c r="G415" s="144" t="s">
        <v>208</v>
      </c>
      <c r="I415" s="144"/>
      <c r="K415" s="144"/>
      <c r="L415" s="144"/>
      <c r="M415" s="144"/>
      <c r="N415" s="144"/>
      <c r="P415" s="30"/>
      <c r="Q415" s="30"/>
      <c r="R415" s="30"/>
      <c r="S415" s="30"/>
      <c r="T415" s="30"/>
      <c r="U415" s="5"/>
      <c r="V415" s="52"/>
      <c r="W415" s="70"/>
      <c r="X415" s="70"/>
      <c r="Y415" s="52"/>
      <c r="Z415" s="39"/>
      <c r="AA415" s="39"/>
      <c r="AB415" s="55"/>
      <c r="AC415" s="17"/>
      <c r="AD415" s="15"/>
      <c r="AE415" s="65"/>
      <c r="AF415" s="127"/>
      <c r="AG415" s="17"/>
      <c r="AH415" s="52"/>
      <c r="AJ415" s="17"/>
      <c r="AK415" s="17"/>
      <c r="AL415" s="17"/>
      <c r="AM415" s="17"/>
      <c r="AO415" s="31" t="s">
        <v>59</v>
      </c>
    </row>
    <row r="416" spans="2:41" s="3" customFormat="1" ht="2.1" customHeight="1" x14ac:dyDescent="0.2">
      <c r="P416" s="75"/>
      <c r="Q416" s="91"/>
      <c r="R416" s="6"/>
      <c r="S416" s="39"/>
      <c r="T416" s="6"/>
      <c r="U416" s="5"/>
      <c r="V416" s="52"/>
      <c r="W416" s="56"/>
      <c r="X416" s="15"/>
      <c r="Y416" s="52"/>
      <c r="Z416" s="39"/>
      <c r="AA416" s="39"/>
      <c r="AB416" s="55"/>
      <c r="AC416" s="17"/>
      <c r="AD416" s="15"/>
      <c r="AE416" s="65"/>
      <c r="AF416" s="127"/>
      <c r="AG416" s="39"/>
      <c r="AH416" s="52"/>
      <c r="AJ416" s="17"/>
      <c r="AK416" s="17"/>
      <c r="AL416" s="17"/>
      <c r="AM416" s="17"/>
      <c r="AO416" s="31" t="s">
        <v>59</v>
      </c>
    </row>
    <row r="417" spans="2:41" s="3" customFormat="1" ht="9.9499999999999993" customHeight="1" x14ac:dyDescent="0.2">
      <c r="B417" s="119" t="s">
        <v>293</v>
      </c>
      <c r="D417" s="40" t="s">
        <v>89</v>
      </c>
      <c r="E417" s="75" t="s">
        <v>182</v>
      </c>
      <c r="F417" s="75"/>
      <c r="G417" s="30"/>
      <c r="H417" s="30"/>
      <c r="I417" s="30"/>
      <c r="J417" s="30"/>
      <c r="K417" s="30"/>
      <c r="L417" s="30"/>
      <c r="M417" s="30"/>
      <c r="N417" s="30"/>
      <c r="P417" s="75"/>
      <c r="Q417" s="91"/>
      <c r="R417" s="29"/>
      <c r="S417" s="39">
        <f>IF(Suggested="Yes",AA417,AG417)</f>
        <v>553.65</v>
      </c>
      <c r="T417" s="37" t="s">
        <v>46</v>
      </c>
      <c r="U417" s="5" t="str">
        <f>+Instructions!$B$3</f>
        <v>D</v>
      </c>
      <c r="V417" s="52"/>
      <c r="W417" s="56">
        <f>+Instructions!$C$22</f>
        <v>0</v>
      </c>
      <c r="X417" s="17">
        <f>ROUND($AA417*(1-W417)+0.004999,2)</f>
        <v>553.65</v>
      </c>
      <c r="Y417" s="52"/>
      <c r="Z417" s="6" t="s">
        <v>497</v>
      </c>
      <c r="AA417" s="39">
        <v>553.65</v>
      </c>
      <c r="AB417" s="60">
        <f>+W417</f>
        <v>0</v>
      </c>
      <c r="AC417" s="17">
        <f>+X417</f>
        <v>553.65</v>
      </c>
      <c r="AD417" s="12">
        <f>(AG417-AC417)/AG417</f>
        <v>0</v>
      </c>
      <c r="AE417" s="124"/>
      <c r="AF417" s="135">
        <v>5</v>
      </c>
      <c r="AG417" s="112">
        <f>SUM(AJ417:AL417)+AE417</f>
        <v>553.65</v>
      </c>
      <c r="AH417" s="52"/>
      <c r="AJ417" s="17">
        <f>ROUND(AC417/(1-VLOOKUP(AF417,Group,2,FALSE)),2)</f>
        <v>553.65</v>
      </c>
      <c r="AK417" s="17">
        <f>IF(VLOOKUP(AF417,Group,5,FALSE)="YES",VLOOKUP(ROUND(ROUND(AJ417,1)-AJ417,2),Round,2,FALSE)+VLOOKUP(AF417,Group,6,FALSE),0)</f>
        <v>0</v>
      </c>
      <c r="AL417" s="17">
        <f>IF(VLOOKUP(AF417,Group,7,FALSE)="",0,ROUND(AJ417-0.04999,1)-AJ417+AM417)</f>
        <v>0</v>
      </c>
      <c r="AM417" s="17" t="str">
        <f>IF(VLOOKUP(AF417,Group,7,FALSE)="","",VLOOKUP(AF417,Group,7,FALSE))</f>
        <v/>
      </c>
      <c r="AO417" s="31" t="s">
        <v>59</v>
      </c>
    </row>
    <row r="418" spans="2:41" s="3" customFormat="1" ht="2.1" customHeight="1" x14ac:dyDescent="0.2">
      <c r="P418" s="75"/>
      <c r="Q418" s="91"/>
      <c r="R418" s="6"/>
      <c r="S418" s="39"/>
      <c r="T418" s="6"/>
      <c r="U418" s="5"/>
      <c r="V418" s="52"/>
      <c r="W418" s="56"/>
      <c r="X418" s="15"/>
      <c r="Y418" s="52"/>
      <c r="Z418" s="39"/>
      <c r="AA418" s="39"/>
      <c r="AB418" s="55"/>
      <c r="AC418" s="17"/>
      <c r="AD418" s="15"/>
      <c r="AE418" s="65"/>
      <c r="AF418" s="127"/>
      <c r="AG418" s="39"/>
      <c r="AH418" s="52"/>
      <c r="AJ418" s="17"/>
      <c r="AK418" s="17"/>
      <c r="AL418" s="17"/>
      <c r="AM418" s="17"/>
      <c r="AO418" s="31" t="s">
        <v>59</v>
      </c>
    </row>
    <row r="419" spans="2:41" s="3" customFormat="1" ht="9.9499999999999993" customHeight="1" x14ac:dyDescent="0.2">
      <c r="B419" s="119" t="s">
        <v>293</v>
      </c>
      <c r="D419" s="40" t="s">
        <v>89</v>
      </c>
      <c r="E419" s="75" t="s">
        <v>478</v>
      </c>
      <c r="F419" s="75"/>
      <c r="G419" s="30" t="s">
        <v>473</v>
      </c>
      <c r="H419" s="30"/>
      <c r="I419" s="30"/>
      <c r="J419" s="30"/>
      <c r="K419" s="30"/>
      <c r="L419" s="30"/>
      <c r="M419" s="30"/>
      <c r="N419" s="30"/>
      <c r="P419" s="75"/>
      <c r="Q419" s="91"/>
      <c r="R419" s="29" t="s">
        <v>475</v>
      </c>
      <c r="S419" s="39">
        <f>IF(Suggested="Yes",AA419,AG419)</f>
        <v>2439.4</v>
      </c>
      <c r="T419" s="37" t="s">
        <v>46</v>
      </c>
      <c r="U419" s="5" t="str">
        <f>+Instructions!$B$3</f>
        <v>D</v>
      </c>
      <c r="V419" s="52"/>
      <c r="W419" s="56">
        <f>+Instructions!$C$22</f>
        <v>0</v>
      </c>
      <c r="X419" s="17">
        <f>ROUND($AA419*(1-W419)+0.004999,2)</f>
        <v>2439.4</v>
      </c>
      <c r="Y419" s="52"/>
      <c r="Z419" s="6" t="s">
        <v>497</v>
      </c>
      <c r="AA419" s="39">
        <v>2439.4</v>
      </c>
      <c r="AB419" s="60">
        <f>+W419</f>
        <v>0</v>
      </c>
      <c r="AC419" s="17">
        <f>+X419</f>
        <v>2439.4</v>
      </c>
      <c r="AD419" s="12">
        <f>(AG419-AC419)/AG419</f>
        <v>0</v>
      </c>
      <c r="AE419" s="124"/>
      <c r="AF419" s="135">
        <v>5</v>
      </c>
      <c r="AG419" s="112">
        <f>SUM(AJ419:AL419)+AE419</f>
        <v>2439.4</v>
      </c>
      <c r="AH419" s="52"/>
      <c r="AJ419" s="17">
        <f>ROUND(AC419/(1-VLOOKUP(AF419,Group,2,FALSE)),2)</f>
        <v>2439.4</v>
      </c>
      <c r="AK419" s="17">
        <f>IF(VLOOKUP(AF419,Group,5,FALSE)="YES",VLOOKUP(ROUND(ROUND(AJ419,1)-AJ419,2),Round,2,FALSE)+VLOOKUP(AF419,Group,6,FALSE),0)</f>
        <v>0</v>
      </c>
      <c r="AL419" s="17">
        <f>IF(VLOOKUP(AF419,Group,7,FALSE)="",0,ROUND(AJ419-0.04999,1)-AJ419+AM419)</f>
        <v>0</v>
      </c>
      <c r="AM419" s="17" t="str">
        <f>IF(VLOOKUP(AF419,Group,7,FALSE)="","",VLOOKUP(AF419,Group,7,FALSE))</f>
        <v/>
      </c>
      <c r="AO419" s="31" t="s">
        <v>59</v>
      </c>
    </row>
    <row r="420" spans="2:41" s="3" customFormat="1" ht="2.1" customHeight="1" x14ac:dyDescent="0.2">
      <c r="C420" s="35"/>
      <c r="D420" s="40" t="s">
        <v>89</v>
      </c>
      <c r="E420" s="144"/>
      <c r="F420" s="144"/>
      <c r="H420" s="144"/>
      <c r="I420" s="144"/>
      <c r="J420" s="144"/>
      <c r="K420" s="144"/>
      <c r="L420" s="144"/>
      <c r="M420" s="144"/>
      <c r="N420" s="144"/>
      <c r="O420" s="144"/>
      <c r="P420" s="30"/>
      <c r="Q420" s="30"/>
      <c r="R420" s="30"/>
      <c r="S420" s="30"/>
      <c r="T420" s="30"/>
      <c r="U420" s="5"/>
      <c r="V420" s="52"/>
      <c r="W420" s="70"/>
      <c r="X420" s="70"/>
      <c r="Y420" s="52"/>
      <c r="Z420" s="39"/>
      <c r="AA420" s="39"/>
      <c r="AB420" s="55"/>
      <c r="AC420" s="17"/>
      <c r="AD420" s="15"/>
      <c r="AE420" s="65"/>
      <c r="AF420" s="127"/>
      <c r="AG420" s="17"/>
      <c r="AH420" s="52"/>
      <c r="AJ420" s="17"/>
      <c r="AK420" s="17"/>
      <c r="AL420" s="17"/>
      <c r="AM420" s="17"/>
      <c r="AO420" s="31" t="s">
        <v>59</v>
      </c>
    </row>
    <row r="421" spans="2:41" s="3" customFormat="1" ht="9.9499999999999993" customHeight="1" x14ac:dyDescent="0.2">
      <c r="D421" s="102" t="s">
        <v>53</v>
      </c>
      <c r="E421" s="182" t="s">
        <v>209</v>
      </c>
      <c r="F421" s="155"/>
      <c r="G421" s="155"/>
      <c r="H421" s="155"/>
      <c r="I421" s="155"/>
      <c r="J421" s="155"/>
      <c r="K421" s="155"/>
      <c r="L421" s="155"/>
      <c r="M421" s="155"/>
      <c r="N421" s="155"/>
      <c r="O421" s="156"/>
      <c r="P421" s="155"/>
      <c r="Q421" s="157"/>
      <c r="R421" s="29"/>
      <c r="S421" s="39"/>
      <c r="T421" s="37"/>
      <c r="U421" s="37"/>
      <c r="V421" s="52"/>
      <c r="W421" s="56"/>
      <c r="X421" s="39"/>
      <c r="Y421" s="52"/>
      <c r="Z421" s="39"/>
      <c r="AA421" s="39"/>
      <c r="AB421" s="60"/>
      <c r="AC421" s="39"/>
      <c r="AD421" s="60"/>
      <c r="AE421" s="76"/>
      <c r="AF421" s="128"/>
      <c r="AG421" s="39"/>
      <c r="AH421" s="52"/>
      <c r="AJ421" s="39"/>
      <c r="AK421" s="39"/>
      <c r="AL421" s="39"/>
      <c r="AM421" s="39"/>
      <c r="AO421" s="31" t="s">
        <v>59</v>
      </c>
    </row>
    <row r="422" spans="2:41" s="3" customFormat="1" ht="9.9499999999999993" customHeight="1" x14ac:dyDescent="0.2">
      <c r="D422" s="102"/>
      <c r="E422" s="182" t="s">
        <v>210</v>
      </c>
      <c r="F422" s="155"/>
      <c r="G422" s="155"/>
      <c r="H422" s="155"/>
      <c r="I422" s="155"/>
      <c r="J422" s="155"/>
      <c r="K422" s="155"/>
      <c r="L422" s="155"/>
      <c r="M422" s="155"/>
      <c r="N422" s="155"/>
      <c r="O422" s="156"/>
      <c r="P422" s="155"/>
      <c r="Q422" s="157"/>
      <c r="R422" s="29"/>
      <c r="S422" s="39"/>
      <c r="T422" s="37"/>
      <c r="U422" s="37"/>
      <c r="V422" s="52"/>
      <c r="W422" s="56"/>
      <c r="X422" s="39"/>
      <c r="Y422" s="52"/>
      <c r="Z422" s="39"/>
      <c r="AA422" s="39"/>
      <c r="AB422" s="60"/>
      <c r="AC422" s="39"/>
      <c r="AD422" s="60"/>
      <c r="AE422" s="76"/>
      <c r="AF422" s="128"/>
      <c r="AG422" s="39"/>
      <c r="AH422" s="52"/>
      <c r="AJ422" s="39"/>
      <c r="AK422" s="39"/>
      <c r="AL422" s="39"/>
      <c r="AM422" s="39"/>
      <c r="AO422" s="31" t="s">
        <v>59</v>
      </c>
    </row>
    <row r="423" spans="2:41" s="3" customFormat="1" ht="9.9499999999999993" customHeight="1" x14ac:dyDescent="0.2">
      <c r="D423" s="102"/>
      <c r="E423" s="182" t="s">
        <v>211</v>
      </c>
      <c r="F423" s="155"/>
      <c r="G423" s="155"/>
      <c r="H423" s="155"/>
      <c r="I423" s="155"/>
      <c r="J423" s="155"/>
      <c r="K423" s="155"/>
      <c r="L423" s="155"/>
      <c r="M423" s="155"/>
      <c r="N423" s="155"/>
      <c r="O423" s="156"/>
      <c r="P423" s="155"/>
      <c r="Q423" s="157"/>
      <c r="R423" s="29"/>
      <c r="S423" s="39"/>
      <c r="T423" s="37"/>
      <c r="U423" s="37"/>
      <c r="V423" s="52"/>
      <c r="W423" s="56"/>
      <c r="X423" s="39"/>
      <c r="Y423" s="52"/>
      <c r="Z423" s="39"/>
      <c r="AA423" s="39"/>
      <c r="AB423" s="60"/>
      <c r="AC423" s="39"/>
      <c r="AD423" s="60"/>
      <c r="AE423" s="76"/>
      <c r="AF423" s="128"/>
      <c r="AG423" s="39"/>
      <c r="AH423" s="52"/>
      <c r="AJ423" s="39"/>
      <c r="AK423" s="39"/>
      <c r="AL423" s="39"/>
      <c r="AM423" s="39"/>
      <c r="AO423" s="31" t="s">
        <v>59</v>
      </c>
    </row>
    <row r="424" spans="2:41" s="3" customFormat="1" ht="9.9499999999999993" customHeight="1" x14ac:dyDescent="0.2">
      <c r="D424" s="102"/>
      <c r="E424" s="182" t="s">
        <v>212</v>
      </c>
      <c r="F424" s="155"/>
      <c r="G424" s="155"/>
      <c r="H424" s="155"/>
      <c r="I424" s="155"/>
      <c r="J424" s="155"/>
      <c r="K424" s="155"/>
      <c r="L424" s="155"/>
      <c r="M424" s="155"/>
      <c r="N424" s="155"/>
      <c r="O424" s="156"/>
      <c r="P424" s="155"/>
      <c r="Q424" s="157"/>
      <c r="R424" s="29"/>
      <c r="S424" s="39"/>
      <c r="T424" s="37"/>
      <c r="U424" s="37"/>
      <c r="V424" s="52"/>
      <c r="W424" s="56"/>
      <c r="X424" s="39"/>
      <c r="Y424" s="52"/>
      <c r="Z424" s="39"/>
      <c r="AA424" s="39"/>
      <c r="AB424" s="60"/>
      <c r="AC424" s="39"/>
      <c r="AD424" s="60"/>
      <c r="AE424" s="76"/>
      <c r="AF424" s="128"/>
      <c r="AG424" s="39"/>
      <c r="AH424" s="52"/>
      <c r="AJ424" s="39"/>
      <c r="AK424" s="39"/>
      <c r="AL424" s="39"/>
      <c r="AM424" s="39"/>
      <c r="AO424" s="31" t="s">
        <v>59</v>
      </c>
    </row>
    <row r="425" spans="2:41" s="3" customFormat="1" ht="9.9499999999999993" customHeight="1" x14ac:dyDescent="0.2">
      <c r="D425" s="102"/>
      <c r="E425" s="182" t="s">
        <v>484</v>
      </c>
      <c r="F425" s="155"/>
      <c r="G425" s="155"/>
      <c r="H425" s="155"/>
      <c r="I425" s="155"/>
      <c r="J425" s="155"/>
      <c r="K425" s="182" t="s">
        <v>474</v>
      </c>
      <c r="L425" s="155"/>
      <c r="M425" s="155"/>
      <c r="N425" s="155"/>
      <c r="O425" s="156"/>
      <c r="P425" s="155"/>
      <c r="Q425" s="157"/>
      <c r="R425" s="29"/>
      <c r="S425" s="39"/>
      <c r="T425" s="37"/>
      <c r="U425" s="37"/>
      <c r="V425" s="52"/>
      <c r="W425" s="56"/>
      <c r="X425" s="39"/>
      <c r="Y425" s="52"/>
      <c r="Z425" s="39"/>
      <c r="AA425" s="39"/>
      <c r="AB425" s="60"/>
      <c r="AC425" s="39"/>
      <c r="AD425" s="60"/>
      <c r="AE425" s="76"/>
      <c r="AF425" s="128"/>
      <c r="AG425" s="39"/>
      <c r="AH425" s="52"/>
      <c r="AJ425" s="39"/>
      <c r="AK425" s="39"/>
      <c r="AL425" s="39"/>
      <c r="AM425" s="39"/>
      <c r="AO425" s="31" t="s">
        <v>59</v>
      </c>
    </row>
    <row r="426" spans="2:41" s="3" customFormat="1" ht="3" customHeight="1" x14ac:dyDescent="0.2">
      <c r="P426" s="75"/>
      <c r="Q426" s="91"/>
      <c r="R426" s="6"/>
      <c r="S426" s="39"/>
      <c r="T426" s="6"/>
      <c r="U426" s="5"/>
      <c r="V426" s="52"/>
      <c r="W426" s="56"/>
      <c r="X426" s="15"/>
      <c r="Y426" s="52"/>
      <c r="Z426" s="39"/>
      <c r="AA426" s="39"/>
      <c r="AB426" s="55"/>
      <c r="AC426" s="17"/>
      <c r="AD426" s="15"/>
      <c r="AE426" s="65"/>
      <c r="AF426" s="127"/>
      <c r="AG426" s="39"/>
      <c r="AH426" s="52"/>
      <c r="AJ426" s="17"/>
      <c r="AK426" s="17"/>
      <c r="AL426" s="17"/>
      <c r="AM426" s="17"/>
      <c r="AO426" s="31" t="s">
        <v>59</v>
      </c>
    </row>
    <row r="427" spans="2:41" s="3" customFormat="1" ht="9.9499999999999993" customHeight="1" x14ac:dyDescent="0.2">
      <c r="C427" s="74"/>
      <c r="D427" s="11" t="s">
        <v>213</v>
      </c>
      <c r="P427" s="4"/>
      <c r="Q427" s="6"/>
      <c r="R427" s="94" t="s">
        <v>330</v>
      </c>
      <c r="S427" s="194" t="s">
        <v>337</v>
      </c>
      <c r="T427" s="195"/>
      <c r="U427" s="5"/>
      <c r="V427" s="52"/>
      <c r="W427" s="70"/>
      <c r="X427" s="70"/>
      <c r="Y427" s="52"/>
      <c r="Z427" s="39"/>
      <c r="AA427" s="39"/>
      <c r="AB427" s="55"/>
      <c r="AC427" s="17"/>
      <c r="AD427" s="15"/>
      <c r="AE427" s="65"/>
      <c r="AF427" s="127"/>
      <c r="AG427" s="17"/>
      <c r="AH427" s="52"/>
      <c r="AJ427" s="17"/>
      <c r="AK427" s="17"/>
      <c r="AL427" s="17"/>
      <c r="AM427" s="17"/>
      <c r="AO427" s="31"/>
    </row>
    <row r="428" spans="2:41" s="3" customFormat="1" ht="2.1" customHeight="1" x14ac:dyDescent="0.2">
      <c r="P428" s="75"/>
      <c r="Q428" s="91"/>
      <c r="R428" s="6"/>
      <c r="S428" s="39"/>
      <c r="T428" s="6"/>
      <c r="U428" s="5"/>
      <c r="V428" s="52"/>
      <c r="W428" s="56"/>
      <c r="X428" s="15"/>
      <c r="Y428" s="52"/>
      <c r="Z428" s="39"/>
      <c r="AA428" s="39"/>
      <c r="AB428" s="55"/>
      <c r="AC428" s="17"/>
      <c r="AD428" s="15"/>
      <c r="AE428" s="65"/>
      <c r="AF428" s="127"/>
      <c r="AG428" s="39"/>
      <c r="AH428" s="52"/>
      <c r="AJ428" s="17"/>
      <c r="AK428" s="17"/>
      <c r="AL428" s="17"/>
      <c r="AM428" s="17"/>
      <c r="AO428" s="31" t="s">
        <v>59</v>
      </c>
    </row>
    <row r="429" spans="2:41" s="3" customFormat="1" ht="9.9499999999999993" customHeight="1" x14ac:dyDescent="0.2">
      <c r="C429" s="35"/>
      <c r="D429" s="40" t="s">
        <v>10</v>
      </c>
      <c r="E429" s="144" t="s">
        <v>207</v>
      </c>
      <c r="F429" s="144"/>
      <c r="G429" s="144" t="s">
        <v>208</v>
      </c>
      <c r="I429" s="144"/>
      <c r="K429" s="144"/>
      <c r="L429" s="144"/>
      <c r="M429" s="144"/>
      <c r="N429" s="144"/>
      <c r="P429" s="30"/>
      <c r="Q429" s="30"/>
      <c r="R429" s="30"/>
      <c r="S429" s="30"/>
      <c r="T429" s="30"/>
      <c r="U429" s="5"/>
      <c r="V429" s="52"/>
      <c r="W429" s="70"/>
      <c r="X429" s="70"/>
      <c r="Y429" s="52"/>
      <c r="Z429" s="39"/>
      <c r="AA429" s="39"/>
      <c r="AB429" s="55"/>
      <c r="AC429" s="17"/>
      <c r="AD429" s="15"/>
      <c r="AE429" s="65"/>
      <c r="AF429" s="127"/>
      <c r="AG429" s="17"/>
      <c r="AH429" s="52"/>
      <c r="AJ429" s="17"/>
      <c r="AK429" s="17"/>
      <c r="AL429" s="17"/>
      <c r="AM429" s="17"/>
      <c r="AO429" s="31" t="s">
        <v>59</v>
      </c>
    </row>
    <row r="430" spans="2:41" s="3" customFormat="1" ht="2.1" customHeight="1" x14ac:dyDescent="0.2">
      <c r="P430" s="75"/>
      <c r="Q430" s="91"/>
      <c r="R430" s="6"/>
      <c r="S430" s="39"/>
      <c r="T430" s="6"/>
      <c r="U430" s="5"/>
      <c r="V430" s="52"/>
      <c r="W430" s="56"/>
      <c r="X430" s="15"/>
      <c r="Y430" s="52"/>
      <c r="Z430" s="39"/>
      <c r="AA430" s="39"/>
      <c r="AB430" s="55"/>
      <c r="AC430" s="17"/>
      <c r="AD430" s="15"/>
      <c r="AE430" s="65"/>
      <c r="AF430" s="127"/>
      <c r="AG430" s="39"/>
      <c r="AH430" s="52"/>
      <c r="AJ430" s="17"/>
      <c r="AK430" s="17"/>
      <c r="AL430" s="17"/>
      <c r="AM430" s="17"/>
      <c r="AO430" s="31" t="s">
        <v>59</v>
      </c>
    </row>
    <row r="431" spans="2:41" s="3" customFormat="1" ht="9.9499999999999993" customHeight="1" x14ac:dyDescent="0.2">
      <c r="B431" s="119" t="s">
        <v>293</v>
      </c>
      <c r="D431" s="40" t="s">
        <v>89</v>
      </c>
      <c r="E431" s="75" t="s">
        <v>182</v>
      </c>
      <c r="F431" s="75"/>
      <c r="G431" s="30"/>
      <c r="H431" s="30"/>
      <c r="I431" s="30"/>
      <c r="J431" s="30"/>
      <c r="K431" s="30"/>
      <c r="L431" s="30"/>
      <c r="M431" s="30"/>
      <c r="N431" s="30"/>
      <c r="P431" s="75"/>
      <c r="Q431" s="91"/>
      <c r="R431" s="29"/>
      <c r="S431" s="39">
        <f>IF(Suggested="Yes",AA431,AG431)</f>
        <v>575.25</v>
      </c>
      <c r="T431" s="37" t="s">
        <v>46</v>
      </c>
      <c r="U431" s="5" t="str">
        <f>+Instructions!$B$3</f>
        <v>D</v>
      </c>
      <c r="V431" s="52"/>
      <c r="W431" s="56">
        <f>+Instructions!$C$22</f>
        <v>0</v>
      </c>
      <c r="X431" s="17">
        <f>ROUND($AA431*(1-W431)+0.004999,2)</f>
        <v>575.25</v>
      </c>
      <c r="Y431" s="52"/>
      <c r="Z431" s="6" t="s">
        <v>497</v>
      </c>
      <c r="AA431" s="39">
        <v>575.25</v>
      </c>
      <c r="AB431" s="60">
        <f>+W431</f>
        <v>0</v>
      </c>
      <c r="AC431" s="17">
        <f>+X431</f>
        <v>575.25</v>
      </c>
      <c r="AD431" s="12">
        <f>(AG431-AC431)/AG431</f>
        <v>0</v>
      </c>
      <c r="AE431" s="124"/>
      <c r="AF431" s="135">
        <v>5</v>
      </c>
      <c r="AG431" s="112">
        <f>SUM(AJ431:AL431)+AE431</f>
        <v>575.25</v>
      </c>
      <c r="AH431" s="52"/>
      <c r="AJ431" s="17">
        <f>ROUND(AC431/(1-VLOOKUP(AF431,Group,2,FALSE)),2)</f>
        <v>575.25</v>
      </c>
      <c r="AK431" s="17">
        <f>IF(VLOOKUP(AF431,Group,5,FALSE)="YES",VLOOKUP(ROUND(ROUND(AJ431,1)-AJ431,2),Round,2,FALSE)+VLOOKUP(AF431,Group,6,FALSE),0)</f>
        <v>0</v>
      </c>
      <c r="AL431" s="17">
        <f>IF(VLOOKUP(AF431,Group,7,FALSE)="",0,ROUND(AJ431-0.04999,1)-AJ431+AM431)</f>
        <v>0</v>
      </c>
      <c r="AM431" s="17" t="str">
        <f>IF(VLOOKUP(AF431,Group,7,FALSE)="","",VLOOKUP(AF431,Group,7,FALSE))</f>
        <v/>
      </c>
      <c r="AO431" s="31" t="s">
        <v>59</v>
      </c>
    </row>
    <row r="432" spans="2:41" s="3" customFormat="1" ht="2.1" customHeight="1" x14ac:dyDescent="0.2">
      <c r="C432" s="35"/>
      <c r="D432" s="40" t="s">
        <v>89</v>
      </c>
      <c r="E432" s="144"/>
      <c r="F432" s="144"/>
      <c r="H432" s="144"/>
      <c r="I432" s="144"/>
      <c r="J432" s="144"/>
      <c r="K432" s="144"/>
      <c r="L432" s="144"/>
      <c r="M432" s="144"/>
      <c r="N432" s="144"/>
      <c r="O432" s="144"/>
      <c r="P432" s="30"/>
      <c r="Q432" s="30"/>
      <c r="R432" s="30"/>
      <c r="S432" s="30"/>
      <c r="T432" s="30"/>
      <c r="U432" s="5"/>
      <c r="V432" s="52"/>
      <c r="W432" s="70"/>
      <c r="X432" s="70"/>
      <c r="Y432" s="52"/>
      <c r="Z432" s="39"/>
      <c r="AA432" s="39"/>
      <c r="AB432" s="55"/>
      <c r="AC432" s="17"/>
      <c r="AD432" s="15"/>
      <c r="AE432" s="65"/>
      <c r="AF432" s="127"/>
      <c r="AG432" s="17"/>
      <c r="AH432" s="52"/>
      <c r="AJ432" s="17"/>
      <c r="AK432" s="17"/>
      <c r="AL432" s="17"/>
      <c r="AM432" s="17"/>
      <c r="AO432" s="31" t="s">
        <v>59</v>
      </c>
    </row>
    <row r="433" spans="2:41" s="3" customFormat="1" ht="9.9499999999999993" customHeight="1" x14ac:dyDescent="0.2">
      <c r="D433" s="102" t="s">
        <v>53</v>
      </c>
      <c r="E433" s="182" t="s">
        <v>216</v>
      </c>
      <c r="F433" s="155"/>
      <c r="G433" s="155"/>
      <c r="H433" s="155"/>
      <c r="I433" s="155"/>
      <c r="J433" s="155"/>
      <c r="K433" s="155"/>
      <c r="L433" s="155"/>
      <c r="M433" s="155"/>
      <c r="N433" s="155"/>
      <c r="O433" s="156"/>
      <c r="P433" s="155"/>
      <c r="Q433" s="157"/>
      <c r="R433" s="29"/>
      <c r="S433" s="39"/>
      <c r="T433" s="37"/>
      <c r="U433" s="37"/>
      <c r="V433" s="52"/>
      <c r="W433" s="56"/>
      <c r="X433" s="39"/>
      <c r="Y433" s="52"/>
      <c r="Z433" s="39"/>
      <c r="AA433" s="39"/>
      <c r="AB433" s="60"/>
      <c r="AC433" s="39"/>
      <c r="AD433" s="60"/>
      <c r="AE433" s="76"/>
      <c r="AF433" s="128"/>
      <c r="AG433" s="39"/>
      <c r="AH433" s="52"/>
      <c r="AJ433" s="39"/>
      <c r="AK433" s="39"/>
      <c r="AL433" s="39"/>
      <c r="AM433" s="39"/>
      <c r="AO433" s="31" t="s">
        <v>59</v>
      </c>
    </row>
    <row r="434" spans="2:41" s="3" customFormat="1" ht="9.9499999999999993" customHeight="1" x14ac:dyDescent="0.2">
      <c r="D434" s="102"/>
      <c r="E434" s="182" t="s">
        <v>214</v>
      </c>
      <c r="F434" s="155"/>
      <c r="G434" s="155"/>
      <c r="H434" s="155"/>
      <c r="I434" s="155"/>
      <c r="J434" s="155"/>
      <c r="K434" s="155"/>
      <c r="L434" s="155"/>
      <c r="M434" s="155"/>
      <c r="N434" s="155"/>
      <c r="O434" s="156"/>
      <c r="P434" s="155"/>
      <c r="Q434" s="157"/>
      <c r="R434" s="29"/>
      <c r="S434" s="39"/>
      <c r="T434" s="37"/>
      <c r="U434" s="37"/>
      <c r="V434" s="52"/>
      <c r="W434" s="56"/>
      <c r="X434" s="39"/>
      <c r="Y434" s="52"/>
      <c r="Z434" s="39"/>
      <c r="AA434" s="39"/>
      <c r="AB434" s="60"/>
      <c r="AC434" s="39"/>
      <c r="AD434" s="60"/>
      <c r="AE434" s="76"/>
      <c r="AF434" s="128"/>
      <c r="AG434" s="39"/>
      <c r="AH434" s="52"/>
      <c r="AJ434" s="39"/>
      <c r="AK434" s="39"/>
      <c r="AL434" s="39"/>
      <c r="AM434" s="39"/>
      <c r="AO434" s="31" t="s">
        <v>59</v>
      </c>
    </row>
    <row r="435" spans="2:41" s="3" customFormat="1" ht="9.9499999999999993" customHeight="1" x14ac:dyDescent="0.2">
      <c r="D435" s="102"/>
      <c r="E435" s="182" t="s">
        <v>211</v>
      </c>
      <c r="F435" s="155"/>
      <c r="G435" s="155"/>
      <c r="H435" s="155"/>
      <c r="I435" s="155"/>
      <c r="J435" s="155"/>
      <c r="K435" s="155"/>
      <c r="L435" s="155"/>
      <c r="M435" s="155"/>
      <c r="N435" s="155"/>
      <c r="O435" s="156"/>
      <c r="P435" s="155"/>
      <c r="Q435" s="157"/>
      <c r="R435" s="29"/>
      <c r="S435" s="39"/>
      <c r="T435" s="37"/>
      <c r="U435" s="37"/>
      <c r="V435" s="52"/>
      <c r="W435" s="56"/>
      <c r="X435" s="39"/>
      <c r="Y435" s="52"/>
      <c r="Z435" s="39"/>
      <c r="AA435" s="39"/>
      <c r="AB435" s="60"/>
      <c r="AC435" s="39"/>
      <c r="AD435" s="60"/>
      <c r="AE435" s="76"/>
      <c r="AF435" s="128"/>
      <c r="AG435" s="39"/>
      <c r="AH435" s="52"/>
      <c r="AJ435" s="39"/>
      <c r="AK435" s="39"/>
      <c r="AL435" s="39"/>
      <c r="AM435" s="39"/>
      <c r="AO435" s="31" t="s">
        <v>59</v>
      </c>
    </row>
    <row r="436" spans="2:41" s="3" customFormat="1" ht="9.9499999999999993" customHeight="1" x14ac:dyDescent="0.2">
      <c r="D436" s="102"/>
      <c r="E436" s="182" t="s">
        <v>212</v>
      </c>
      <c r="F436" s="155"/>
      <c r="G436" s="155"/>
      <c r="H436" s="155"/>
      <c r="I436" s="155"/>
      <c r="J436" s="155"/>
      <c r="K436" s="155"/>
      <c r="L436" s="155"/>
      <c r="M436" s="155"/>
      <c r="N436" s="155"/>
      <c r="O436" s="156"/>
      <c r="P436" s="155"/>
      <c r="Q436" s="157"/>
      <c r="R436" s="29"/>
      <c r="S436" s="39"/>
      <c r="T436" s="37"/>
      <c r="U436" s="37"/>
      <c r="V436" s="52"/>
      <c r="W436" s="56"/>
      <c r="X436" s="39"/>
      <c r="Y436" s="52"/>
      <c r="Z436" s="39"/>
      <c r="AA436" s="39"/>
      <c r="AB436" s="60"/>
      <c r="AC436" s="39"/>
      <c r="AD436" s="60"/>
      <c r="AE436" s="76"/>
      <c r="AF436" s="128"/>
      <c r="AG436" s="39"/>
      <c r="AH436" s="52"/>
      <c r="AJ436" s="39"/>
      <c r="AK436" s="39"/>
      <c r="AL436" s="39"/>
      <c r="AM436" s="39"/>
      <c r="AO436" s="31" t="s">
        <v>59</v>
      </c>
    </row>
    <row r="437" spans="2:41" s="3" customFormat="1" ht="3" customHeight="1" x14ac:dyDescent="0.2">
      <c r="P437" s="75"/>
      <c r="Q437" s="91"/>
      <c r="R437" s="6"/>
      <c r="S437" s="39"/>
      <c r="T437" s="6"/>
      <c r="U437" s="5"/>
      <c r="V437" s="52"/>
      <c r="W437" s="56"/>
      <c r="X437" s="15"/>
      <c r="Y437" s="52"/>
      <c r="Z437" s="39"/>
      <c r="AA437" s="39"/>
      <c r="AB437" s="55"/>
      <c r="AC437" s="17"/>
      <c r="AD437" s="15"/>
      <c r="AE437" s="65"/>
      <c r="AF437" s="127"/>
      <c r="AG437" s="39"/>
      <c r="AH437" s="52"/>
      <c r="AJ437" s="17"/>
      <c r="AK437" s="17"/>
      <c r="AL437" s="17"/>
      <c r="AM437" s="17"/>
      <c r="AO437" s="31" t="s">
        <v>59</v>
      </c>
    </row>
    <row r="438" spans="2:41" s="3" customFormat="1" ht="9.9499999999999993" customHeight="1" x14ac:dyDescent="0.2">
      <c r="C438" s="74"/>
      <c r="D438" s="11" t="s">
        <v>215</v>
      </c>
      <c r="P438" s="4"/>
      <c r="Q438" s="6"/>
      <c r="R438" s="94" t="s">
        <v>330</v>
      </c>
      <c r="S438" s="194" t="s">
        <v>337</v>
      </c>
      <c r="T438" s="195"/>
      <c r="U438" s="5"/>
      <c r="V438" s="52"/>
      <c r="W438" s="70"/>
      <c r="X438" s="70"/>
      <c r="Y438" s="52"/>
      <c r="Z438" s="39"/>
      <c r="AA438" s="39"/>
      <c r="AB438" s="55"/>
      <c r="AC438" s="17"/>
      <c r="AD438" s="15"/>
      <c r="AE438" s="65"/>
      <c r="AF438" s="127"/>
      <c r="AG438" s="17"/>
      <c r="AH438" s="52"/>
      <c r="AJ438" s="17"/>
      <c r="AK438" s="17"/>
      <c r="AL438" s="17"/>
      <c r="AM438" s="17"/>
      <c r="AO438" s="31"/>
    </row>
    <row r="439" spans="2:41" s="3" customFormat="1" ht="2.1" customHeight="1" x14ac:dyDescent="0.2">
      <c r="P439" s="75"/>
      <c r="Q439" s="91"/>
      <c r="R439" s="6"/>
      <c r="S439" s="39"/>
      <c r="T439" s="6"/>
      <c r="U439" s="5"/>
      <c r="V439" s="52"/>
      <c r="W439" s="56"/>
      <c r="X439" s="15"/>
      <c r="Y439" s="52"/>
      <c r="Z439" s="39"/>
      <c r="AA439" s="39"/>
      <c r="AB439" s="55"/>
      <c r="AC439" s="17"/>
      <c r="AD439" s="15"/>
      <c r="AE439" s="65"/>
      <c r="AF439" s="127"/>
      <c r="AG439" s="39"/>
      <c r="AH439" s="52"/>
      <c r="AJ439" s="17"/>
      <c r="AK439" s="17"/>
      <c r="AL439" s="17"/>
      <c r="AM439" s="17"/>
      <c r="AO439" s="31" t="s">
        <v>59</v>
      </c>
    </row>
    <row r="440" spans="2:41" s="3" customFormat="1" ht="9.9499999999999993" customHeight="1" x14ac:dyDescent="0.2">
      <c r="C440" s="35"/>
      <c r="D440" s="40" t="s">
        <v>10</v>
      </c>
      <c r="E440" s="144" t="s">
        <v>207</v>
      </c>
      <c r="F440" s="144"/>
      <c r="G440" s="144" t="s">
        <v>208</v>
      </c>
      <c r="I440" s="144"/>
      <c r="K440" s="144"/>
      <c r="L440" s="144"/>
      <c r="M440" s="144"/>
      <c r="N440" s="144"/>
      <c r="P440" s="30"/>
      <c r="Q440" s="30"/>
      <c r="R440" s="30"/>
      <c r="S440" s="30"/>
      <c r="T440" s="30"/>
      <c r="U440" s="5"/>
      <c r="V440" s="52"/>
      <c r="W440" s="70"/>
      <c r="X440" s="70"/>
      <c r="Y440" s="52"/>
      <c r="Z440" s="39"/>
      <c r="AA440" s="39"/>
      <c r="AB440" s="55"/>
      <c r="AC440" s="17"/>
      <c r="AD440" s="15"/>
      <c r="AE440" s="65"/>
      <c r="AF440" s="127"/>
      <c r="AG440" s="17"/>
      <c r="AH440" s="52"/>
      <c r="AJ440" s="17"/>
      <c r="AK440" s="17"/>
      <c r="AL440" s="17"/>
      <c r="AM440" s="17"/>
      <c r="AO440" s="31" t="s">
        <v>59</v>
      </c>
    </row>
    <row r="441" spans="2:41" s="3" customFormat="1" ht="2.1" customHeight="1" x14ac:dyDescent="0.2">
      <c r="P441" s="75"/>
      <c r="Q441" s="91"/>
      <c r="R441" s="6"/>
      <c r="S441" s="39"/>
      <c r="T441" s="6"/>
      <c r="U441" s="5"/>
      <c r="V441" s="52"/>
      <c r="W441" s="56"/>
      <c r="X441" s="15"/>
      <c r="Y441" s="52"/>
      <c r="Z441" s="39"/>
      <c r="AA441" s="39"/>
      <c r="AB441" s="55"/>
      <c r="AC441" s="17"/>
      <c r="AD441" s="15"/>
      <c r="AE441" s="65"/>
      <c r="AF441" s="127"/>
      <c r="AG441" s="39"/>
      <c r="AH441" s="52"/>
      <c r="AJ441" s="17"/>
      <c r="AK441" s="17"/>
      <c r="AL441" s="17"/>
      <c r="AM441" s="17"/>
      <c r="AO441" s="31" t="s">
        <v>59</v>
      </c>
    </row>
    <row r="442" spans="2:41" s="3" customFormat="1" ht="9.9499999999999993" customHeight="1" x14ac:dyDescent="0.2">
      <c r="B442" s="119" t="s">
        <v>293</v>
      </c>
      <c r="D442" s="40" t="s">
        <v>89</v>
      </c>
      <c r="E442" s="75" t="s">
        <v>182</v>
      </c>
      <c r="F442" s="75"/>
      <c r="G442" s="30"/>
      <c r="H442" s="30"/>
      <c r="I442" s="30"/>
      <c r="J442" s="30"/>
      <c r="K442" s="30"/>
      <c r="L442" s="30"/>
      <c r="M442" s="30"/>
      <c r="N442" s="30"/>
      <c r="P442" s="75"/>
      <c r="Q442" s="91"/>
      <c r="R442" s="29"/>
      <c r="S442" s="39">
        <f>IF(Suggested="Yes",AA442,AG442)</f>
        <v>596.85</v>
      </c>
      <c r="T442" s="37" t="s">
        <v>46</v>
      </c>
      <c r="U442" s="5" t="str">
        <f>+Instructions!$B$3</f>
        <v>D</v>
      </c>
      <c r="V442" s="52"/>
      <c r="W442" s="56">
        <f>+Instructions!$C$22</f>
        <v>0</v>
      </c>
      <c r="X442" s="17">
        <f>ROUND($AA442*(1-W442)+0.004999,2)</f>
        <v>596.85</v>
      </c>
      <c r="Y442" s="52"/>
      <c r="Z442" s="6" t="s">
        <v>497</v>
      </c>
      <c r="AA442" s="39">
        <v>596.85</v>
      </c>
      <c r="AB442" s="60">
        <f>+W442</f>
        <v>0</v>
      </c>
      <c r="AC442" s="17">
        <f>+X442</f>
        <v>596.85</v>
      </c>
      <c r="AD442" s="12">
        <f>(AG442-AC442)/AG442</f>
        <v>0</v>
      </c>
      <c r="AE442" s="124"/>
      <c r="AF442" s="135">
        <v>5</v>
      </c>
      <c r="AG442" s="112">
        <f>SUM(AJ442:AL442)+AE442</f>
        <v>596.85</v>
      </c>
      <c r="AH442" s="52"/>
      <c r="AJ442" s="17">
        <f>ROUND(AC442/(1-VLOOKUP(AF442,Group,2,FALSE)),2)</f>
        <v>596.85</v>
      </c>
      <c r="AK442" s="17">
        <f>IF(VLOOKUP(AF442,Group,5,FALSE)="YES",VLOOKUP(ROUND(ROUND(AJ442,1)-AJ442,2),Round,2,FALSE)+VLOOKUP(AF442,Group,6,FALSE),0)</f>
        <v>0</v>
      </c>
      <c r="AL442" s="17">
        <f>IF(VLOOKUP(AF442,Group,7,FALSE)="",0,ROUND(AJ442-0.04999,1)-AJ442+AM442)</f>
        <v>0</v>
      </c>
      <c r="AM442" s="17" t="str">
        <f>IF(VLOOKUP(AF442,Group,7,FALSE)="","",VLOOKUP(AF442,Group,7,FALSE))</f>
        <v/>
      </c>
      <c r="AO442" s="31" t="s">
        <v>59</v>
      </c>
    </row>
    <row r="443" spans="2:41" s="3" customFormat="1" ht="2.1" customHeight="1" x14ac:dyDescent="0.2">
      <c r="C443" s="35"/>
      <c r="D443" s="40" t="s">
        <v>89</v>
      </c>
      <c r="E443" s="144"/>
      <c r="F443" s="144"/>
      <c r="H443" s="144"/>
      <c r="I443" s="144"/>
      <c r="J443" s="144"/>
      <c r="K443" s="144"/>
      <c r="L443" s="144"/>
      <c r="M443" s="144"/>
      <c r="N443" s="144"/>
      <c r="O443" s="144"/>
      <c r="P443" s="30"/>
      <c r="Q443" s="30"/>
      <c r="R443" s="30"/>
      <c r="S443" s="30"/>
      <c r="T443" s="30"/>
      <c r="U443" s="5"/>
      <c r="V443" s="52"/>
      <c r="W443" s="70"/>
      <c r="X443" s="70"/>
      <c r="Y443" s="52"/>
      <c r="Z443" s="39"/>
      <c r="AA443" s="39"/>
      <c r="AB443" s="55"/>
      <c r="AC443" s="17"/>
      <c r="AD443" s="15"/>
      <c r="AE443" s="65"/>
      <c r="AF443" s="127"/>
      <c r="AG443" s="17"/>
      <c r="AH443" s="52"/>
      <c r="AJ443" s="17"/>
      <c r="AK443" s="17"/>
      <c r="AL443" s="17"/>
      <c r="AM443" s="17"/>
      <c r="AO443" s="31" t="s">
        <v>59</v>
      </c>
    </row>
    <row r="444" spans="2:41" s="3" customFormat="1" ht="9.9499999999999993" customHeight="1" x14ac:dyDescent="0.2">
      <c r="D444" s="102" t="s">
        <v>53</v>
      </c>
      <c r="E444" s="182" t="s">
        <v>217</v>
      </c>
      <c r="F444" s="155"/>
      <c r="G444" s="155"/>
      <c r="H444" s="155"/>
      <c r="I444" s="155"/>
      <c r="J444" s="155"/>
      <c r="K444" s="155"/>
      <c r="L444" s="155"/>
      <c r="M444" s="155"/>
      <c r="N444" s="155"/>
      <c r="O444" s="156"/>
      <c r="P444" s="155"/>
      <c r="Q444" s="157"/>
      <c r="R444" s="29"/>
      <c r="S444" s="39"/>
      <c r="T444" s="37"/>
      <c r="U444" s="37"/>
      <c r="V444" s="52"/>
      <c r="W444" s="56"/>
      <c r="X444" s="39"/>
      <c r="Y444" s="52"/>
      <c r="Z444" s="39"/>
      <c r="AA444" s="39"/>
      <c r="AB444" s="60"/>
      <c r="AC444" s="39"/>
      <c r="AD444" s="60"/>
      <c r="AE444" s="76"/>
      <c r="AF444" s="128"/>
      <c r="AG444" s="39"/>
      <c r="AH444" s="52"/>
      <c r="AJ444" s="39"/>
      <c r="AK444" s="39"/>
      <c r="AL444" s="39"/>
      <c r="AM444" s="39"/>
      <c r="AO444" s="31" t="s">
        <v>59</v>
      </c>
    </row>
    <row r="445" spans="2:41" s="3" customFormat="1" ht="9.9499999999999993" customHeight="1" x14ac:dyDescent="0.2">
      <c r="D445" s="102"/>
      <c r="E445" s="182" t="s">
        <v>214</v>
      </c>
      <c r="F445" s="155"/>
      <c r="G445" s="155"/>
      <c r="H445" s="155"/>
      <c r="I445" s="155"/>
      <c r="J445" s="155"/>
      <c r="K445" s="155"/>
      <c r="L445" s="155"/>
      <c r="M445" s="155"/>
      <c r="N445" s="155"/>
      <c r="O445" s="156"/>
      <c r="P445" s="155"/>
      <c r="Q445" s="157"/>
      <c r="R445" s="29"/>
      <c r="S445" s="39"/>
      <c r="T445" s="37"/>
      <c r="U445" s="37"/>
      <c r="V445" s="52"/>
      <c r="W445" s="56"/>
      <c r="X445" s="39"/>
      <c r="Y445" s="52"/>
      <c r="Z445" s="39"/>
      <c r="AA445" s="39"/>
      <c r="AB445" s="60"/>
      <c r="AC445" s="39"/>
      <c r="AD445" s="60"/>
      <c r="AE445" s="76"/>
      <c r="AF445" s="128"/>
      <c r="AG445" s="39"/>
      <c r="AH445" s="52"/>
      <c r="AJ445" s="39"/>
      <c r="AK445" s="39"/>
      <c r="AL445" s="39"/>
      <c r="AM445" s="39"/>
      <c r="AO445" s="31" t="s">
        <v>59</v>
      </c>
    </row>
    <row r="446" spans="2:41" s="3" customFormat="1" ht="9.9499999999999993" customHeight="1" x14ac:dyDescent="0.2">
      <c r="D446" s="102"/>
      <c r="E446" s="182" t="s">
        <v>211</v>
      </c>
      <c r="F446" s="155"/>
      <c r="G446" s="155"/>
      <c r="H446" s="155"/>
      <c r="I446" s="155"/>
      <c r="J446" s="155"/>
      <c r="K446" s="155"/>
      <c r="L446" s="155"/>
      <c r="M446" s="155"/>
      <c r="N446" s="155"/>
      <c r="O446" s="156"/>
      <c r="P446" s="155"/>
      <c r="Q446" s="157"/>
      <c r="R446" s="29"/>
      <c r="S446" s="39"/>
      <c r="T446" s="37"/>
      <c r="U446" s="37"/>
      <c r="V446" s="52"/>
      <c r="W446" s="56"/>
      <c r="X446" s="39"/>
      <c r="Y446" s="52"/>
      <c r="Z446" s="39"/>
      <c r="AA446" s="39"/>
      <c r="AB446" s="60"/>
      <c r="AC446" s="39"/>
      <c r="AD446" s="60"/>
      <c r="AE446" s="76"/>
      <c r="AF446" s="128"/>
      <c r="AG446" s="39"/>
      <c r="AH446" s="52"/>
      <c r="AJ446" s="39"/>
      <c r="AK446" s="39"/>
      <c r="AL446" s="39"/>
      <c r="AM446" s="39"/>
      <c r="AO446" s="31" t="s">
        <v>59</v>
      </c>
    </row>
    <row r="447" spans="2:41" s="3" customFormat="1" ht="9.9499999999999993" customHeight="1" x14ac:dyDescent="0.2">
      <c r="D447" s="102"/>
      <c r="E447" s="182" t="s">
        <v>212</v>
      </c>
      <c r="F447" s="155"/>
      <c r="G447" s="155"/>
      <c r="H447" s="155"/>
      <c r="I447" s="155"/>
      <c r="J447" s="155"/>
      <c r="K447" s="155"/>
      <c r="L447" s="155"/>
      <c r="M447" s="155"/>
      <c r="N447" s="155"/>
      <c r="O447" s="156"/>
      <c r="P447" s="155"/>
      <c r="Q447" s="157"/>
      <c r="R447" s="29"/>
      <c r="S447" s="39"/>
      <c r="T447" s="37"/>
      <c r="U447" s="37"/>
      <c r="V447" s="52"/>
      <c r="W447" s="56"/>
      <c r="X447" s="39"/>
      <c r="Y447" s="52"/>
      <c r="Z447" s="39"/>
      <c r="AA447" s="39"/>
      <c r="AB447" s="60"/>
      <c r="AC447" s="39"/>
      <c r="AD447" s="60"/>
      <c r="AE447" s="76"/>
      <c r="AF447" s="128"/>
      <c r="AG447" s="39"/>
      <c r="AH447" s="52"/>
      <c r="AJ447" s="39"/>
      <c r="AK447" s="39"/>
      <c r="AL447" s="39"/>
      <c r="AM447" s="39"/>
      <c r="AO447" s="31" t="s">
        <v>59</v>
      </c>
    </row>
    <row r="448" spans="2:41" s="3" customFormat="1" ht="3" customHeight="1" x14ac:dyDescent="0.2">
      <c r="P448" s="75"/>
      <c r="Q448" s="91"/>
      <c r="R448" s="6"/>
      <c r="S448" s="39"/>
      <c r="T448" s="6"/>
      <c r="U448" s="5"/>
      <c r="V448" s="52"/>
      <c r="W448" s="56"/>
      <c r="X448" s="15"/>
      <c r="Y448" s="52"/>
      <c r="Z448" s="39"/>
      <c r="AA448" s="39"/>
      <c r="AB448" s="55"/>
      <c r="AC448" s="17"/>
      <c r="AD448" s="15"/>
      <c r="AE448" s="65"/>
      <c r="AF448" s="127"/>
      <c r="AG448" s="39"/>
      <c r="AH448" s="52"/>
      <c r="AJ448" s="17"/>
      <c r="AK448" s="17"/>
      <c r="AL448" s="17"/>
      <c r="AM448" s="17"/>
      <c r="AO448" s="31" t="s">
        <v>59</v>
      </c>
    </row>
    <row r="449" spans="2:41" s="3" customFormat="1" ht="9.9499999999999993" customHeight="1" x14ac:dyDescent="0.2">
      <c r="C449" s="74"/>
      <c r="D449" s="11" t="s">
        <v>300</v>
      </c>
      <c r="P449" s="4"/>
      <c r="Q449" s="6"/>
      <c r="R449" s="94" t="s">
        <v>330</v>
      </c>
      <c r="S449" s="194" t="s">
        <v>337</v>
      </c>
      <c r="T449" s="195"/>
      <c r="U449" s="5"/>
      <c r="V449" s="52"/>
      <c r="W449" s="70"/>
      <c r="X449" s="70"/>
      <c r="Y449" s="52"/>
      <c r="Z449" s="39"/>
      <c r="AA449" s="39"/>
      <c r="AB449" s="55"/>
      <c r="AC449" s="17"/>
      <c r="AD449" s="15"/>
      <c r="AE449" s="65"/>
      <c r="AF449" s="127"/>
      <c r="AG449" s="17"/>
      <c r="AH449" s="52"/>
      <c r="AJ449" s="17"/>
      <c r="AK449" s="17"/>
      <c r="AL449" s="17"/>
      <c r="AM449" s="17"/>
      <c r="AO449" s="31"/>
    </row>
    <row r="450" spans="2:41" s="3" customFormat="1" ht="2.1" customHeight="1" x14ac:dyDescent="0.2">
      <c r="P450" s="75"/>
      <c r="Q450" s="91"/>
      <c r="R450" s="6"/>
      <c r="S450" s="39"/>
      <c r="T450" s="6"/>
      <c r="U450" s="5"/>
      <c r="V450" s="52"/>
      <c r="W450" s="56"/>
      <c r="X450" s="15"/>
      <c r="Y450" s="52"/>
      <c r="Z450" s="39"/>
      <c r="AA450" s="39"/>
      <c r="AB450" s="55"/>
      <c r="AC450" s="17"/>
      <c r="AD450" s="15"/>
      <c r="AE450" s="65"/>
      <c r="AF450" s="127"/>
      <c r="AG450" s="39"/>
      <c r="AH450" s="52"/>
      <c r="AJ450" s="17"/>
      <c r="AK450" s="17"/>
      <c r="AL450" s="17"/>
      <c r="AM450" s="17"/>
      <c r="AO450" s="31" t="s">
        <v>59</v>
      </c>
    </row>
    <row r="451" spans="2:41" s="3" customFormat="1" ht="9.9499999999999993" customHeight="1" x14ac:dyDescent="0.2">
      <c r="C451" s="35"/>
      <c r="D451" s="40" t="s">
        <v>10</v>
      </c>
      <c r="E451" s="144" t="s">
        <v>207</v>
      </c>
      <c r="F451" s="144"/>
      <c r="G451" s="144" t="s">
        <v>208</v>
      </c>
      <c r="I451" s="144"/>
      <c r="K451" s="144"/>
      <c r="L451" s="144"/>
      <c r="M451" s="144"/>
      <c r="N451" s="144"/>
      <c r="P451" s="30"/>
      <c r="Q451" s="30"/>
      <c r="R451" s="30"/>
      <c r="S451" s="30"/>
      <c r="T451" s="30"/>
      <c r="U451" s="5"/>
      <c r="V451" s="52"/>
      <c r="W451" s="70"/>
      <c r="X451" s="70"/>
      <c r="Y451" s="52"/>
      <c r="Z451" s="39"/>
      <c r="AA451" s="39"/>
      <c r="AB451" s="55"/>
      <c r="AC451" s="17"/>
      <c r="AD451" s="15"/>
      <c r="AE451" s="65"/>
      <c r="AF451" s="127"/>
      <c r="AG451" s="17"/>
      <c r="AH451" s="52"/>
      <c r="AJ451" s="17"/>
      <c r="AK451" s="17"/>
      <c r="AL451" s="17"/>
      <c r="AM451" s="17"/>
      <c r="AO451" s="31" t="s">
        <v>59</v>
      </c>
    </row>
    <row r="452" spans="2:41" s="3" customFormat="1" ht="2.1" customHeight="1" x14ac:dyDescent="0.2">
      <c r="P452" s="75"/>
      <c r="Q452" s="91"/>
      <c r="R452" s="6"/>
      <c r="S452" s="39"/>
      <c r="T452" s="6"/>
      <c r="U452" s="5"/>
      <c r="V452" s="52"/>
      <c r="W452" s="56"/>
      <c r="X452" s="15"/>
      <c r="Y452" s="52"/>
      <c r="Z452" s="39"/>
      <c r="AA452" s="39"/>
      <c r="AB452" s="55"/>
      <c r="AC452" s="17"/>
      <c r="AD452" s="15"/>
      <c r="AE452" s="65"/>
      <c r="AF452" s="127"/>
      <c r="AG452" s="39"/>
      <c r="AH452" s="52"/>
      <c r="AJ452" s="17"/>
      <c r="AK452" s="17"/>
      <c r="AL452" s="17"/>
      <c r="AM452" s="17"/>
      <c r="AO452" s="31" t="s">
        <v>59</v>
      </c>
    </row>
    <row r="453" spans="2:41" s="3" customFormat="1" ht="9.9499999999999993" customHeight="1" x14ac:dyDescent="0.2">
      <c r="B453" s="119" t="s">
        <v>293</v>
      </c>
      <c r="D453" s="40" t="s">
        <v>89</v>
      </c>
      <c r="E453" s="75" t="s">
        <v>182</v>
      </c>
      <c r="F453" s="75"/>
      <c r="G453" s="30"/>
      <c r="H453" s="30"/>
      <c r="I453" s="30"/>
      <c r="J453" s="30"/>
      <c r="K453" s="30"/>
      <c r="L453" s="30"/>
      <c r="M453" s="30"/>
      <c r="N453" s="30"/>
      <c r="P453" s="75"/>
      <c r="Q453" s="91"/>
      <c r="R453" s="29"/>
      <c r="S453" s="39">
        <f>IF(Suggested="Yes",AA453,AG453)</f>
        <v>618.45000000000005</v>
      </c>
      <c r="T453" s="37" t="s">
        <v>46</v>
      </c>
      <c r="U453" s="5" t="str">
        <f>+Instructions!$B$3</f>
        <v>D</v>
      </c>
      <c r="V453" s="52"/>
      <c r="W453" s="56">
        <f>+Instructions!$C$22</f>
        <v>0</v>
      </c>
      <c r="X453" s="17">
        <f>ROUND($AA453*(1-W453)+0.004999,2)</f>
        <v>618.45000000000005</v>
      </c>
      <c r="Y453" s="52"/>
      <c r="Z453" s="6" t="s">
        <v>497</v>
      </c>
      <c r="AA453" s="39">
        <v>618.45000000000005</v>
      </c>
      <c r="AB453" s="60">
        <f>+W453</f>
        <v>0</v>
      </c>
      <c r="AC453" s="17">
        <f>+X453</f>
        <v>618.45000000000005</v>
      </c>
      <c r="AD453" s="12">
        <f>(AG453-AC453)/AG453</f>
        <v>0</v>
      </c>
      <c r="AE453" s="124"/>
      <c r="AF453" s="135">
        <v>5</v>
      </c>
      <c r="AG453" s="112">
        <f>SUM(AJ453:AL453)+AE453</f>
        <v>618.45000000000005</v>
      </c>
      <c r="AH453" s="52"/>
      <c r="AJ453" s="17">
        <f>ROUND(AC453/(1-VLOOKUP(AF453,Group,2,FALSE)),2)</f>
        <v>618.45000000000005</v>
      </c>
      <c r="AK453" s="17">
        <f>IF(VLOOKUP(AF453,Group,5,FALSE)="YES",VLOOKUP(ROUND(ROUND(AJ453,1)-AJ453,2),Round,2,FALSE)+VLOOKUP(AF453,Group,6,FALSE),0)</f>
        <v>0</v>
      </c>
      <c r="AL453" s="17">
        <f>IF(VLOOKUP(AF453,Group,7,FALSE)="",0,ROUND(AJ453-0.04999,1)-AJ453+AM453)</f>
        <v>0</v>
      </c>
      <c r="AM453" s="17" t="str">
        <f>IF(VLOOKUP(AF453,Group,7,FALSE)="","",VLOOKUP(AF453,Group,7,FALSE))</f>
        <v/>
      </c>
      <c r="AO453" s="31" t="s">
        <v>59</v>
      </c>
    </row>
    <row r="454" spans="2:41" s="3" customFormat="1" ht="2.1" customHeight="1" x14ac:dyDescent="0.2">
      <c r="C454" s="35"/>
      <c r="D454" s="40" t="s">
        <v>89</v>
      </c>
      <c r="E454" s="144"/>
      <c r="F454" s="144"/>
      <c r="H454" s="144"/>
      <c r="I454" s="144"/>
      <c r="J454" s="144"/>
      <c r="K454" s="144"/>
      <c r="L454" s="144"/>
      <c r="M454" s="144"/>
      <c r="N454" s="144"/>
      <c r="O454" s="144"/>
      <c r="P454" s="30"/>
      <c r="Q454" s="30"/>
      <c r="R454" s="30"/>
      <c r="S454" s="30"/>
      <c r="T454" s="30"/>
      <c r="U454" s="5"/>
      <c r="V454" s="52"/>
      <c r="W454" s="70"/>
      <c r="X454" s="70"/>
      <c r="Y454" s="52"/>
      <c r="Z454" s="39"/>
      <c r="AA454" s="39"/>
      <c r="AB454" s="55"/>
      <c r="AC454" s="17"/>
      <c r="AD454" s="15"/>
      <c r="AE454" s="65"/>
      <c r="AF454" s="127"/>
      <c r="AG454" s="17"/>
      <c r="AH454" s="52"/>
      <c r="AJ454" s="17"/>
      <c r="AK454" s="17"/>
      <c r="AL454" s="17"/>
      <c r="AM454" s="17"/>
      <c r="AO454" s="31" t="s">
        <v>59</v>
      </c>
    </row>
    <row r="455" spans="2:41" s="3" customFormat="1" ht="9.9499999999999993" customHeight="1" x14ac:dyDescent="0.2">
      <c r="D455" s="102" t="s">
        <v>53</v>
      </c>
      <c r="E455" s="182" t="s">
        <v>302</v>
      </c>
      <c r="F455" s="155"/>
      <c r="G455" s="155"/>
      <c r="H455" s="155"/>
      <c r="I455" s="155"/>
      <c r="J455" s="155"/>
      <c r="K455" s="155"/>
      <c r="L455" s="155"/>
      <c r="M455" s="155"/>
      <c r="N455" s="155"/>
      <c r="O455" s="156"/>
      <c r="P455" s="155"/>
      <c r="Q455" s="157"/>
      <c r="R455" s="29"/>
      <c r="S455" s="39"/>
      <c r="T455" s="37"/>
      <c r="U455" s="37"/>
      <c r="V455" s="52"/>
      <c r="W455" s="56"/>
      <c r="X455" s="39"/>
      <c r="Y455" s="52"/>
      <c r="Z455" s="39"/>
      <c r="AA455" s="39"/>
      <c r="AB455" s="60"/>
      <c r="AC455" s="39"/>
      <c r="AD455" s="60"/>
      <c r="AE455" s="76"/>
      <c r="AF455" s="128"/>
      <c r="AG455" s="39"/>
      <c r="AH455" s="52"/>
      <c r="AJ455" s="39"/>
      <c r="AK455" s="39"/>
      <c r="AL455" s="39"/>
      <c r="AM455" s="39"/>
      <c r="AO455" s="31" t="s">
        <v>59</v>
      </c>
    </row>
    <row r="456" spans="2:41" s="3" customFormat="1" ht="9.9499999999999993" customHeight="1" x14ac:dyDescent="0.2">
      <c r="D456" s="102"/>
      <c r="E456" s="182" t="s">
        <v>303</v>
      </c>
      <c r="F456" s="155"/>
      <c r="G456" s="155"/>
      <c r="H456" s="155"/>
      <c r="I456" s="155"/>
      <c r="J456" s="155"/>
      <c r="K456" s="155"/>
      <c r="L456" s="155"/>
      <c r="M456" s="155"/>
      <c r="N456" s="155"/>
      <c r="O456" s="156"/>
      <c r="P456" s="155"/>
      <c r="Q456" s="157"/>
      <c r="R456" s="29"/>
      <c r="S456" s="39"/>
      <c r="T456" s="37"/>
      <c r="U456" s="37"/>
      <c r="V456" s="52"/>
      <c r="W456" s="56"/>
      <c r="X456" s="39"/>
      <c r="Y456" s="52"/>
      <c r="Z456" s="39"/>
      <c r="AA456" s="39"/>
      <c r="AB456" s="60"/>
      <c r="AC456" s="39"/>
      <c r="AD456" s="60"/>
      <c r="AE456" s="76"/>
      <c r="AF456" s="128"/>
      <c r="AG456" s="39"/>
      <c r="AH456" s="52"/>
      <c r="AJ456" s="39"/>
      <c r="AK456" s="39"/>
      <c r="AL456" s="39"/>
      <c r="AM456" s="39"/>
      <c r="AO456" s="31" t="s">
        <v>59</v>
      </c>
    </row>
    <row r="457" spans="2:41" s="3" customFormat="1" ht="9.9499999999999993" customHeight="1" x14ac:dyDescent="0.2">
      <c r="D457" s="102"/>
      <c r="E457" s="182" t="s">
        <v>304</v>
      </c>
      <c r="F457" s="155"/>
      <c r="G457" s="155"/>
      <c r="H457" s="155"/>
      <c r="I457" s="155"/>
      <c r="J457" s="155"/>
      <c r="K457" s="155"/>
      <c r="L457" s="155"/>
      <c r="M457" s="155"/>
      <c r="N457" s="155"/>
      <c r="O457" s="156"/>
      <c r="P457" s="155"/>
      <c r="Q457" s="157"/>
      <c r="R457" s="29"/>
      <c r="S457" s="39"/>
      <c r="T457" s="37"/>
      <c r="U457" s="37"/>
      <c r="V457" s="52"/>
      <c r="W457" s="56"/>
      <c r="X457" s="39"/>
      <c r="Y457" s="52"/>
      <c r="Z457" s="39"/>
      <c r="AA457" s="39"/>
      <c r="AB457" s="60"/>
      <c r="AC457" s="39"/>
      <c r="AD457" s="60"/>
      <c r="AE457" s="76"/>
      <c r="AF457" s="128"/>
      <c r="AG457" s="39"/>
      <c r="AH457" s="52"/>
      <c r="AJ457" s="39"/>
      <c r="AK457" s="39"/>
      <c r="AL457" s="39"/>
      <c r="AM457" s="39"/>
      <c r="AO457" s="31" t="s">
        <v>59</v>
      </c>
    </row>
    <row r="458" spans="2:41" s="3" customFormat="1" ht="9.9499999999999993" customHeight="1" x14ac:dyDescent="0.2">
      <c r="D458" s="102"/>
      <c r="E458" s="182" t="s">
        <v>305</v>
      </c>
      <c r="F458" s="155"/>
      <c r="G458" s="155"/>
      <c r="H458" s="155"/>
      <c r="I458" s="155"/>
      <c r="J458" s="155"/>
      <c r="K458" s="155"/>
      <c r="L458" s="155"/>
      <c r="M458" s="155"/>
      <c r="N458" s="155"/>
      <c r="O458" s="156"/>
      <c r="P458" s="155"/>
      <c r="Q458" s="157"/>
      <c r="R458" s="29"/>
      <c r="S458" s="39"/>
      <c r="T458" s="37"/>
      <c r="U458" s="37"/>
      <c r="V458" s="52"/>
      <c r="W458" s="56"/>
      <c r="X458" s="39"/>
      <c r="Y458" s="52"/>
      <c r="Z458" s="39"/>
      <c r="AA458" s="39"/>
      <c r="AB458" s="60"/>
      <c r="AC458" s="39"/>
      <c r="AD458" s="60"/>
      <c r="AE458" s="76"/>
      <c r="AF458" s="128"/>
      <c r="AG458" s="39"/>
      <c r="AH458" s="52"/>
      <c r="AJ458" s="39"/>
      <c r="AK458" s="39"/>
      <c r="AL458" s="39"/>
      <c r="AM458" s="39"/>
      <c r="AO458" s="31" t="s">
        <v>59</v>
      </c>
    </row>
    <row r="459" spans="2:41" s="3" customFormat="1" ht="9.9499999999999993" customHeight="1" x14ac:dyDescent="0.2">
      <c r="D459" s="102"/>
      <c r="E459" s="182" t="s">
        <v>306</v>
      </c>
      <c r="F459" s="155"/>
      <c r="G459" s="155"/>
      <c r="H459" s="155"/>
      <c r="I459" s="155"/>
      <c r="J459" s="155"/>
      <c r="K459" s="155"/>
      <c r="L459" s="155"/>
      <c r="M459" s="155"/>
      <c r="N459" s="155"/>
      <c r="O459" s="156"/>
      <c r="P459" s="155"/>
      <c r="Q459" s="157"/>
      <c r="R459" s="29"/>
      <c r="S459" s="39"/>
      <c r="T459" s="37"/>
      <c r="U459" s="37"/>
      <c r="V459" s="52"/>
      <c r="W459" s="56"/>
      <c r="X459" s="39"/>
      <c r="Y459" s="52"/>
      <c r="Z459" s="39"/>
      <c r="AA459" s="39"/>
      <c r="AB459" s="60"/>
      <c r="AC459" s="39"/>
      <c r="AD459" s="60"/>
      <c r="AE459" s="76"/>
      <c r="AF459" s="128"/>
      <c r="AG459" s="39"/>
      <c r="AH459" s="52"/>
      <c r="AJ459" s="39"/>
      <c r="AK459" s="39"/>
      <c r="AL459" s="39"/>
      <c r="AM459" s="39"/>
      <c r="AO459" s="31" t="s">
        <v>59</v>
      </c>
    </row>
    <row r="460" spans="2:41" s="3" customFormat="1" ht="3" customHeight="1" x14ac:dyDescent="0.2">
      <c r="P460" s="75"/>
      <c r="Q460" s="91"/>
      <c r="R460" s="6"/>
      <c r="S460" s="39"/>
      <c r="T460" s="6"/>
      <c r="U460" s="5"/>
      <c r="V460" s="52"/>
      <c r="W460" s="56"/>
      <c r="X460" s="15"/>
      <c r="Y460" s="52"/>
      <c r="Z460" s="39"/>
      <c r="AA460" s="39"/>
      <c r="AB460" s="55"/>
      <c r="AC460" s="17"/>
      <c r="AD460" s="15"/>
      <c r="AE460" s="65"/>
      <c r="AF460" s="127"/>
      <c r="AG460" s="39"/>
      <c r="AH460" s="52"/>
      <c r="AJ460" s="17"/>
      <c r="AK460" s="17"/>
      <c r="AL460" s="17"/>
      <c r="AM460" s="17"/>
      <c r="AO460" s="31" t="s">
        <v>59</v>
      </c>
    </row>
    <row r="461" spans="2:41" s="3" customFormat="1" ht="9.9499999999999993" customHeight="1" x14ac:dyDescent="0.2">
      <c r="C461" s="74"/>
      <c r="D461" s="11" t="s">
        <v>301</v>
      </c>
      <c r="P461" s="4"/>
      <c r="Q461" s="6"/>
      <c r="R461" s="94" t="s">
        <v>330</v>
      </c>
      <c r="S461" s="194" t="s">
        <v>337</v>
      </c>
      <c r="T461" s="195"/>
      <c r="U461" s="5"/>
      <c r="V461" s="52"/>
      <c r="W461" s="70"/>
      <c r="X461" s="70"/>
      <c r="Y461" s="52"/>
      <c r="Z461" s="39"/>
      <c r="AA461" s="39"/>
      <c r="AB461" s="55"/>
      <c r="AC461" s="17"/>
      <c r="AD461" s="15"/>
      <c r="AE461" s="65"/>
      <c r="AF461" s="127"/>
      <c r="AG461" s="17"/>
      <c r="AH461" s="52"/>
      <c r="AJ461" s="17"/>
      <c r="AK461" s="17"/>
      <c r="AL461" s="17"/>
      <c r="AM461" s="17"/>
      <c r="AO461" s="31"/>
    </row>
    <row r="462" spans="2:41" s="3" customFormat="1" ht="2.1" customHeight="1" x14ac:dyDescent="0.2">
      <c r="P462" s="75"/>
      <c r="Q462" s="91"/>
      <c r="R462" s="6"/>
      <c r="S462" s="39"/>
      <c r="T462" s="6"/>
      <c r="U462" s="5"/>
      <c r="V462" s="52"/>
      <c r="W462" s="56"/>
      <c r="X462" s="15"/>
      <c r="Y462" s="52"/>
      <c r="Z462" s="39"/>
      <c r="AA462" s="39"/>
      <c r="AB462" s="55"/>
      <c r="AC462" s="17"/>
      <c r="AD462" s="15"/>
      <c r="AE462" s="65"/>
      <c r="AF462" s="127"/>
      <c r="AG462" s="39"/>
      <c r="AH462" s="52"/>
      <c r="AJ462" s="17"/>
      <c r="AK462" s="17"/>
      <c r="AL462" s="17"/>
      <c r="AM462" s="17"/>
      <c r="AO462" s="31" t="s">
        <v>59</v>
      </c>
    </row>
    <row r="463" spans="2:41" s="3" customFormat="1" ht="9.9499999999999993" customHeight="1" x14ac:dyDescent="0.2">
      <c r="C463" s="35"/>
      <c r="D463" s="40" t="s">
        <v>10</v>
      </c>
      <c r="E463" s="144" t="s">
        <v>207</v>
      </c>
      <c r="F463" s="144"/>
      <c r="G463" s="144" t="s">
        <v>208</v>
      </c>
      <c r="I463" s="144"/>
      <c r="K463" s="144"/>
      <c r="L463" s="144"/>
      <c r="M463" s="144"/>
      <c r="N463" s="144"/>
      <c r="P463" s="30"/>
      <c r="Q463" s="30"/>
      <c r="R463" s="30"/>
      <c r="S463" s="30"/>
      <c r="T463" s="30"/>
      <c r="U463" s="5"/>
      <c r="V463" s="52"/>
      <c r="W463" s="70"/>
      <c r="X463" s="70"/>
      <c r="Y463" s="52"/>
      <c r="Z463" s="39"/>
      <c r="AA463" s="39"/>
      <c r="AB463" s="55"/>
      <c r="AC463" s="17"/>
      <c r="AD463" s="15"/>
      <c r="AE463" s="65"/>
      <c r="AF463" s="127"/>
      <c r="AG463" s="17"/>
      <c r="AH463" s="52"/>
      <c r="AJ463" s="17"/>
      <c r="AK463" s="17"/>
      <c r="AL463" s="17"/>
      <c r="AM463" s="17"/>
      <c r="AO463" s="31" t="s">
        <v>59</v>
      </c>
    </row>
    <row r="464" spans="2:41" s="3" customFormat="1" ht="2.1" customHeight="1" x14ac:dyDescent="0.2">
      <c r="P464" s="75"/>
      <c r="Q464" s="91"/>
      <c r="R464" s="6"/>
      <c r="S464" s="39"/>
      <c r="T464" s="6"/>
      <c r="U464" s="5"/>
      <c r="V464" s="52"/>
      <c r="W464" s="56"/>
      <c r="X464" s="15"/>
      <c r="Y464" s="52"/>
      <c r="Z464" s="39"/>
      <c r="AA464" s="39"/>
      <c r="AB464" s="55"/>
      <c r="AC464" s="17"/>
      <c r="AD464" s="15"/>
      <c r="AE464" s="65"/>
      <c r="AF464" s="127"/>
      <c r="AG464" s="39"/>
      <c r="AH464" s="52"/>
      <c r="AJ464" s="17"/>
      <c r="AK464" s="17"/>
      <c r="AL464" s="17"/>
      <c r="AM464" s="17"/>
      <c r="AO464" s="31" t="s">
        <v>59</v>
      </c>
    </row>
    <row r="465" spans="1:41" s="3" customFormat="1" ht="9.9499999999999993" customHeight="1" x14ac:dyDescent="0.2">
      <c r="B465" s="119" t="s">
        <v>293</v>
      </c>
      <c r="D465" s="40" t="s">
        <v>89</v>
      </c>
      <c r="E465" s="75" t="s">
        <v>182</v>
      </c>
      <c r="F465" s="75"/>
      <c r="G465" s="30"/>
      <c r="H465" s="30"/>
      <c r="I465" s="30"/>
      <c r="J465" s="30"/>
      <c r="K465" s="30"/>
      <c r="L465" s="30"/>
      <c r="M465" s="30"/>
      <c r="N465" s="30"/>
      <c r="P465" s="75"/>
      <c r="Q465" s="91"/>
      <c r="R465" s="29"/>
      <c r="S465" s="39">
        <f>IF(Suggested="Yes",AA465,AG465)</f>
        <v>575.25</v>
      </c>
      <c r="T465" s="37" t="s">
        <v>46</v>
      </c>
      <c r="U465" s="5" t="str">
        <f>+Instructions!$B$3</f>
        <v>D</v>
      </c>
      <c r="V465" s="52"/>
      <c r="W465" s="56">
        <f>+Instructions!$C$22</f>
        <v>0</v>
      </c>
      <c r="X465" s="17">
        <f>ROUND($AA465*(1-W465)+0.004999,2)</f>
        <v>575.25</v>
      </c>
      <c r="Y465" s="52"/>
      <c r="Z465" s="6" t="s">
        <v>497</v>
      </c>
      <c r="AA465" s="39">
        <v>575.25</v>
      </c>
      <c r="AB465" s="60">
        <f>+W465</f>
        <v>0</v>
      </c>
      <c r="AC465" s="17">
        <f>+X465</f>
        <v>575.25</v>
      </c>
      <c r="AD465" s="12">
        <f>(AG465-AC465)/AG465</f>
        <v>0</v>
      </c>
      <c r="AE465" s="124"/>
      <c r="AF465" s="135">
        <v>5</v>
      </c>
      <c r="AG465" s="112">
        <f>SUM(AJ465:AL465)+AE465</f>
        <v>575.25</v>
      </c>
      <c r="AH465" s="52"/>
      <c r="AJ465" s="17">
        <f>ROUND(AC465/(1-VLOOKUP(AF465,Group,2,FALSE)),2)</f>
        <v>575.25</v>
      </c>
      <c r="AK465" s="17">
        <f>IF(VLOOKUP(AF465,Group,5,FALSE)="YES",VLOOKUP(ROUND(ROUND(AJ465,1)-AJ465,2),Round,2,FALSE)+VLOOKUP(AF465,Group,6,FALSE),0)</f>
        <v>0</v>
      </c>
      <c r="AL465" s="17">
        <f>IF(VLOOKUP(AF465,Group,7,FALSE)="",0,ROUND(AJ465-0.04999,1)-AJ465+AM465)</f>
        <v>0</v>
      </c>
      <c r="AM465" s="17" t="str">
        <f>IF(VLOOKUP(AF465,Group,7,FALSE)="","",VLOOKUP(AF465,Group,7,FALSE))</f>
        <v/>
      </c>
      <c r="AO465" s="31" t="s">
        <v>59</v>
      </c>
    </row>
    <row r="466" spans="1:41" s="3" customFormat="1" ht="2.1" customHeight="1" x14ac:dyDescent="0.2">
      <c r="C466" s="35"/>
      <c r="D466" s="40" t="s">
        <v>89</v>
      </c>
      <c r="E466" s="144"/>
      <c r="F466" s="144"/>
      <c r="H466" s="144"/>
      <c r="I466" s="144"/>
      <c r="J466" s="144"/>
      <c r="K466" s="144"/>
      <c r="L466" s="144"/>
      <c r="M466" s="144"/>
      <c r="N466" s="144"/>
      <c r="O466" s="144"/>
      <c r="P466" s="30"/>
      <c r="Q466" s="30"/>
      <c r="R466" s="30"/>
      <c r="S466" s="30"/>
      <c r="T466" s="30"/>
      <c r="U466" s="5"/>
      <c r="V466" s="52"/>
      <c r="W466" s="70"/>
      <c r="X466" s="70"/>
      <c r="Y466" s="52"/>
      <c r="Z466" s="39"/>
      <c r="AA466" s="39"/>
      <c r="AB466" s="55"/>
      <c r="AC466" s="17"/>
      <c r="AD466" s="15"/>
      <c r="AE466" s="65"/>
      <c r="AF466" s="127"/>
      <c r="AG466" s="17"/>
      <c r="AH466" s="52"/>
      <c r="AJ466" s="17"/>
      <c r="AK466" s="17"/>
      <c r="AL466" s="17"/>
      <c r="AM466" s="17"/>
      <c r="AO466" s="31" t="s">
        <v>59</v>
      </c>
    </row>
    <row r="467" spans="1:41" s="3" customFormat="1" ht="9.9499999999999993" customHeight="1" x14ac:dyDescent="0.2">
      <c r="D467" s="102" t="s">
        <v>53</v>
      </c>
      <c r="E467" s="182" t="s">
        <v>307</v>
      </c>
      <c r="F467" s="155"/>
      <c r="G467" s="155"/>
      <c r="H467" s="155"/>
      <c r="I467" s="155"/>
      <c r="J467" s="155"/>
      <c r="K467" s="155"/>
      <c r="L467" s="155"/>
      <c r="M467" s="155"/>
      <c r="N467" s="155"/>
      <c r="O467" s="156"/>
      <c r="P467" s="155"/>
      <c r="Q467" s="157"/>
      <c r="R467" s="29"/>
      <c r="S467" s="39"/>
      <c r="T467" s="37"/>
      <c r="U467" s="37"/>
      <c r="V467" s="52"/>
      <c r="W467" s="56"/>
      <c r="X467" s="39"/>
      <c r="Y467" s="52"/>
      <c r="Z467" s="39"/>
      <c r="AA467" s="39"/>
      <c r="AB467" s="60"/>
      <c r="AC467" s="39"/>
      <c r="AD467" s="60"/>
      <c r="AE467" s="76"/>
      <c r="AF467" s="128"/>
      <c r="AG467" s="39"/>
      <c r="AH467" s="52"/>
      <c r="AJ467" s="39"/>
      <c r="AK467" s="39"/>
      <c r="AL467" s="39"/>
      <c r="AM467" s="39"/>
      <c r="AO467" s="31" t="s">
        <v>59</v>
      </c>
    </row>
    <row r="468" spans="1:41" s="3" customFormat="1" ht="9.9499999999999993" customHeight="1" x14ac:dyDescent="0.2">
      <c r="D468" s="102"/>
      <c r="E468" s="182" t="s">
        <v>308</v>
      </c>
      <c r="F468" s="155"/>
      <c r="G468" s="155"/>
      <c r="H468" s="155"/>
      <c r="I468" s="155"/>
      <c r="J468" s="155"/>
      <c r="K468" s="155"/>
      <c r="L468" s="155"/>
      <c r="M468" s="155"/>
      <c r="N468" s="155"/>
      <c r="O468" s="156"/>
      <c r="P468" s="155"/>
      <c r="Q468" s="157"/>
      <c r="R468" s="29"/>
      <c r="S468" s="39"/>
      <c r="T468" s="37"/>
      <c r="U468" s="37"/>
      <c r="V468" s="52"/>
      <c r="W468" s="56"/>
      <c r="X468" s="39"/>
      <c r="Y468" s="52"/>
      <c r="Z468" s="39"/>
      <c r="AA468" s="39"/>
      <c r="AB468" s="60"/>
      <c r="AC468" s="39"/>
      <c r="AD468" s="60"/>
      <c r="AE468" s="76"/>
      <c r="AF468" s="128"/>
      <c r="AG468" s="39"/>
      <c r="AH468" s="52"/>
      <c r="AJ468" s="39"/>
      <c r="AK468" s="39"/>
      <c r="AL468" s="39"/>
      <c r="AM468" s="39"/>
      <c r="AO468" s="31" t="s">
        <v>59</v>
      </c>
    </row>
    <row r="469" spans="1:41" s="3" customFormat="1" ht="9.9499999999999993" customHeight="1" x14ac:dyDescent="0.2">
      <c r="D469" s="102"/>
      <c r="E469" s="182" t="s">
        <v>309</v>
      </c>
      <c r="F469" s="155"/>
      <c r="G469" s="155"/>
      <c r="H469" s="155"/>
      <c r="I469" s="155"/>
      <c r="J469" s="155"/>
      <c r="K469" s="155"/>
      <c r="L469" s="155"/>
      <c r="M469" s="155"/>
      <c r="N469" s="155"/>
      <c r="O469" s="156"/>
      <c r="P469" s="155"/>
      <c r="Q469" s="157"/>
      <c r="R469" s="29"/>
      <c r="S469" s="39"/>
      <c r="T469" s="37"/>
      <c r="U469" s="37"/>
      <c r="V469" s="52"/>
      <c r="W469" s="56"/>
      <c r="X469" s="39"/>
      <c r="Y469" s="52"/>
      <c r="Z469" s="39"/>
      <c r="AA469" s="39"/>
      <c r="AB469" s="60"/>
      <c r="AC469" s="39"/>
      <c r="AD469" s="60"/>
      <c r="AE469" s="76"/>
      <c r="AF469" s="128"/>
      <c r="AG469" s="39"/>
      <c r="AH469" s="52"/>
      <c r="AJ469" s="39"/>
      <c r="AK469" s="39"/>
      <c r="AL469" s="39"/>
      <c r="AM469" s="39"/>
      <c r="AO469" s="31" t="s">
        <v>59</v>
      </c>
    </row>
    <row r="470" spans="1:41" s="3" customFormat="1" ht="9.9499999999999993" customHeight="1" x14ac:dyDescent="0.2">
      <c r="D470" s="102"/>
      <c r="E470" s="182" t="s">
        <v>310</v>
      </c>
      <c r="F470" s="155"/>
      <c r="G470" s="155"/>
      <c r="H470" s="155"/>
      <c r="I470" s="155"/>
      <c r="J470" s="155"/>
      <c r="K470" s="155"/>
      <c r="L470" s="155"/>
      <c r="M470" s="155"/>
      <c r="N470" s="155"/>
      <c r="O470" s="156"/>
      <c r="P470" s="155"/>
      <c r="Q470" s="157"/>
      <c r="R470" s="29"/>
      <c r="S470" s="39"/>
      <c r="T470" s="37"/>
      <c r="U470" s="37"/>
      <c r="V470" s="52"/>
      <c r="W470" s="56"/>
      <c r="X470" s="39"/>
      <c r="Y470" s="52"/>
      <c r="Z470" s="39"/>
      <c r="AA470" s="39"/>
      <c r="AB470" s="60"/>
      <c r="AC470" s="39"/>
      <c r="AD470" s="60"/>
      <c r="AE470" s="76"/>
      <c r="AF470" s="128"/>
      <c r="AG470" s="39"/>
      <c r="AH470" s="52"/>
      <c r="AJ470" s="39"/>
      <c r="AK470" s="39"/>
      <c r="AL470" s="39"/>
      <c r="AM470" s="39"/>
      <c r="AO470" s="31" t="s">
        <v>59</v>
      </c>
    </row>
    <row r="471" spans="1:41" s="3" customFormat="1" ht="2.1" customHeight="1" x14ac:dyDescent="0.2">
      <c r="P471" s="75"/>
      <c r="Q471" s="91"/>
      <c r="R471" s="6"/>
      <c r="S471" s="39"/>
      <c r="T471" s="6"/>
      <c r="U471" s="5"/>
      <c r="V471" s="52"/>
      <c r="W471" s="56"/>
      <c r="X471" s="15"/>
      <c r="Y471" s="52"/>
      <c r="Z471" s="39"/>
      <c r="AA471" s="39"/>
      <c r="AB471" s="55"/>
      <c r="AC471" s="17"/>
      <c r="AD471" s="15"/>
      <c r="AE471" s="65"/>
      <c r="AF471" s="127"/>
      <c r="AG471" s="39"/>
      <c r="AH471" s="52"/>
      <c r="AJ471" s="17"/>
      <c r="AK471" s="17"/>
      <c r="AL471" s="17"/>
      <c r="AM471" s="17"/>
      <c r="AO471" s="31" t="s">
        <v>59</v>
      </c>
    </row>
    <row r="472" spans="1:41" s="3" customFormat="1" ht="10.35" customHeight="1" x14ac:dyDescent="0.2">
      <c r="C472" s="158" t="s">
        <v>88</v>
      </c>
      <c r="E472" s="159"/>
      <c r="F472" s="159"/>
      <c r="J472" s="3" t="s">
        <v>89</v>
      </c>
      <c r="Q472" s="160"/>
      <c r="T472" s="161"/>
      <c r="U472" s="162"/>
      <c r="V472" s="52"/>
      <c r="W472" s="56"/>
      <c r="X472" s="15"/>
      <c r="Y472" s="52"/>
      <c r="Z472" s="163"/>
      <c r="AB472" s="55"/>
      <c r="AC472" s="17"/>
      <c r="AD472" s="15"/>
      <c r="AE472" s="65"/>
      <c r="AG472" s="17"/>
      <c r="AH472" s="52"/>
      <c r="AJ472" s="6" t="s">
        <v>89</v>
      </c>
      <c r="AO472" s="31" t="s">
        <v>59</v>
      </c>
    </row>
    <row r="473" spans="1:41" s="3" customFormat="1" ht="9.9499999999999993" customHeight="1" x14ac:dyDescent="0.2">
      <c r="A473" s="3" t="s">
        <v>86</v>
      </c>
      <c r="C473" s="74" t="s">
        <v>298</v>
      </c>
      <c r="E473" s="159"/>
      <c r="F473" s="159"/>
      <c r="Q473" s="160"/>
      <c r="T473" s="161"/>
      <c r="U473" s="162"/>
      <c r="V473" s="52"/>
      <c r="W473" s="56"/>
      <c r="X473" s="15"/>
      <c r="Y473" s="52"/>
      <c r="Z473" s="163"/>
      <c r="AB473" s="55"/>
      <c r="AC473" s="17"/>
      <c r="AD473" s="15"/>
      <c r="AE473" s="65"/>
      <c r="AG473" s="17"/>
      <c r="AH473" s="52"/>
      <c r="AJ473" s="6" t="s">
        <v>89</v>
      </c>
      <c r="AO473" s="31" t="s">
        <v>59</v>
      </c>
    </row>
    <row r="474" spans="1:41" s="3" customFormat="1" ht="3" customHeight="1" x14ac:dyDescent="0.2">
      <c r="P474" s="75"/>
      <c r="Q474" s="91"/>
      <c r="R474" s="6"/>
      <c r="S474" s="39"/>
      <c r="T474" s="6"/>
      <c r="U474" s="5"/>
      <c r="V474" s="52"/>
      <c r="W474" s="56"/>
      <c r="X474" s="15"/>
      <c r="Y474" s="52"/>
      <c r="Z474" s="39"/>
      <c r="AA474" s="39"/>
      <c r="AB474" s="55"/>
      <c r="AC474" s="17"/>
      <c r="AD474" s="15"/>
      <c r="AE474" s="65"/>
      <c r="AF474" s="127"/>
      <c r="AG474" s="39"/>
      <c r="AH474" s="52"/>
      <c r="AJ474" s="17"/>
      <c r="AK474" s="17"/>
      <c r="AL474" s="17"/>
      <c r="AM474" s="17"/>
      <c r="AO474" s="31" t="s">
        <v>59</v>
      </c>
    </row>
    <row r="475" spans="1:41" s="3" customFormat="1" ht="9.9499999999999993" customHeight="1" x14ac:dyDescent="0.2">
      <c r="C475" s="74"/>
      <c r="D475" s="11" t="s">
        <v>378</v>
      </c>
      <c r="P475" s="218"/>
      <c r="Q475" s="6"/>
      <c r="R475" s="94" t="s">
        <v>330</v>
      </c>
      <c r="S475" s="194" t="s">
        <v>368</v>
      </c>
      <c r="T475" s="195"/>
      <c r="U475" s="5"/>
      <c r="V475" s="52"/>
      <c r="W475" s="70"/>
      <c r="X475" s="70"/>
      <c r="Y475" s="52"/>
      <c r="Z475" s="39"/>
      <c r="AA475" s="39"/>
      <c r="AB475" s="55"/>
      <c r="AC475" s="17"/>
      <c r="AD475" s="15"/>
      <c r="AE475" s="65"/>
      <c r="AF475" s="127"/>
      <c r="AG475" s="17"/>
      <c r="AH475" s="52"/>
      <c r="AJ475" s="17"/>
      <c r="AK475" s="17"/>
      <c r="AL475" s="17"/>
      <c r="AM475" s="17"/>
      <c r="AO475" s="31"/>
    </row>
    <row r="476" spans="1:41" s="3" customFormat="1" ht="2.1" customHeight="1" x14ac:dyDescent="0.2">
      <c r="P476" s="75"/>
      <c r="Q476" s="91"/>
      <c r="R476" s="6"/>
      <c r="S476" s="39"/>
      <c r="T476" s="6"/>
      <c r="U476" s="5"/>
      <c r="V476" s="52"/>
      <c r="W476" s="56"/>
      <c r="X476" s="15"/>
      <c r="Y476" s="52"/>
      <c r="Z476" s="39"/>
      <c r="AA476" s="39"/>
      <c r="AB476" s="55"/>
      <c r="AC476" s="17"/>
      <c r="AD476" s="15"/>
      <c r="AE476" s="65"/>
      <c r="AF476" s="127"/>
      <c r="AG476" s="39"/>
      <c r="AH476" s="52"/>
      <c r="AJ476" s="17"/>
      <c r="AK476" s="17"/>
      <c r="AL476" s="17"/>
      <c r="AM476" s="17"/>
      <c r="AO476" s="31" t="s">
        <v>59</v>
      </c>
    </row>
    <row r="477" spans="1:41" s="3" customFormat="1" ht="9.9499999999999993" customHeight="1" x14ac:dyDescent="0.2">
      <c r="C477" s="35"/>
      <c r="D477" s="40" t="s">
        <v>111</v>
      </c>
      <c r="E477" s="144" t="s">
        <v>469</v>
      </c>
      <c r="F477" s="144"/>
      <c r="G477" s="144"/>
      <c r="J477" s="144"/>
      <c r="L477" s="144"/>
      <c r="P477" s="30"/>
      <c r="Q477" s="30"/>
      <c r="R477" s="30"/>
      <c r="S477" s="30"/>
      <c r="T477" s="30"/>
      <c r="U477" s="5"/>
      <c r="V477" s="52"/>
      <c r="W477" s="70"/>
      <c r="X477" s="70"/>
      <c r="Y477" s="52"/>
      <c r="Z477" s="39"/>
      <c r="AA477" s="39"/>
      <c r="AB477" s="55"/>
      <c r="AC477" s="17"/>
      <c r="AD477" s="15"/>
      <c r="AE477" s="65"/>
      <c r="AF477" s="127"/>
      <c r="AG477" s="17"/>
      <c r="AH477" s="52"/>
      <c r="AJ477" s="17"/>
      <c r="AK477" s="17"/>
      <c r="AL477" s="17"/>
      <c r="AM477" s="17"/>
      <c r="AO477" s="31" t="s">
        <v>59</v>
      </c>
    </row>
    <row r="478" spans="1:41" s="3" customFormat="1" ht="2.1" customHeight="1" x14ac:dyDescent="0.2">
      <c r="P478" s="75"/>
      <c r="Q478" s="91"/>
      <c r="R478" s="6"/>
      <c r="S478" s="39"/>
      <c r="T478" s="6"/>
      <c r="U478" s="5"/>
      <c r="V478" s="52"/>
      <c r="W478" s="56"/>
      <c r="X478" s="15"/>
      <c r="Y478" s="52"/>
      <c r="Z478" s="39"/>
      <c r="AA478" s="39"/>
      <c r="AB478" s="55"/>
      <c r="AC478" s="17"/>
      <c r="AD478" s="15"/>
      <c r="AE478" s="65"/>
      <c r="AF478" s="127"/>
      <c r="AG478" s="39"/>
      <c r="AH478" s="52"/>
      <c r="AJ478" s="17"/>
      <c r="AK478" s="17"/>
      <c r="AL478" s="17"/>
      <c r="AM478" s="17"/>
      <c r="AO478" s="31" t="s">
        <v>59</v>
      </c>
    </row>
    <row r="479" spans="1:41" s="3" customFormat="1" ht="9.9499999999999993" customHeight="1" x14ac:dyDescent="0.2">
      <c r="B479" s="119" t="s">
        <v>293</v>
      </c>
      <c r="D479" s="40" t="s">
        <v>89</v>
      </c>
      <c r="E479" s="75" t="s">
        <v>182</v>
      </c>
      <c r="F479" s="75"/>
      <c r="G479" s="30"/>
      <c r="H479" s="30"/>
      <c r="I479" s="30"/>
      <c r="J479" s="30"/>
      <c r="K479" s="30"/>
      <c r="L479" s="30"/>
      <c r="M479" s="30"/>
      <c r="N479" s="30"/>
      <c r="P479" s="75"/>
      <c r="Q479" s="91"/>
      <c r="R479" s="29"/>
      <c r="S479" s="39">
        <f>IF(Suggested="Yes",AA479,AG479)</f>
        <v>761.65</v>
      </c>
      <c r="T479" s="37" t="s">
        <v>46</v>
      </c>
      <c r="U479" s="5" t="str">
        <f>+Instructions!$B$3</f>
        <v>D</v>
      </c>
      <c r="V479" s="52"/>
      <c r="W479" s="56">
        <f>+Instructions!$C$22</f>
        <v>0</v>
      </c>
      <c r="X479" s="17">
        <f>ROUND($AA479*(1-W479)+0.004999,2)</f>
        <v>761.65</v>
      </c>
      <c r="Y479" s="52"/>
      <c r="Z479" s="6" t="s">
        <v>497</v>
      </c>
      <c r="AA479" s="39">
        <v>761.65</v>
      </c>
      <c r="AB479" s="60">
        <f>+W479</f>
        <v>0</v>
      </c>
      <c r="AC479" s="17">
        <f>+X479</f>
        <v>761.65</v>
      </c>
      <c r="AD479" s="12">
        <f>(AG479-AC479)/AG479</f>
        <v>0</v>
      </c>
      <c r="AE479" s="124"/>
      <c r="AF479" s="135">
        <v>5</v>
      </c>
      <c r="AG479" s="112">
        <f>SUM(AJ479:AL479)+AE479</f>
        <v>761.65</v>
      </c>
      <c r="AH479" s="52"/>
      <c r="AJ479" s="17">
        <f>ROUND(AC479/(1-VLOOKUP(AF479,Group,2,FALSE)),2)</f>
        <v>761.65</v>
      </c>
      <c r="AK479" s="17">
        <f>IF(VLOOKUP(AF479,Group,5,FALSE)="YES",VLOOKUP(ROUND(ROUND(AJ479,1)-AJ479,2),Round,2,FALSE)+VLOOKUP(AF479,Group,6,FALSE),0)</f>
        <v>0</v>
      </c>
      <c r="AL479" s="17">
        <f>IF(VLOOKUP(AF479,Group,7,FALSE)="",0,ROUND(AJ479-0.04999,1)-AJ479+AM479)</f>
        <v>0</v>
      </c>
      <c r="AM479" s="17" t="str">
        <f>IF(VLOOKUP(AF479,Group,7,FALSE)="","",VLOOKUP(AF479,Group,7,FALSE))</f>
        <v/>
      </c>
      <c r="AO479" s="31" t="s">
        <v>59</v>
      </c>
    </row>
    <row r="480" spans="1:41" s="3" customFormat="1" ht="2.1" customHeight="1" x14ac:dyDescent="0.2">
      <c r="P480" s="75"/>
      <c r="Q480" s="91"/>
      <c r="R480" s="6"/>
      <c r="S480" s="39"/>
      <c r="T480" s="6"/>
      <c r="U480" s="5"/>
      <c r="V480" s="52"/>
      <c r="W480" s="56"/>
      <c r="X480" s="15"/>
      <c r="Y480" s="52"/>
      <c r="Z480" s="39"/>
      <c r="AA480" s="39"/>
      <c r="AB480" s="55"/>
      <c r="AC480" s="17"/>
      <c r="AD480" s="15"/>
      <c r="AE480" s="65"/>
      <c r="AF480" s="127"/>
      <c r="AG480" s="39"/>
      <c r="AH480" s="52"/>
      <c r="AJ480" s="17"/>
      <c r="AK480" s="17"/>
      <c r="AL480" s="17"/>
      <c r="AM480" s="17"/>
      <c r="AO480" s="31" t="s">
        <v>59</v>
      </c>
    </row>
    <row r="481" spans="2:41" s="3" customFormat="1" ht="9.9499999999999993" customHeight="1" x14ac:dyDescent="0.2">
      <c r="B481" s="119" t="s">
        <v>293</v>
      </c>
      <c r="C481" s="3" t="s">
        <v>89</v>
      </c>
      <c r="D481" s="40"/>
      <c r="E481" s="75" t="s">
        <v>477</v>
      </c>
      <c r="F481" s="75"/>
      <c r="G481" s="30" t="s">
        <v>472</v>
      </c>
      <c r="H481" s="30"/>
      <c r="I481" s="30"/>
      <c r="J481" s="30"/>
      <c r="K481" s="30"/>
      <c r="L481" s="30"/>
      <c r="M481" s="30"/>
      <c r="N481" s="30"/>
      <c r="P481" s="75"/>
      <c r="Q481" s="91"/>
      <c r="R481" s="29" t="s">
        <v>52</v>
      </c>
      <c r="S481" s="39">
        <f>IF(Suggested="Yes",AA481,AG481)</f>
        <v>6260.85</v>
      </c>
      <c r="T481" s="37" t="s">
        <v>46</v>
      </c>
      <c r="U481" s="5" t="str">
        <f>+Instructions!$B$3</f>
        <v>D</v>
      </c>
      <c r="V481" s="52"/>
      <c r="W481" s="56">
        <f>+Instructions!$C$22</f>
        <v>0</v>
      </c>
      <c r="X481" s="17">
        <f>ROUND($AA481*(1-W481)+0.004999,2)</f>
        <v>6260.85</v>
      </c>
      <c r="Y481" s="52"/>
      <c r="Z481" s="6" t="s">
        <v>497</v>
      </c>
      <c r="AA481" s="39">
        <v>6260.85</v>
      </c>
      <c r="AB481" s="60">
        <f>+W481</f>
        <v>0</v>
      </c>
      <c r="AC481" s="17">
        <f>+X481</f>
        <v>6260.85</v>
      </c>
      <c r="AD481" s="12">
        <f>(AG481-AC481)/AG481</f>
        <v>0</v>
      </c>
      <c r="AE481" s="124"/>
      <c r="AF481" s="135">
        <v>5</v>
      </c>
      <c r="AG481" s="112">
        <f>SUM(AJ481:AL481)+AE481</f>
        <v>6260.85</v>
      </c>
      <c r="AH481" s="52"/>
      <c r="AJ481" s="17">
        <f>ROUND(AC481/(1-VLOOKUP(AF481,Group,2,FALSE)),2)</f>
        <v>6260.85</v>
      </c>
      <c r="AK481" s="17">
        <f>IF(VLOOKUP(AF481,Group,5,FALSE)="YES",VLOOKUP(ROUND(ROUND(AJ481,1)-AJ481,2),Round,2,FALSE)+VLOOKUP(AF481,Group,6,FALSE),0)</f>
        <v>0</v>
      </c>
      <c r="AL481" s="17">
        <f>IF(VLOOKUP(AF481,Group,7,FALSE)="",0,ROUND(AJ481-0.04999,1)-AJ481+AM481)</f>
        <v>0</v>
      </c>
      <c r="AM481" s="17" t="str">
        <f>IF(VLOOKUP(AF481,Group,7,FALSE)="","",VLOOKUP(AF481,Group,7,FALSE))</f>
        <v/>
      </c>
      <c r="AO481" s="31" t="s">
        <v>59</v>
      </c>
    </row>
    <row r="482" spans="2:41" s="3" customFormat="1" ht="2.1" customHeight="1" x14ac:dyDescent="0.2">
      <c r="P482" s="75"/>
      <c r="Q482" s="91"/>
      <c r="R482" s="6"/>
      <c r="S482" s="39"/>
      <c r="T482" s="6"/>
      <c r="U482" s="5"/>
      <c r="V482" s="52"/>
      <c r="W482" s="56"/>
      <c r="X482" s="15"/>
      <c r="Y482" s="52"/>
      <c r="Z482" s="39"/>
      <c r="AA482" s="39"/>
      <c r="AB482" s="55"/>
      <c r="AC482" s="17"/>
      <c r="AD482" s="15"/>
      <c r="AE482" s="65"/>
      <c r="AF482" s="127"/>
      <c r="AG482" s="39"/>
      <c r="AH482" s="52"/>
      <c r="AJ482" s="17"/>
      <c r="AK482" s="17"/>
      <c r="AL482" s="17"/>
      <c r="AM482" s="17"/>
      <c r="AO482" s="31" t="s">
        <v>59</v>
      </c>
    </row>
    <row r="483" spans="2:41" s="3" customFormat="1" ht="9.9499999999999993" customHeight="1" x14ac:dyDescent="0.2">
      <c r="C483" s="35"/>
      <c r="D483" s="40" t="s">
        <v>10</v>
      </c>
      <c r="E483" s="144" t="s">
        <v>352</v>
      </c>
      <c r="F483" s="144"/>
      <c r="G483" s="144" t="s">
        <v>355</v>
      </c>
      <c r="J483" s="144" t="s">
        <v>357</v>
      </c>
      <c r="L483" s="144"/>
      <c r="P483" s="30"/>
      <c r="Q483" s="30"/>
      <c r="R483" s="30"/>
      <c r="S483" s="30"/>
      <c r="T483" s="30"/>
      <c r="U483" s="5"/>
      <c r="V483" s="52"/>
      <c r="W483" s="70"/>
      <c r="X483" s="70"/>
      <c r="Y483" s="52"/>
      <c r="Z483" s="39"/>
      <c r="AA483" s="39"/>
      <c r="AB483" s="55"/>
      <c r="AC483" s="17"/>
      <c r="AD483" s="15"/>
      <c r="AE483" s="65"/>
      <c r="AF483" s="127"/>
      <c r="AG483" s="17"/>
      <c r="AH483" s="52"/>
      <c r="AJ483" s="17"/>
      <c r="AK483" s="17"/>
      <c r="AL483" s="17"/>
      <c r="AM483" s="17"/>
      <c r="AO483" s="31" t="s">
        <v>59</v>
      </c>
    </row>
    <row r="484" spans="2:41" s="3" customFormat="1" ht="9.9499999999999993" customHeight="1" x14ac:dyDescent="0.2">
      <c r="C484" s="35"/>
      <c r="D484" s="40"/>
      <c r="E484" s="144" t="s">
        <v>353</v>
      </c>
      <c r="F484" s="144"/>
      <c r="G484" s="144" t="s">
        <v>356</v>
      </c>
      <c r="J484" s="144" t="s">
        <v>358</v>
      </c>
      <c r="L484" s="144"/>
      <c r="M484" s="144"/>
      <c r="O484" s="144"/>
      <c r="P484" s="30"/>
      <c r="Q484" s="30"/>
      <c r="R484" s="30"/>
      <c r="S484" s="30"/>
      <c r="T484" s="30"/>
      <c r="U484" s="5"/>
      <c r="V484" s="52"/>
      <c r="W484" s="70"/>
      <c r="X484" s="70"/>
      <c r="Y484" s="52"/>
      <c r="Z484" s="39"/>
      <c r="AA484" s="39"/>
      <c r="AB484" s="55"/>
      <c r="AC484" s="17"/>
      <c r="AD484" s="15"/>
      <c r="AE484" s="65"/>
      <c r="AF484" s="127"/>
      <c r="AG484" s="17"/>
      <c r="AH484" s="52"/>
      <c r="AJ484" s="17"/>
      <c r="AK484" s="17"/>
      <c r="AL484" s="17"/>
      <c r="AM484" s="17"/>
      <c r="AO484" s="31" t="s">
        <v>59</v>
      </c>
    </row>
    <row r="485" spans="2:41" s="3" customFormat="1" ht="9.9499999999999993" customHeight="1" x14ac:dyDescent="0.2">
      <c r="C485" s="35" t="s">
        <v>89</v>
      </c>
      <c r="D485" s="40"/>
      <c r="E485" s="144" t="s">
        <v>354</v>
      </c>
      <c r="F485" s="144"/>
      <c r="G485" s="144" t="s">
        <v>470</v>
      </c>
      <c r="J485" s="144" t="s">
        <v>471</v>
      </c>
      <c r="M485" s="144"/>
      <c r="O485" s="144"/>
      <c r="P485" s="30"/>
      <c r="Q485" s="30"/>
      <c r="R485" s="30"/>
      <c r="S485" s="30"/>
      <c r="T485" s="30"/>
      <c r="U485" s="5"/>
      <c r="V485" s="52"/>
      <c r="W485" s="70"/>
      <c r="X485" s="70"/>
      <c r="Y485" s="52"/>
      <c r="Z485" s="39"/>
      <c r="AA485" s="39"/>
      <c r="AB485" s="55"/>
      <c r="AC485" s="17"/>
      <c r="AD485" s="15"/>
      <c r="AE485" s="65"/>
      <c r="AF485" s="127"/>
      <c r="AG485" s="17"/>
      <c r="AH485" s="52"/>
      <c r="AJ485" s="17"/>
      <c r="AK485" s="17"/>
      <c r="AL485" s="17"/>
      <c r="AM485" s="17"/>
      <c r="AO485" s="31" t="s">
        <v>59</v>
      </c>
    </row>
    <row r="486" spans="2:41" s="3" customFormat="1" ht="2.1" customHeight="1" x14ac:dyDescent="0.2">
      <c r="P486" s="75"/>
      <c r="Q486" s="91"/>
      <c r="R486" s="6"/>
      <c r="S486" s="39"/>
      <c r="T486" s="6"/>
      <c r="U486" s="5"/>
      <c r="V486" s="52"/>
      <c r="W486" s="56"/>
      <c r="X486" s="15"/>
      <c r="Y486" s="52"/>
      <c r="Z486" s="39"/>
      <c r="AA486" s="39"/>
      <c r="AB486" s="55"/>
      <c r="AC486" s="17"/>
      <c r="AD486" s="15"/>
      <c r="AE486" s="65"/>
      <c r="AF486" s="127"/>
      <c r="AG486" s="39"/>
      <c r="AH486" s="52"/>
      <c r="AJ486" s="17"/>
      <c r="AK486" s="17"/>
      <c r="AL486" s="17"/>
      <c r="AM486" s="17"/>
      <c r="AO486" s="31" t="s">
        <v>59</v>
      </c>
    </row>
    <row r="487" spans="2:41" s="3" customFormat="1" ht="9.9499999999999993" customHeight="1" x14ac:dyDescent="0.2">
      <c r="B487" s="119" t="s">
        <v>293</v>
      </c>
      <c r="D487" s="40" t="s">
        <v>89</v>
      </c>
      <c r="E487" s="75" t="s">
        <v>182</v>
      </c>
      <c r="F487" s="75"/>
      <c r="G487" s="30"/>
      <c r="H487" s="30"/>
      <c r="I487" s="30"/>
      <c r="J487" s="30"/>
      <c r="K487" s="30"/>
      <c r="L487" s="30"/>
      <c r="M487" s="30"/>
      <c r="N487" s="30"/>
      <c r="P487" s="75"/>
      <c r="Q487" s="91"/>
      <c r="R487" s="29"/>
      <c r="S487" s="39">
        <f>IF(Suggested="Yes",AA487,AG487)</f>
        <v>813.5</v>
      </c>
      <c r="T487" s="37" t="s">
        <v>46</v>
      </c>
      <c r="U487" s="5" t="str">
        <f>+Instructions!$B$3</f>
        <v>D</v>
      </c>
      <c r="V487" s="52"/>
      <c r="W487" s="56">
        <f>+Instructions!$C$22</f>
        <v>0</v>
      </c>
      <c r="X487" s="17">
        <f>ROUND($AA487*(1-W487)+0.004999,2)</f>
        <v>813.5</v>
      </c>
      <c r="Y487" s="52"/>
      <c r="Z487" s="6" t="s">
        <v>497</v>
      </c>
      <c r="AA487" s="39">
        <v>813.5</v>
      </c>
      <c r="AB487" s="60">
        <f>+W487</f>
        <v>0</v>
      </c>
      <c r="AC487" s="17">
        <f>+X487</f>
        <v>813.5</v>
      </c>
      <c r="AD487" s="12">
        <f>(AG487-AC487)/AG487</f>
        <v>0</v>
      </c>
      <c r="AE487" s="124"/>
      <c r="AF487" s="135">
        <v>5</v>
      </c>
      <c r="AG487" s="112">
        <f>SUM(AJ487:AL487)+AE487</f>
        <v>813.5</v>
      </c>
      <c r="AH487" s="52"/>
      <c r="AJ487" s="17">
        <f>ROUND(AC487/(1-VLOOKUP(AF487,Group,2,FALSE)),2)</f>
        <v>813.5</v>
      </c>
      <c r="AK487" s="17">
        <f>IF(VLOOKUP(AF487,Group,5,FALSE)="YES",VLOOKUP(ROUND(ROUND(AJ487,1)-AJ487,2),Round,2,FALSE)+VLOOKUP(AF487,Group,6,FALSE),0)</f>
        <v>0</v>
      </c>
      <c r="AL487" s="17">
        <f>IF(VLOOKUP(AF487,Group,7,FALSE)="",0,ROUND(AJ487-0.04999,1)-AJ487+AM487)</f>
        <v>0</v>
      </c>
      <c r="AM487" s="17" t="str">
        <f>IF(VLOOKUP(AF487,Group,7,FALSE)="","",VLOOKUP(AF487,Group,7,FALSE))</f>
        <v/>
      </c>
      <c r="AO487" s="31" t="s">
        <v>59</v>
      </c>
    </row>
    <row r="488" spans="2:41" s="3" customFormat="1" ht="2.1" customHeight="1" x14ac:dyDescent="0.2">
      <c r="C488" s="35"/>
      <c r="D488" s="40" t="s">
        <v>89</v>
      </c>
      <c r="E488" s="144"/>
      <c r="F488" s="144"/>
      <c r="H488" s="144"/>
      <c r="I488" s="144"/>
      <c r="J488" s="144"/>
      <c r="K488" s="144"/>
      <c r="L488" s="144"/>
      <c r="M488" s="144"/>
      <c r="N488" s="144"/>
      <c r="O488" s="144"/>
      <c r="P488" s="30"/>
      <c r="Q488" s="30"/>
      <c r="R488" s="30"/>
      <c r="S488" s="30"/>
      <c r="T488" s="30"/>
      <c r="U488" s="5"/>
      <c r="V488" s="52"/>
      <c r="W488" s="70"/>
      <c r="X488" s="70"/>
      <c r="Y488" s="52"/>
      <c r="Z488" s="39"/>
      <c r="AA488" s="39"/>
      <c r="AB488" s="55"/>
      <c r="AC488" s="17"/>
      <c r="AD488" s="15"/>
      <c r="AE488" s="65"/>
      <c r="AF488" s="127"/>
      <c r="AG488" s="17"/>
      <c r="AH488" s="52"/>
      <c r="AJ488" s="17"/>
      <c r="AK488" s="17"/>
      <c r="AL488" s="17"/>
      <c r="AM488" s="17"/>
      <c r="AO488" s="31" t="s">
        <v>59</v>
      </c>
    </row>
    <row r="489" spans="2:41" s="3" customFormat="1" ht="9.9499999999999993" customHeight="1" x14ac:dyDescent="0.2">
      <c r="D489" s="102" t="s">
        <v>53</v>
      </c>
      <c r="E489" s="182" t="s">
        <v>361</v>
      </c>
      <c r="F489" s="155"/>
      <c r="G489" s="155"/>
      <c r="H489" s="155"/>
      <c r="I489" s="155"/>
      <c r="J489" s="155"/>
      <c r="K489" s="155"/>
      <c r="L489" s="155"/>
      <c r="M489" s="155"/>
      <c r="N489" s="155"/>
      <c r="O489" s="156"/>
      <c r="P489" s="155"/>
      <c r="Q489" s="157"/>
      <c r="R489" s="29"/>
      <c r="S489" s="39"/>
      <c r="T489" s="37"/>
      <c r="U489" s="37"/>
      <c r="V489" s="52"/>
      <c r="W489" s="56"/>
      <c r="X489" s="39"/>
      <c r="Y489" s="52"/>
      <c r="Z489" s="39"/>
      <c r="AA489" s="39"/>
      <c r="AB489" s="60"/>
      <c r="AC489" s="39"/>
      <c r="AD489" s="60"/>
      <c r="AE489" s="76"/>
      <c r="AF489" s="128"/>
      <c r="AG489" s="39"/>
      <c r="AH489" s="52"/>
      <c r="AJ489" s="39"/>
      <c r="AK489" s="39"/>
      <c r="AL489" s="39"/>
      <c r="AM489" s="39"/>
      <c r="AO489" s="31" t="s">
        <v>59</v>
      </c>
    </row>
    <row r="490" spans="2:41" s="3" customFormat="1" ht="9.9499999999999993" customHeight="1" x14ac:dyDescent="0.2">
      <c r="D490" s="102"/>
      <c r="E490" s="182" t="s">
        <v>362</v>
      </c>
      <c r="F490" s="155"/>
      <c r="G490" s="155"/>
      <c r="H490" s="155"/>
      <c r="I490" s="155"/>
      <c r="J490" s="155"/>
      <c r="K490" s="155"/>
      <c r="L490" s="155"/>
      <c r="M490" s="155"/>
      <c r="N490" s="155"/>
      <c r="O490" s="156"/>
      <c r="P490" s="155"/>
      <c r="Q490" s="157"/>
      <c r="R490" s="29"/>
      <c r="S490" s="39"/>
      <c r="T490" s="37"/>
      <c r="U490" s="37"/>
      <c r="V490" s="52"/>
      <c r="W490" s="56"/>
      <c r="X490" s="39"/>
      <c r="Y490" s="52"/>
      <c r="Z490" s="39"/>
      <c r="AA490" s="39"/>
      <c r="AB490" s="60"/>
      <c r="AC490" s="39"/>
      <c r="AD490" s="60"/>
      <c r="AE490" s="76"/>
      <c r="AF490" s="128"/>
      <c r="AG490" s="39"/>
      <c r="AH490" s="52"/>
      <c r="AJ490" s="39"/>
      <c r="AK490" s="39"/>
      <c r="AL490" s="39"/>
      <c r="AM490" s="39"/>
      <c r="AO490" s="31" t="s">
        <v>59</v>
      </c>
    </row>
    <row r="491" spans="2:41" s="3" customFormat="1" ht="9.9499999999999993" customHeight="1" x14ac:dyDescent="0.2">
      <c r="D491" s="102"/>
      <c r="E491" s="182" t="s">
        <v>363</v>
      </c>
      <c r="F491" s="155"/>
      <c r="G491" s="155"/>
      <c r="H491" s="155"/>
      <c r="I491" s="155"/>
      <c r="J491" s="155"/>
      <c r="K491" s="155"/>
      <c r="L491" s="155"/>
      <c r="M491" s="155"/>
      <c r="N491" s="155"/>
      <c r="O491" s="156"/>
      <c r="P491" s="155"/>
      <c r="Q491" s="157"/>
      <c r="R491" s="29"/>
      <c r="S491" s="39"/>
      <c r="T491" s="37"/>
      <c r="U491" s="37"/>
      <c r="V491" s="52"/>
      <c r="W491" s="56"/>
      <c r="X491" s="39"/>
      <c r="Y491" s="52"/>
      <c r="Z491" s="39"/>
      <c r="AA491" s="39"/>
      <c r="AB491" s="60"/>
      <c r="AC491" s="39"/>
      <c r="AD491" s="60"/>
      <c r="AE491" s="76"/>
      <c r="AF491" s="128"/>
      <c r="AG491" s="39"/>
      <c r="AH491" s="52"/>
      <c r="AJ491" s="39"/>
      <c r="AK491" s="39"/>
      <c r="AL491" s="39"/>
      <c r="AM491" s="39"/>
      <c r="AO491" s="31" t="s">
        <v>59</v>
      </c>
    </row>
    <row r="492" spans="2:41" s="3" customFormat="1" ht="9.9499999999999993" customHeight="1" x14ac:dyDescent="0.2">
      <c r="D492" s="102"/>
      <c r="E492" s="182" t="s">
        <v>364</v>
      </c>
      <c r="F492" s="155"/>
      <c r="G492" s="155"/>
      <c r="H492" s="155"/>
      <c r="I492" s="155"/>
      <c r="J492" s="155"/>
      <c r="K492" s="155"/>
      <c r="L492" s="155"/>
      <c r="M492" s="155"/>
      <c r="N492" s="155"/>
      <c r="O492" s="156"/>
      <c r="P492" s="155"/>
      <c r="Q492" s="157"/>
      <c r="R492" s="29"/>
      <c r="S492" s="39"/>
      <c r="T492" s="37"/>
      <c r="U492" s="37"/>
      <c r="V492" s="52"/>
      <c r="W492" s="56"/>
      <c r="X492" s="39"/>
      <c r="Y492" s="52"/>
      <c r="Z492" s="39"/>
      <c r="AA492" s="39"/>
      <c r="AB492" s="60"/>
      <c r="AC492" s="39"/>
      <c r="AD492" s="60"/>
      <c r="AE492" s="76"/>
      <c r="AF492" s="128"/>
      <c r="AG492" s="39"/>
      <c r="AH492" s="52"/>
      <c r="AJ492" s="39"/>
      <c r="AK492" s="39"/>
      <c r="AL492" s="39"/>
      <c r="AM492" s="39"/>
      <c r="AO492" s="31" t="s">
        <v>59</v>
      </c>
    </row>
    <row r="493" spans="2:41" s="3" customFormat="1" ht="9.9499999999999993" customHeight="1" x14ac:dyDescent="0.2">
      <c r="D493" s="102"/>
      <c r="E493" s="182" t="s">
        <v>365</v>
      </c>
      <c r="F493" s="155"/>
      <c r="G493" s="155"/>
      <c r="H493" s="155"/>
      <c r="I493" s="155"/>
      <c r="J493" s="155"/>
      <c r="K493" s="155"/>
      <c r="L493" s="155"/>
      <c r="M493" s="155"/>
      <c r="N493" s="155"/>
      <c r="O493" s="156"/>
      <c r="P493" s="155"/>
      <c r="Q493" s="157"/>
      <c r="R493" s="29"/>
      <c r="S493" s="39"/>
      <c r="T493" s="37"/>
      <c r="U493" s="37"/>
      <c r="V493" s="52"/>
      <c r="W493" s="56"/>
      <c r="X493" s="39"/>
      <c r="Y493" s="52"/>
      <c r="Z493" s="39"/>
      <c r="AA493" s="39"/>
      <c r="AB493" s="60"/>
      <c r="AC493" s="39"/>
      <c r="AD493" s="60"/>
      <c r="AE493" s="76"/>
      <c r="AF493" s="128"/>
      <c r="AG493" s="39"/>
      <c r="AH493" s="52"/>
      <c r="AJ493" s="39"/>
      <c r="AK493" s="39"/>
      <c r="AL493" s="39"/>
      <c r="AM493" s="39"/>
      <c r="AO493" s="31" t="s">
        <v>59</v>
      </c>
    </row>
    <row r="494" spans="2:41" s="3" customFormat="1" ht="9.9499999999999993" customHeight="1" x14ac:dyDescent="0.2">
      <c r="D494" s="102"/>
      <c r="E494" s="182" t="s">
        <v>486</v>
      </c>
      <c r="F494" s="155"/>
      <c r="G494" s="155"/>
      <c r="H494" s="155"/>
      <c r="I494" s="155"/>
      <c r="J494" s="155"/>
      <c r="K494" s="155"/>
      <c r="L494" s="155"/>
      <c r="M494" s="155"/>
      <c r="N494" s="155"/>
      <c r="O494" s="156"/>
      <c r="P494" s="155"/>
      <c r="Q494" s="157"/>
      <c r="R494" s="29"/>
      <c r="S494" s="39"/>
      <c r="T494" s="37"/>
      <c r="U494" s="37"/>
      <c r="V494" s="52"/>
      <c r="W494" s="56"/>
      <c r="X494" s="39"/>
      <c r="Y494" s="52"/>
      <c r="Z494" s="39"/>
      <c r="AA494" s="39"/>
      <c r="AB494" s="60"/>
      <c r="AC494" s="39"/>
      <c r="AD494" s="60"/>
      <c r="AE494" s="76"/>
      <c r="AF494" s="128"/>
      <c r="AG494" s="39"/>
      <c r="AH494" s="52"/>
      <c r="AJ494" s="39"/>
      <c r="AK494" s="39"/>
      <c r="AL494" s="39"/>
      <c r="AM494" s="39"/>
      <c r="AO494" s="31" t="s">
        <v>59</v>
      </c>
    </row>
    <row r="495" spans="2:41" s="3" customFormat="1" ht="3" customHeight="1" x14ac:dyDescent="0.2">
      <c r="P495" s="75"/>
      <c r="Q495" s="91"/>
      <c r="R495" s="6"/>
      <c r="S495" s="39"/>
      <c r="T495" s="6"/>
      <c r="U495" s="5"/>
      <c r="V495" s="52"/>
      <c r="W495" s="56"/>
      <c r="X495" s="15"/>
      <c r="Y495" s="52"/>
      <c r="Z495" s="39"/>
      <c r="AA495" s="39"/>
      <c r="AB495" s="55"/>
      <c r="AC495" s="17"/>
      <c r="AD495" s="15"/>
      <c r="AE495" s="65"/>
      <c r="AF495" s="127"/>
      <c r="AG495" s="39"/>
      <c r="AH495" s="52"/>
      <c r="AJ495" s="17"/>
      <c r="AK495" s="17"/>
      <c r="AL495" s="17"/>
      <c r="AM495" s="17"/>
      <c r="AO495" s="31" t="s">
        <v>59</v>
      </c>
    </row>
    <row r="496" spans="2:41" s="3" customFormat="1" ht="9.9499999999999993" customHeight="1" x14ac:dyDescent="0.2">
      <c r="C496" s="74"/>
      <c r="D496" s="11" t="s">
        <v>347</v>
      </c>
      <c r="P496" s="218"/>
      <c r="Q496" s="6"/>
      <c r="R496" s="94" t="s">
        <v>330</v>
      </c>
      <c r="S496" s="194" t="s">
        <v>368</v>
      </c>
      <c r="T496" s="195"/>
      <c r="U496" s="5"/>
      <c r="V496" s="52"/>
      <c r="W496" s="70"/>
      <c r="X496" s="70"/>
      <c r="Y496" s="52"/>
      <c r="Z496" s="39"/>
      <c r="AA496" s="39"/>
      <c r="AB496" s="55"/>
      <c r="AC496" s="17"/>
      <c r="AD496" s="15"/>
      <c r="AE496" s="65"/>
      <c r="AF496" s="127"/>
      <c r="AG496" s="17"/>
      <c r="AH496" s="52"/>
      <c r="AJ496" s="17"/>
      <c r="AK496" s="17"/>
      <c r="AL496" s="17"/>
      <c r="AM496" s="17"/>
      <c r="AO496" s="31"/>
    </row>
    <row r="497" spans="2:41" s="3" customFormat="1" ht="2.1" customHeight="1" x14ac:dyDescent="0.2">
      <c r="P497" s="75"/>
      <c r="Q497" s="91"/>
      <c r="R497" s="6"/>
      <c r="S497" s="39"/>
      <c r="T497" s="6"/>
      <c r="U497" s="5"/>
      <c r="V497" s="52"/>
      <c r="W497" s="56"/>
      <c r="X497" s="15"/>
      <c r="Y497" s="52"/>
      <c r="Z497" s="39"/>
      <c r="AA497" s="39"/>
      <c r="AB497" s="55"/>
      <c r="AC497" s="17"/>
      <c r="AD497" s="15"/>
      <c r="AE497" s="65"/>
      <c r="AF497" s="127"/>
      <c r="AG497" s="39"/>
      <c r="AH497" s="52"/>
      <c r="AJ497" s="17"/>
      <c r="AK497" s="17"/>
      <c r="AL497" s="17"/>
      <c r="AM497" s="17"/>
      <c r="AO497" s="31" t="s">
        <v>59</v>
      </c>
    </row>
    <row r="498" spans="2:41" s="3" customFormat="1" ht="9.9499999999999993" customHeight="1" x14ac:dyDescent="0.2">
      <c r="C498" s="35"/>
      <c r="D498" s="40" t="s">
        <v>10</v>
      </c>
      <c r="E498" s="144" t="s">
        <v>461</v>
      </c>
      <c r="F498" s="144"/>
      <c r="G498" s="144"/>
      <c r="I498" s="144"/>
      <c r="K498" s="144"/>
      <c r="L498" s="144"/>
      <c r="M498" s="144"/>
      <c r="N498" s="144"/>
      <c r="P498" s="30"/>
      <c r="Q498" s="30"/>
      <c r="R498" s="30"/>
      <c r="S498" s="30"/>
      <c r="T498" s="30"/>
      <c r="U498" s="5"/>
      <c r="V498" s="52"/>
      <c r="W498" s="70"/>
      <c r="X498" s="70"/>
      <c r="Y498" s="52"/>
      <c r="Z498" s="39"/>
      <c r="AA498" s="39"/>
      <c r="AB498" s="55"/>
      <c r="AC498" s="17"/>
      <c r="AD498" s="15"/>
      <c r="AE498" s="65"/>
      <c r="AF498" s="127"/>
      <c r="AG498" s="17"/>
      <c r="AH498" s="52"/>
      <c r="AJ498" s="17"/>
      <c r="AK498" s="17"/>
      <c r="AL498" s="17"/>
      <c r="AM498" s="17"/>
      <c r="AO498" s="31" t="s">
        <v>59</v>
      </c>
    </row>
    <row r="499" spans="2:41" s="3" customFormat="1" ht="2.1" customHeight="1" x14ac:dyDescent="0.2">
      <c r="P499" s="75"/>
      <c r="Q499" s="91"/>
      <c r="R499" s="6"/>
      <c r="S499" s="39"/>
      <c r="T499" s="6"/>
      <c r="U499" s="5"/>
      <c r="V499" s="52"/>
      <c r="W499" s="56"/>
      <c r="X499" s="15"/>
      <c r="Y499" s="52"/>
      <c r="Z499" s="39"/>
      <c r="AA499" s="39"/>
      <c r="AB499" s="55"/>
      <c r="AC499" s="17"/>
      <c r="AD499" s="15"/>
      <c r="AE499" s="65"/>
      <c r="AF499" s="127"/>
      <c r="AG499" s="39"/>
      <c r="AH499" s="52"/>
      <c r="AJ499" s="17"/>
      <c r="AK499" s="17"/>
      <c r="AL499" s="17"/>
      <c r="AM499" s="17"/>
      <c r="AO499" s="31" t="s">
        <v>59</v>
      </c>
    </row>
    <row r="500" spans="2:41" s="3" customFormat="1" ht="9.9499999999999993" customHeight="1" x14ac:dyDescent="0.2">
      <c r="B500" s="119" t="s">
        <v>293</v>
      </c>
      <c r="D500" s="40" t="s">
        <v>89</v>
      </c>
      <c r="E500" s="75" t="s">
        <v>182</v>
      </c>
      <c r="F500" s="75"/>
      <c r="G500" s="30"/>
      <c r="H500" s="30"/>
      <c r="I500" s="30"/>
      <c r="J500" s="30"/>
      <c r="K500" s="30"/>
      <c r="L500" s="30"/>
      <c r="M500" s="30"/>
      <c r="N500" s="30"/>
      <c r="P500" s="75"/>
      <c r="Q500" s="91"/>
      <c r="R500" s="29"/>
      <c r="S500" s="39">
        <f>IF(Suggested="Yes",AA500,AG500)</f>
        <v>640.70000000000005</v>
      </c>
      <c r="T500" s="37" t="s">
        <v>46</v>
      </c>
      <c r="U500" s="5" t="str">
        <f>+Instructions!$B$3</f>
        <v>D</v>
      </c>
      <c r="V500" s="52"/>
      <c r="W500" s="56">
        <f>+Instructions!$C$22</f>
        <v>0</v>
      </c>
      <c r="X500" s="17">
        <f>ROUND($AA500*(1-W500)+0.004999,2)</f>
        <v>640.70000000000005</v>
      </c>
      <c r="Y500" s="52"/>
      <c r="Z500" s="6" t="s">
        <v>497</v>
      </c>
      <c r="AA500" s="39">
        <v>640.70000000000005</v>
      </c>
      <c r="AB500" s="60">
        <f>+W500</f>
        <v>0</v>
      </c>
      <c r="AC500" s="17">
        <f>+X500</f>
        <v>640.70000000000005</v>
      </c>
      <c r="AD500" s="12">
        <f>(AG500-AC500)/AG500</f>
        <v>0</v>
      </c>
      <c r="AE500" s="124"/>
      <c r="AF500" s="135">
        <v>5</v>
      </c>
      <c r="AG500" s="112">
        <f>SUM(AJ500:AL500)+AE500</f>
        <v>640.70000000000005</v>
      </c>
      <c r="AH500" s="52"/>
      <c r="AJ500" s="17">
        <f>ROUND(AC500/(1-VLOOKUP(AF500,Group,2,FALSE)),2)</f>
        <v>640.70000000000005</v>
      </c>
      <c r="AK500" s="17">
        <f>IF(VLOOKUP(AF500,Group,5,FALSE)="YES",VLOOKUP(ROUND(ROUND(AJ500,1)-AJ500,2),Round,2,FALSE)+VLOOKUP(AF500,Group,6,FALSE),0)</f>
        <v>0</v>
      </c>
      <c r="AL500" s="17">
        <f>IF(VLOOKUP(AF500,Group,7,FALSE)="",0,ROUND(AJ500-0.04999,1)-AJ500+AM500)</f>
        <v>0</v>
      </c>
      <c r="AM500" s="17" t="str">
        <f>IF(VLOOKUP(AF500,Group,7,FALSE)="","",VLOOKUP(AF500,Group,7,FALSE))</f>
        <v/>
      </c>
      <c r="AO500" s="31" t="s">
        <v>59</v>
      </c>
    </row>
    <row r="501" spans="2:41" s="3" customFormat="1" ht="2.1" customHeight="1" x14ac:dyDescent="0.2">
      <c r="P501" s="75"/>
      <c r="Q501" s="91"/>
      <c r="R501" s="6"/>
      <c r="S501" s="39"/>
      <c r="T501" s="6"/>
      <c r="U501" s="5"/>
      <c r="V501" s="52"/>
      <c r="W501" s="56"/>
      <c r="X501" s="15"/>
      <c r="Y501" s="52"/>
      <c r="Z501" s="39"/>
      <c r="AA501" s="39"/>
      <c r="AB501" s="55"/>
      <c r="AC501" s="17"/>
      <c r="AD501" s="15"/>
      <c r="AE501" s="65"/>
      <c r="AF501" s="127"/>
      <c r="AG501" s="39"/>
      <c r="AH501" s="52"/>
      <c r="AJ501" s="17"/>
      <c r="AK501" s="17"/>
      <c r="AL501" s="17"/>
      <c r="AM501" s="17"/>
      <c r="AO501" s="31" t="s">
        <v>59</v>
      </c>
    </row>
    <row r="502" spans="2:41" s="3" customFormat="1" ht="9.9499999999999993" customHeight="1" x14ac:dyDescent="0.2">
      <c r="B502" s="119" t="s">
        <v>293</v>
      </c>
      <c r="C502" s="3" t="s">
        <v>89</v>
      </c>
      <c r="D502" s="40"/>
      <c r="E502" s="75" t="s">
        <v>477</v>
      </c>
      <c r="F502" s="75"/>
      <c r="G502" s="30" t="s">
        <v>472</v>
      </c>
      <c r="H502" s="30"/>
      <c r="I502" s="30"/>
      <c r="J502" s="30"/>
      <c r="K502" s="30"/>
      <c r="L502" s="30"/>
      <c r="M502" s="30"/>
      <c r="N502" s="30"/>
      <c r="P502" s="75"/>
      <c r="Q502" s="91"/>
      <c r="R502" s="29" t="s">
        <v>475</v>
      </c>
      <c r="S502" s="39">
        <f>IF(Suggested="Yes",AA502,AG502)</f>
        <v>5440.05</v>
      </c>
      <c r="T502" s="37" t="s">
        <v>46</v>
      </c>
      <c r="U502" s="5" t="str">
        <f>+Instructions!$B$3</f>
        <v>D</v>
      </c>
      <c r="V502" s="52"/>
      <c r="W502" s="56">
        <f>+Instructions!$C$22</f>
        <v>0</v>
      </c>
      <c r="X502" s="17">
        <f>ROUND($AA502*(1-W502)+0.004999,2)</f>
        <v>5440.05</v>
      </c>
      <c r="Y502" s="52"/>
      <c r="Z502" s="6" t="s">
        <v>497</v>
      </c>
      <c r="AA502" s="39">
        <v>5440.05</v>
      </c>
      <c r="AB502" s="60">
        <f>+W502</f>
        <v>0</v>
      </c>
      <c r="AC502" s="17">
        <f>+X502</f>
        <v>5440.05</v>
      </c>
      <c r="AD502" s="12">
        <f>(AG502-AC502)/AG502</f>
        <v>0</v>
      </c>
      <c r="AE502" s="124"/>
      <c r="AF502" s="135">
        <v>5</v>
      </c>
      <c r="AG502" s="112">
        <f>SUM(AJ502:AL502)+AE502</f>
        <v>5440.05</v>
      </c>
      <c r="AH502" s="52"/>
      <c r="AJ502" s="17">
        <f>ROUND(AC502/(1-VLOOKUP(AF502,Group,2,FALSE)),2)</f>
        <v>5440.05</v>
      </c>
      <c r="AK502" s="17">
        <f>IF(VLOOKUP(AF502,Group,5,FALSE)="YES",VLOOKUP(ROUND(ROUND(AJ502,1)-AJ502,2),Round,2,FALSE)+VLOOKUP(AF502,Group,6,FALSE),0)</f>
        <v>0</v>
      </c>
      <c r="AL502" s="17">
        <f>IF(VLOOKUP(AF502,Group,7,FALSE)="",0,ROUND(AJ502-0.04999,1)-AJ502+AM502)</f>
        <v>0</v>
      </c>
      <c r="AM502" s="17" t="str">
        <f>IF(VLOOKUP(AF502,Group,7,FALSE)="","",VLOOKUP(AF502,Group,7,FALSE))</f>
        <v/>
      </c>
      <c r="AO502" s="31" t="s">
        <v>59</v>
      </c>
    </row>
    <row r="503" spans="2:41" s="3" customFormat="1" ht="2.1" customHeight="1" x14ac:dyDescent="0.2">
      <c r="P503" s="75"/>
      <c r="Q503" s="91"/>
      <c r="R503" s="6"/>
      <c r="S503" s="39"/>
      <c r="T503" s="6"/>
      <c r="U503" s="5"/>
      <c r="V503" s="52"/>
      <c r="W503" s="56"/>
      <c r="X503" s="15"/>
      <c r="Y503" s="52"/>
      <c r="Z503" s="39"/>
      <c r="AA503" s="39"/>
      <c r="AB503" s="55"/>
      <c r="AC503" s="17"/>
      <c r="AD503" s="15"/>
      <c r="AE503" s="65"/>
      <c r="AF503" s="127"/>
      <c r="AG503" s="39"/>
      <c r="AH503" s="52"/>
      <c r="AJ503" s="17"/>
      <c r="AK503" s="17"/>
      <c r="AL503" s="17"/>
      <c r="AM503" s="17"/>
      <c r="AO503" s="31" t="s">
        <v>59</v>
      </c>
    </row>
    <row r="504" spans="2:41" s="3" customFormat="1" ht="9.9499999999999993" customHeight="1" x14ac:dyDescent="0.2">
      <c r="C504" s="35"/>
      <c r="D504" s="40" t="s">
        <v>111</v>
      </c>
      <c r="E504" s="144" t="s">
        <v>235</v>
      </c>
      <c r="F504" s="144"/>
      <c r="G504" s="144"/>
      <c r="I504" s="144"/>
      <c r="K504" s="144"/>
      <c r="L504" s="144"/>
      <c r="M504" s="144"/>
      <c r="N504" s="144"/>
      <c r="P504" s="30"/>
      <c r="Q504" s="30"/>
      <c r="R504" s="30"/>
      <c r="S504" s="30"/>
      <c r="T504" s="30"/>
      <c r="U504" s="5"/>
      <c r="V504" s="52"/>
      <c r="W504" s="70"/>
      <c r="X504" s="70"/>
      <c r="Y504" s="52"/>
      <c r="Z504" s="39"/>
      <c r="AA504" s="39"/>
      <c r="AB504" s="55"/>
      <c r="AC504" s="17"/>
      <c r="AD504" s="15"/>
      <c r="AE504" s="65"/>
      <c r="AF504" s="127"/>
      <c r="AG504" s="17"/>
      <c r="AH504" s="52"/>
      <c r="AJ504" s="17"/>
      <c r="AK504" s="17"/>
      <c r="AL504" s="17"/>
      <c r="AM504" s="17"/>
      <c r="AO504" s="31" t="s">
        <v>59</v>
      </c>
    </row>
    <row r="505" spans="2:41" s="3" customFormat="1" ht="2.1" customHeight="1" x14ac:dyDescent="0.2">
      <c r="P505" s="75"/>
      <c r="Q505" s="91"/>
      <c r="R505" s="6"/>
      <c r="S505" s="39"/>
      <c r="T505" s="6"/>
      <c r="U505" s="5"/>
      <c r="V505" s="52"/>
      <c r="W505" s="56"/>
      <c r="X505" s="15"/>
      <c r="Y505" s="52"/>
      <c r="Z505" s="39"/>
      <c r="AA505" s="39"/>
      <c r="AB505" s="55"/>
      <c r="AC505" s="17"/>
      <c r="AD505" s="15"/>
      <c r="AE505" s="65"/>
      <c r="AF505" s="127"/>
      <c r="AG505" s="39"/>
      <c r="AH505" s="52"/>
      <c r="AJ505" s="17"/>
      <c r="AK505" s="17"/>
      <c r="AL505" s="17"/>
      <c r="AM505" s="17"/>
      <c r="AO505" s="31" t="s">
        <v>59</v>
      </c>
    </row>
    <row r="506" spans="2:41" s="3" customFormat="1" ht="9.9499999999999993" customHeight="1" x14ac:dyDescent="0.2">
      <c r="B506" s="119" t="s">
        <v>293</v>
      </c>
      <c r="D506" s="40" t="s">
        <v>89</v>
      </c>
      <c r="E506" s="75" t="s">
        <v>182</v>
      </c>
      <c r="F506" s="75"/>
      <c r="G506" s="30"/>
      <c r="H506" s="30"/>
      <c r="I506" s="30"/>
      <c r="J506" s="30"/>
      <c r="K506" s="30"/>
      <c r="L506" s="30"/>
      <c r="M506" s="30"/>
      <c r="N506" s="30"/>
      <c r="P506" s="75"/>
      <c r="Q506" s="91"/>
      <c r="R506" s="29"/>
      <c r="S506" s="39">
        <f>IF(Suggested="Yes",AA506,AG506)</f>
        <v>666.6</v>
      </c>
      <c r="T506" s="37" t="s">
        <v>46</v>
      </c>
      <c r="U506" s="5" t="str">
        <f>+Instructions!$B$3</f>
        <v>D</v>
      </c>
      <c r="V506" s="52"/>
      <c r="W506" s="56">
        <f>+Instructions!$C$22</f>
        <v>0</v>
      </c>
      <c r="X506" s="17">
        <f>ROUND($AA506*(1-W506)+0.004999,2)</f>
        <v>666.6</v>
      </c>
      <c r="Y506" s="52"/>
      <c r="Z506" s="6" t="s">
        <v>497</v>
      </c>
      <c r="AA506" s="39">
        <v>666.6</v>
      </c>
      <c r="AB506" s="60">
        <f>+W506</f>
        <v>0</v>
      </c>
      <c r="AC506" s="17">
        <f>+X506</f>
        <v>666.6</v>
      </c>
      <c r="AD506" s="12">
        <f>(AG506-AC506)/AG506</f>
        <v>0</v>
      </c>
      <c r="AE506" s="124"/>
      <c r="AF506" s="135">
        <v>5</v>
      </c>
      <c r="AG506" s="112">
        <f>SUM(AJ506:AL506)+AE506</f>
        <v>666.6</v>
      </c>
      <c r="AH506" s="52"/>
      <c r="AJ506" s="17">
        <f>ROUND(AC506/(1-VLOOKUP(AF506,Group,2,FALSE)),2)</f>
        <v>666.6</v>
      </c>
      <c r="AK506" s="17">
        <f>IF(VLOOKUP(AF506,Group,5,FALSE)="YES",VLOOKUP(ROUND(ROUND(AJ506,1)-AJ506,2),Round,2,FALSE)+VLOOKUP(AF506,Group,6,FALSE),0)</f>
        <v>0</v>
      </c>
      <c r="AL506" s="17">
        <f>IF(VLOOKUP(AF506,Group,7,FALSE)="",0,ROUND(AJ506-0.04999,1)-AJ506+AM506)</f>
        <v>0</v>
      </c>
      <c r="AM506" s="17" t="str">
        <f>IF(VLOOKUP(AF506,Group,7,FALSE)="","",VLOOKUP(AF506,Group,7,FALSE))</f>
        <v/>
      </c>
      <c r="AO506" s="31" t="s">
        <v>59</v>
      </c>
    </row>
    <row r="507" spans="2:41" s="3" customFormat="1" ht="2.1" customHeight="1" x14ac:dyDescent="0.2">
      <c r="C507" s="35"/>
      <c r="D507" s="40" t="s">
        <v>89</v>
      </c>
      <c r="E507" s="144"/>
      <c r="F507" s="144"/>
      <c r="H507" s="144"/>
      <c r="I507" s="144"/>
      <c r="J507" s="144"/>
      <c r="K507" s="144"/>
      <c r="L507" s="144"/>
      <c r="M507" s="144"/>
      <c r="N507" s="144"/>
      <c r="O507" s="144"/>
      <c r="P507" s="30"/>
      <c r="Q507" s="30"/>
      <c r="R507" s="30"/>
      <c r="S507" s="30"/>
      <c r="T507" s="30"/>
      <c r="U507" s="5"/>
      <c r="V507" s="52"/>
      <c r="W507" s="70"/>
      <c r="X507" s="70"/>
      <c r="Y507" s="52"/>
      <c r="Z507" s="39"/>
      <c r="AA507" s="39"/>
      <c r="AB507" s="55"/>
      <c r="AC507" s="17"/>
      <c r="AD507" s="15"/>
      <c r="AE507" s="65"/>
      <c r="AF507" s="127"/>
      <c r="AG507" s="17"/>
      <c r="AH507" s="52"/>
      <c r="AJ507" s="17"/>
      <c r="AK507" s="17"/>
      <c r="AL507" s="17"/>
      <c r="AM507" s="17"/>
      <c r="AO507" s="31" t="s">
        <v>59</v>
      </c>
    </row>
    <row r="508" spans="2:41" s="3" customFormat="1" ht="9.9499999999999993" customHeight="1" x14ac:dyDescent="0.2">
      <c r="D508" s="102" t="s">
        <v>53</v>
      </c>
      <c r="E508" s="182" t="s">
        <v>348</v>
      </c>
      <c r="F508" s="155"/>
      <c r="G508" s="155"/>
      <c r="H508" s="155"/>
      <c r="I508" s="155"/>
      <c r="J508" s="155"/>
      <c r="K508" s="155"/>
      <c r="L508" s="155"/>
      <c r="M508" s="155"/>
      <c r="N508" s="155"/>
      <c r="O508" s="156"/>
      <c r="P508" s="155"/>
      <c r="Q508" s="157"/>
      <c r="R508" s="29"/>
      <c r="S508" s="39"/>
      <c r="T508" s="37"/>
      <c r="U508" s="37"/>
      <c r="V508" s="52"/>
      <c r="W508" s="56"/>
      <c r="X508" s="39"/>
      <c r="Y508" s="52"/>
      <c r="Z508" s="39"/>
      <c r="AA508" s="39"/>
      <c r="AB508" s="60"/>
      <c r="AC508" s="39"/>
      <c r="AD508" s="60"/>
      <c r="AE508" s="76"/>
      <c r="AF508" s="128"/>
      <c r="AG508" s="39"/>
      <c r="AH508" s="52"/>
      <c r="AJ508" s="39"/>
      <c r="AK508" s="39"/>
      <c r="AL508" s="39"/>
      <c r="AM508" s="39"/>
      <c r="AO508" s="31" t="s">
        <v>59</v>
      </c>
    </row>
    <row r="509" spans="2:41" s="3" customFormat="1" ht="9.9499999999999993" customHeight="1" x14ac:dyDescent="0.2">
      <c r="D509" s="102"/>
      <c r="E509" s="182" t="s">
        <v>349</v>
      </c>
      <c r="F509" s="155"/>
      <c r="G509" s="155"/>
      <c r="H509" s="155"/>
      <c r="I509" s="155"/>
      <c r="J509" s="155"/>
      <c r="K509" s="155"/>
      <c r="L509" s="155"/>
      <c r="M509" s="155"/>
      <c r="N509" s="155"/>
      <c r="O509" s="156"/>
      <c r="P509" s="155"/>
      <c r="Q509" s="157"/>
      <c r="R509" s="29"/>
      <c r="S509" s="39"/>
      <c r="T509" s="37"/>
      <c r="U509" s="37"/>
      <c r="V509" s="52"/>
      <c r="W509" s="56"/>
      <c r="X509" s="39"/>
      <c r="Y509" s="52"/>
      <c r="Z509" s="39"/>
      <c r="AA509" s="39"/>
      <c r="AB509" s="60"/>
      <c r="AC509" s="39"/>
      <c r="AD509" s="60"/>
      <c r="AE509" s="76"/>
      <c r="AF509" s="128"/>
      <c r="AG509" s="39"/>
      <c r="AH509" s="52"/>
      <c r="AJ509" s="39"/>
      <c r="AK509" s="39"/>
      <c r="AL509" s="39"/>
      <c r="AM509" s="39"/>
      <c r="AO509" s="31" t="s">
        <v>59</v>
      </c>
    </row>
    <row r="510" spans="2:41" s="3" customFormat="1" ht="9.9499999999999993" customHeight="1" x14ac:dyDescent="0.2">
      <c r="D510" s="102"/>
      <c r="E510" s="182" t="s">
        <v>350</v>
      </c>
      <c r="F510" s="155"/>
      <c r="G510" s="155"/>
      <c r="H510" s="155"/>
      <c r="I510" s="155"/>
      <c r="J510" s="155"/>
      <c r="K510" s="155"/>
      <c r="L510" s="155"/>
      <c r="M510" s="155"/>
      <c r="N510" s="155"/>
      <c r="O510" s="156"/>
      <c r="P510" s="155"/>
      <c r="Q510" s="157"/>
      <c r="R510" s="29"/>
      <c r="S510" s="39"/>
      <c r="T510" s="37"/>
      <c r="U510" s="37"/>
      <c r="V510" s="52"/>
      <c r="W510" s="56"/>
      <c r="X510" s="39"/>
      <c r="Y510" s="52"/>
      <c r="Z510" s="39"/>
      <c r="AA510" s="39"/>
      <c r="AB510" s="60"/>
      <c r="AC510" s="39"/>
      <c r="AD510" s="60"/>
      <c r="AE510" s="76"/>
      <c r="AF510" s="128"/>
      <c r="AG510" s="39"/>
      <c r="AH510" s="52"/>
      <c r="AJ510" s="39"/>
      <c r="AK510" s="39"/>
      <c r="AL510" s="39"/>
      <c r="AM510" s="39"/>
      <c r="AO510" s="31" t="s">
        <v>59</v>
      </c>
    </row>
    <row r="511" spans="2:41" s="3" customFormat="1" ht="9.9499999999999993" customHeight="1" x14ac:dyDescent="0.2">
      <c r="D511" s="102"/>
      <c r="E511" s="182" t="s">
        <v>483</v>
      </c>
      <c r="F511" s="155"/>
      <c r="G511" s="155"/>
      <c r="H511" s="155"/>
      <c r="I511" s="155"/>
      <c r="J511" s="155"/>
      <c r="K511" s="155"/>
      <c r="L511" s="182" t="s">
        <v>474</v>
      </c>
      <c r="M511" s="155"/>
      <c r="N511" s="155"/>
      <c r="O511" s="156"/>
      <c r="P511" s="155"/>
      <c r="Q511" s="157"/>
      <c r="R511" s="29"/>
      <c r="S511" s="39"/>
      <c r="T511" s="37"/>
      <c r="U511" s="37"/>
      <c r="V511" s="52"/>
      <c r="W511" s="56"/>
      <c r="X511" s="39"/>
      <c r="Y511" s="52"/>
      <c r="Z511" s="39"/>
      <c r="AA511" s="39"/>
      <c r="AB511" s="60"/>
      <c r="AC511" s="39"/>
      <c r="AD511" s="60"/>
      <c r="AE511" s="76"/>
      <c r="AF511" s="128"/>
      <c r="AG511" s="39"/>
      <c r="AH511" s="52"/>
      <c r="AJ511" s="39"/>
      <c r="AK511" s="39"/>
      <c r="AL511" s="39"/>
      <c r="AM511" s="39"/>
      <c r="AO511" s="31" t="s">
        <v>59</v>
      </c>
    </row>
    <row r="512" spans="2:41" s="3" customFormat="1" ht="3" customHeight="1" x14ac:dyDescent="0.2">
      <c r="P512" s="75"/>
      <c r="Q512" s="91"/>
      <c r="R512" s="6"/>
      <c r="S512" s="39"/>
      <c r="T512" s="6"/>
      <c r="U512" s="5"/>
      <c r="V512" s="52"/>
      <c r="W512" s="56"/>
      <c r="X512" s="15"/>
      <c r="Y512" s="52"/>
      <c r="Z512" s="39"/>
      <c r="AA512" s="39"/>
      <c r="AB512" s="55"/>
      <c r="AC512" s="17"/>
      <c r="AD512" s="15"/>
      <c r="AE512" s="65"/>
      <c r="AF512" s="127"/>
      <c r="AG512" s="39"/>
      <c r="AH512" s="52"/>
      <c r="AJ512" s="17"/>
      <c r="AK512" s="17"/>
      <c r="AL512" s="17"/>
      <c r="AM512" s="17"/>
      <c r="AO512" s="31" t="s">
        <v>59</v>
      </c>
    </row>
    <row r="513" spans="2:41" s="3" customFormat="1" ht="9.9499999999999993" customHeight="1" x14ac:dyDescent="0.2">
      <c r="C513" s="74"/>
      <c r="D513" s="11" t="s">
        <v>377</v>
      </c>
      <c r="P513" s="218"/>
      <c r="Q513" s="6"/>
      <c r="R513" s="94" t="s">
        <v>330</v>
      </c>
      <c r="S513" s="194" t="s">
        <v>367</v>
      </c>
      <c r="T513" s="195"/>
      <c r="U513" s="5"/>
      <c r="V513" s="52"/>
      <c r="W513" s="70"/>
      <c r="X513" s="70"/>
      <c r="Y513" s="52"/>
      <c r="Z513" s="39"/>
      <c r="AA513" s="39"/>
      <c r="AB513" s="55"/>
      <c r="AC513" s="17"/>
      <c r="AD513" s="15"/>
      <c r="AE513" s="65"/>
      <c r="AF513" s="127"/>
      <c r="AG513" s="17"/>
      <c r="AH513" s="52"/>
      <c r="AJ513" s="17"/>
      <c r="AK513" s="17"/>
      <c r="AL513" s="17"/>
      <c r="AM513" s="17"/>
      <c r="AO513" s="31"/>
    </row>
    <row r="514" spans="2:41" s="3" customFormat="1" ht="2.1" customHeight="1" x14ac:dyDescent="0.2">
      <c r="P514" s="75"/>
      <c r="Q514" s="91"/>
      <c r="R514" s="6"/>
      <c r="S514" s="39"/>
      <c r="T514" s="6"/>
      <c r="U514" s="5"/>
      <c r="V514" s="52"/>
      <c r="W514" s="56"/>
      <c r="X514" s="15"/>
      <c r="Y514" s="52"/>
      <c r="Z514" s="39"/>
      <c r="AA514" s="39"/>
      <c r="AB514" s="55"/>
      <c r="AC514" s="17"/>
      <c r="AD514" s="15"/>
      <c r="AE514" s="65"/>
      <c r="AF514" s="127"/>
      <c r="AG514" s="39"/>
      <c r="AH514" s="52"/>
      <c r="AJ514" s="17"/>
      <c r="AK514" s="17"/>
      <c r="AL514" s="17"/>
      <c r="AM514" s="17"/>
      <c r="AO514" s="31" t="s">
        <v>59</v>
      </c>
    </row>
    <row r="515" spans="2:41" s="3" customFormat="1" ht="9.9499999999999993" customHeight="1" x14ac:dyDescent="0.2">
      <c r="C515" s="35"/>
      <c r="D515" s="40" t="s">
        <v>111</v>
      </c>
      <c r="E515" s="144" t="s">
        <v>208</v>
      </c>
      <c r="F515" s="144"/>
      <c r="G515" s="144"/>
      <c r="J515" s="144"/>
      <c r="L515" s="144"/>
      <c r="P515" s="30"/>
      <c r="Q515" s="30"/>
      <c r="R515" s="30"/>
      <c r="S515" s="30"/>
      <c r="T515" s="30"/>
      <c r="U515" s="5"/>
      <c r="V515" s="52"/>
      <c r="W515" s="70"/>
      <c r="X515" s="70"/>
      <c r="Y515" s="52"/>
      <c r="Z515" s="39"/>
      <c r="AA515" s="39"/>
      <c r="AB515" s="55"/>
      <c r="AC515" s="17"/>
      <c r="AD515" s="15"/>
      <c r="AE515" s="65"/>
      <c r="AF515" s="127"/>
      <c r="AG515" s="17"/>
      <c r="AH515" s="52"/>
      <c r="AJ515" s="17"/>
      <c r="AK515" s="17"/>
      <c r="AL515" s="17"/>
      <c r="AM515" s="17"/>
      <c r="AO515" s="31" t="s">
        <v>59</v>
      </c>
    </row>
    <row r="516" spans="2:41" s="3" customFormat="1" ht="2.1" customHeight="1" x14ac:dyDescent="0.2">
      <c r="P516" s="75"/>
      <c r="Q516" s="91"/>
      <c r="R516" s="6"/>
      <c r="S516" s="39"/>
      <c r="T516" s="6"/>
      <c r="U516" s="5"/>
      <c r="V516" s="52"/>
      <c r="W516" s="56"/>
      <c r="X516" s="15"/>
      <c r="Y516" s="52"/>
      <c r="Z516" s="39"/>
      <c r="AA516" s="39"/>
      <c r="AB516" s="55"/>
      <c r="AC516" s="17"/>
      <c r="AD516" s="15"/>
      <c r="AE516" s="65"/>
      <c r="AF516" s="127"/>
      <c r="AG516" s="39"/>
      <c r="AH516" s="52"/>
      <c r="AJ516" s="17"/>
      <c r="AK516" s="17"/>
      <c r="AL516" s="17"/>
      <c r="AM516" s="17"/>
      <c r="AO516" s="31" t="s">
        <v>59</v>
      </c>
    </row>
    <row r="517" spans="2:41" s="3" customFormat="1" ht="9.9499999999999993" customHeight="1" x14ac:dyDescent="0.2">
      <c r="B517" s="119" t="s">
        <v>293</v>
      </c>
      <c r="D517" s="40" t="s">
        <v>89</v>
      </c>
      <c r="E517" s="75" t="s">
        <v>411</v>
      </c>
      <c r="F517" s="75"/>
      <c r="G517" s="30"/>
      <c r="H517" s="30"/>
      <c r="I517" s="30"/>
      <c r="J517" s="30"/>
      <c r="K517" s="30"/>
      <c r="L517" s="30"/>
      <c r="M517" s="30"/>
      <c r="N517" s="30"/>
      <c r="P517" s="75"/>
      <c r="Q517" s="91"/>
      <c r="R517" s="29"/>
      <c r="S517" s="39">
        <f>IF(Suggested="Yes",AA517,AG517)</f>
        <v>711.8</v>
      </c>
      <c r="T517" s="37" t="s">
        <v>46</v>
      </c>
      <c r="U517" s="5" t="str">
        <f>+Instructions!$B$3</f>
        <v>D</v>
      </c>
      <c r="V517" s="52"/>
      <c r="W517" s="56">
        <f>+Instructions!$C$22</f>
        <v>0</v>
      </c>
      <c r="X517" s="17">
        <f>ROUND($AA517*(1-W517)+0.004999,2)</f>
        <v>711.8</v>
      </c>
      <c r="Y517" s="52"/>
      <c r="Z517" s="6" t="s">
        <v>497</v>
      </c>
      <c r="AA517" s="39">
        <v>711.8</v>
      </c>
      <c r="AB517" s="60">
        <f>+W517</f>
        <v>0</v>
      </c>
      <c r="AC517" s="17">
        <f>+X517</f>
        <v>711.8</v>
      </c>
      <c r="AD517" s="12">
        <f>(AG517-AC517)/AG517</f>
        <v>0</v>
      </c>
      <c r="AE517" s="124"/>
      <c r="AF517" s="135">
        <v>5</v>
      </c>
      <c r="AG517" s="112">
        <f>SUM(AJ517:AL517)+AE517</f>
        <v>711.8</v>
      </c>
      <c r="AH517" s="52"/>
      <c r="AJ517" s="17">
        <f>ROUND(AC517/(1-VLOOKUP(AF517,Group,2,FALSE)),2)</f>
        <v>711.8</v>
      </c>
      <c r="AK517" s="17">
        <f>IF(VLOOKUP(AF517,Group,5,FALSE)="YES",VLOOKUP(ROUND(ROUND(AJ517,1)-AJ517,2),Round,2,FALSE)+VLOOKUP(AF517,Group,6,FALSE),0)</f>
        <v>0</v>
      </c>
      <c r="AL517" s="17">
        <f>IF(VLOOKUP(AF517,Group,7,FALSE)="",0,ROUND(AJ517-0.04999,1)-AJ517+AM517)</f>
        <v>0</v>
      </c>
      <c r="AM517" s="17" t="str">
        <f>IF(VLOOKUP(AF517,Group,7,FALSE)="","",VLOOKUP(AF517,Group,7,FALSE))</f>
        <v/>
      </c>
      <c r="AO517" s="31" t="s">
        <v>59</v>
      </c>
    </row>
    <row r="518" spans="2:41" s="3" customFormat="1" ht="2.1" customHeight="1" x14ac:dyDescent="0.2">
      <c r="P518" s="75"/>
      <c r="Q518" s="91"/>
      <c r="R518" s="6"/>
      <c r="S518" s="39"/>
      <c r="T518" s="6"/>
      <c r="U518" s="5"/>
      <c r="V518" s="52"/>
      <c r="W518" s="56"/>
      <c r="X518" s="15"/>
      <c r="Y518" s="52"/>
      <c r="Z518" s="39"/>
      <c r="AA518" s="39"/>
      <c r="AB518" s="55"/>
      <c r="AC518" s="17"/>
      <c r="AD518" s="15"/>
      <c r="AE518" s="65"/>
      <c r="AF518" s="127"/>
      <c r="AG518" s="39"/>
      <c r="AH518" s="52"/>
      <c r="AJ518" s="17"/>
      <c r="AK518" s="17"/>
      <c r="AL518" s="17"/>
      <c r="AM518" s="17"/>
      <c r="AO518" s="31" t="s">
        <v>59</v>
      </c>
    </row>
    <row r="519" spans="2:41" s="3" customFormat="1" ht="9.9499999999999993" customHeight="1" x14ac:dyDescent="0.2">
      <c r="B519" s="119" t="s">
        <v>293</v>
      </c>
      <c r="C519" s="3" t="s">
        <v>89</v>
      </c>
      <c r="D519" s="40"/>
      <c r="E519" s="75" t="s">
        <v>476</v>
      </c>
      <c r="F519" s="75"/>
      <c r="G519" s="30" t="s">
        <v>472</v>
      </c>
      <c r="H519" s="30"/>
      <c r="I519" s="30"/>
      <c r="J519" s="30"/>
      <c r="K519" s="30"/>
      <c r="L519" s="30"/>
      <c r="M519" s="30"/>
      <c r="N519" s="30"/>
      <c r="P519" s="75"/>
      <c r="Q519" s="91"/>
      <c r="R519" s="29" t="s">
        <v>52</v>
      </c>
      <c r="S519" s="39">
        <f>IF(Suggested="Yes",AA519,AG519)</f>
        <v>5895.1</v>
      </c>
      <c r="T519" s="37" t="s">
        <v>46</v>
      </c>
      <c r="U519" s="5" t="str">
        <f>+Instructions!$B$3</f>
        <v>D</v>
      </c>
      <c r="V519" s="52"/>
      <c r="W519" s="56">
        <f>+Instructions!$C$22</f>
        <v>0</v>
      </c>
      <c r="X519" s="17">
        <f>ROUND($AA519*(1-W519)+0.004999,2)</f>
        <v>5895.1</v>
      </c>
      <c r="Y519" s="52"/>
      <c r="Z519" s="6" t="s">
        <v>497</v>
      </c>
      <c r="AA519" s="39">
        <v>5895.1</v>
      </c>
      <c r="AB519" s="60">
        <f>+W519</f>
        <v>0</v>
      </c>
      <c r="AC519" s="17">
        <f>+X519</f>
        <v>5895.1</v>
      </c>
      <c r="AD519" s="12">
        <f>(AG519-AC519)/AG519</f>
        <v>0</v>
      </c>
      <c r="AE519" s="124"/>
      <c r="AF519" s="135">
        <v>5</v>
      </c>
      <c r="AG519" s="112">
        <f>SUM(AJ519:AL519)+AE519</f>
        <v>5895.1</v>
      </c>
      <c r="AH519" s="52"/>
      <c r="AJ519" s="17">
        <f>ROUND(AC519/(1-VLOOKUP(AF519,Group,2,FALSE)),2)</f>
        <v>5895.1</v>
      </c>
      <c r="AK519" s="17">
        <f>IF(VLOOKUP(AF519,Group,5,FALSE)="YES",VLOOKUP(ROUND(ROUND(AJ519,1)-AJ519,2),Round,2,FALSE)+VLOOKUP(AF519,Group,6,FALSE),0)</f>
        <v>0</v>
      </c>
      <c r="AL519" s="17">
        <f>IF(VLOOKUP(AF519,Group,7,FALSE)="",0,ROUND(AJ519-0.04999,1)-AJ519+AM519)</f>
        <v>0</v>
      </c>
      <c r="AM519" s="17" t="str">
        <f>IF(VLOOKUP(AF519,Group,7,FALSE)="","",VLOOKUP(AF519,Group,7,FALSE))</f>
        <v/>
      </c>
      <c r="AO519" s="31" t="s">
        <v>59</v>
      </c>
    </row>
    <row r="520" spans="2:41" s="3" customFormat="1" ht="2.1" customHeight="1" x14ac:dyDescent="0.2">
      <c r="C520" s="35"/>
      <c r="D520" s="40" t="s">
        <v>89</v>
      </c>
      <c r="E520" s="144"/>
      <c r="F520" s="144"/>
      <c r="H520" s="144"/>
      <c r="I520" s="144"/>
      <c r="J520" s="144"/>
      <c r="K520" s="144"/>
      <c r="L520" s="144"/>
      <c r="M520" s="144"/>
      <c r="N520" s="144"/>
      <c r="O520" s="144"/>
      <c r="P520" s="30"/>
      <c r="Q520" s="30"/>
      <c r="R520" s="30"/>
      <c r="S520" s="30"/>
      <c r="T520" s="30"/>
      <c r="U520" s="5"/>
      <c r="V520" s="52"/>
      <c r="W520" s="70"/>
      <c r="X520" s="70"/>
      <c r="Y520" s="52"/>
      <c r="Z520" s="39"/>
      <c r="AA520" s="39"/>
      <c r="AB520" s="55"/>
      <c r="AC520" s="17"/>
      <c r="AD520" s="15"/>
      <c r="AE520" s="65"/>
      <c r="AF520" s="127"/>
      <c r="AG520" s="17"/>
      <c r="AH520" s="52"/>
      <c r="AJ520" s="17"/>
      <c r="AK520" s="17"/>
      <c r="AL520" s="17"/>
      <c r="AM520" s="17"/>
      <c r="AO520" s="31" t="s">
        <v>59</v>
      </c>
    </row>
    <row r="521" spans="2:41" s="3" customFormat="1" ht="9.9499999999999993" customHeight="1" x14ac:dyDescent="0.2">
      <c r="D521" s="102" t="s">
        <v>53</v>
      </c>
      <c r="E521" s="182" t="s">
        <v>370</v>
      </c>
      <c r="F521" s="155"/>
      <c r="G521" s="155"/>
      <c r="H521" s="155"/>
      <c r="I521" s="155"/>
      <c r="J521" s="155"/>
      <c r="K521" s="155"/>
      <c r="L521" s="155"/>
      <c r="M521" s="155"/>
      <c r="N521" s="155"/>
      <c r="O521" s="156"/>
      <c r="P521" s="155"/>
      <c r="Q521" s="157"/>
      <c r="R521" s="29"/>
      <c r="S521" s="39"/>
      <c r="T521" s="37"/>
      <c r="U521" s="37"/>
      <c r="V521" s="52"/>
      <c r="W521" s="56"/>
      <c r="X521" s="39"/>
      <c r="Y521" s="52"/>
      <c r="Z521" s="39"/>
      <c r="AA521" s="39"/>
      <c r="AB521" s="60"/>
      <c r="AC521" s="39"/>
      <c r="AD521" s="60"/>
      <c r="AE521" s="76"/>
      <c r="AF521" s="128"/>
      <c r="AG521" s="39"/>
      <c r="AH521" s="52"/>
      <c r="AJ521" s="39"/>
      <c r="AK521" s="39"/>
      <c r="AL521" s="39"/>
      <c r="AM521" s="39"/>
      <c r="AO521" s="31" t="s">
        <v>59</v>
      </c>
    </row>
    <row r="522" spans="2:41" s="3" customFormat="1" ht="9.9499999999999993" customHeight="1" x14ac:dyDescent="0.2">
      <c r="D522" s="102"/>
      <c r="E522" s="182" t="s">
        <v>371</v>
      </c>
      <c r="F522" s="155"/>
      <c r="G522" s="155"/>
      <c r="H522" s="155"/>
      <c r="I522" s="155"/>
      <c r="J522" s="155"/>
      <c r="K522" s="155"/>
      <c r="L522" s="155"/>
      <c r="M522" s="155"/>
      <c r="N522" s="155"/>
      <c r="O522" s="156"/>
      <c r="P522" s="155"/>
      <c r="Q522" s="157"/>
      <c r="R522" s="29"/>
      <c r="S522" s="39"/>
      <c r="T522" s="37"/>
      <c r="U522" s="37"/>
      <c r="V522" s="52"/>
      <c r="W522" s="56"/>
      <c r="X522" s="39"/>
      <c r="Y522" s="52"/>
      <c r="Z522" s="39"/>
      <c r="AA522" s="39"/>
      <c r="AB522" s="60"/>
      <c r="AC522" s="39"/>
      <c r="AD522" s="60"/>
      <c r="AE522" s="76"/>
      <c r="AF522" s="128"/>
      <c r="AG522" s="39"/>
      <c r="AH522" s="52"/>
      <c r="AJ522" s="39"/>
      <c r="AK522" s="39"/>
      <c r="AL522" s="39"/>
      <c r="AM522" s="39"/>
      <c r="AO522" s="31" t="s">
        <v>59</v>
      </c>
    </row>
    <row r="523" spans="2:41" s="3" customFormat="1" ht="9.9499999999999993" customHeight="1" x14ac:dyDescent="0.2">
      <c r="D523" s="102"/>
      <c r="E523" s="182" t="s">
        <v>372</v>
      </c>
      <c r="F523" s="155"/>
      <c r="G523" s="155"/>
      <c r="H523" s="155"/>
      <c r="I523" s="155"/>
      <c r="J523" s="155"/>
      <c r="K523" s="155"/>
      <c r="L523" s="155"/>
      <c r="M523" s="155"/>
      <c r="N523" s="155"/>
      <c r="O523" s="156"/>
      <c r="P523" s="155"/>
      <c r="Q523" s="157"/>
      <c r="R523" s="29"/>
      <c r="S523" s="39"/>
      <c r="T523" s="37"/>
      <c r="U523" s="37"/>
      <c r="V523" s="52"/>
      <c r="W523" s="56"/>
      <c r="X523" s="39"/>
      <c r="Y523" s="52"/>
      <c r="Z523" s="39"/>
      <c r="AA523" s="39"/>
      <c r="AB523" s="60"/>
      <c r="AC523" s="39"/>
      <c r="AD523" s="60"/>
      <c r="AE523" s="76"/>
      <c r="AF523" s="128"/>
      <c r="AG523" s="39"/>
      <c r="AH523" s="52"/>
      <c r="AJ523" s="39"/>
      <c r="AK523" s="39"/>
      <c r="AL523" s="39"/>
      <c r="AM523" s="39"/>
      <c r="AO523" s="31" t="s">
        <v>59</v>
      </c>
    </row>
    <row r="524" spans="2:41" s="3" customFormat="1" ht="9.9499999999999993" customHeight="1" x14ac:dyDescent="0.2">
      <c r="D524" s="102"/>
      <c r="E524" s="182" t="s">
        <v>373</v>
      </c>
      <c r="F524" s="155"/>
      <c r="G524" s="155"/>
      <c r="H524" s="155"/>
      <c r="I524" s="155"/>
      <c r="J524" s="155"/>
      <c r="K524" s="155"/>
      <c r="L524" s="155"/>
      <c r="M524" s="155"/>
      <c r="N524" s="155"/>
      <c r="O524" s="156"/>
      <c r="P524" s="155"/>
      <c r="Q524" s="157"/>
      <c r="R524" s="29"/>
      <c r="S524" s="39"/>
      <c r="T524" s="37"/>
      <c r="U524" s="37"/>
      <c r="V524" s="52"/>
      <c r="W524" s="56"/>
      <c r="X524" s="39"/>
      <c r="Y524" s="52"/>
      <c r="Z524" s="39"/>
      <c r="AA524" s="39"/>
      <c r="AB524" s="60"/>
      <c r="AC524" s="39"/>
      <c r="AD524" s="60"/>
      <c r="AE524" s="76"/>
      <c r="AF524" s="128"/>
      <c r="AG524" s="39"/>
      <c r="AH524" s="52"/>
      <c r="AJ524" s="39"/>
      <c r="AK524" s="39"/>
      <c r="AL524" s="39"/>
      <c r="AM524" s="39"/>
      <c r="AO524" s="31" t="s">
        <v>59</v>
      </c>
    </row>
    <row r="525" spans="2:41" s="3" customFormat="1" ht="9.9499999999999993" customHeight="1" x14ac:dyDescent="0.2">
      <c r="D525" s="102"/>
      <c r="E525" s="182" t="s">
        <v>374</v>
      </c>
      <c r="F525" s="155"/>
      <c r="G525" s="155"/>
      <c r="H525" s="155"/>
      <c r="I525" s="155"/>
      <c r="J525" s="155"/>
      <c r="K525" s="155"/>
      <c r="L525" s="155"/>
      <c r="M525" s="155"/>
      <c r="N525" s="155"/>
      <c r="O525" s="156"/>
      <c r="P525" s="155"/>
      <c r="Q525" s="157"/>
      <c r="R525" s="29"/>
      <c r="S525" s="39"/>
      <c r="T525" s="37"/>
      <c r="U525" s="37"/>
      <c r="V525" s="52"/>
      <c r="W525" s="56"/>
      <c r="X525" s="39"/>
      <c r="Y525" s="52"/>
      <c r="Z525" s="39"/>
      <c r="AA525" s="39"/>
      <c r="AB525" s="60"/>
      <c r="AC525" s="39"/>
      <c r="AD525" s="60"/>
      <c r="AE525" s="76"/>
      <c r="AF525" s="128"/>
      <c r="AG525" s="39"/>
      <c r="AH525" s="52"/>
      <c r="AJ525" s="39"/>
      <c r="AK525" s="39"/>
      <c r="AL525" s="39"/>
      <c r="AM525" s="39"/>
      <c r="AO525" s="31" t="s">
        <v>59</v>
      </c>
    </row>
    <row r="526" spans="2:41" s="3" customFormat="1" ht="9.9499999999999993" customHeight="1" x14ac:dyDescent="0.2">
      <c r="D526" s="102"/>
      <c r="E526" s="182" t="s">
        <v>375</v>
      </c>
      <c r="F526" s="155"/>
      <c r="G526" s="155"/>
      <c r="H526" s="155"/>
      <c r="I526" s="155"/>
      <c r="J526" s="155"/>
      <c r="K526" s="155"/>
      <c r="L526" s="155"/>
      <c r="M526" s="155"/>
      <c r="N526" s="155"/>
      <c r="O526" s="156"/>
      <c r="P526" s="155"/>
      <c r="Q526" s="157"/>
      <c r="R526" s="29"/>
      <c r="S526" s="39"/>
      <c r="T526" s="37"/>
      <c r="U526" s="37"/>
      <c r="V526" s="52"/>
      <c r="W526" s="56"/>
      <c r="X526" s="39"/>
      <c r="Y526" s="52"/>
      <c r="Z526" s="39"/>
      <c r="AA526" s="39"/>
      <c r="AB526" s="60"/>
      <c r="AC526" s="39"/>
      <c r="AD526" s="60"/>
      <c r="AE526" s="76"/>
      <c r="AF526" s="128"/>
      <c r="AG526" s="39"/>
      <c r="AH526" s="52"/>
      <c r="AJ526" s="39"/>
      <c r="AK526" s="39"/>
      <c r="AL526" s="39"/>
      <c r="AM526" s="39"/>
      <c r="AO526" s="31" t="s">
        <v>59</v>
      </c>
    </row>
    <row r="527" spans="2:41" s="3" customFormat="1" ht="9.9499999999999993" customHeight="1" x14ac:dyDescent="0.2">
      <c r="D527" s="102"/>
      <c r="E527" s="182" t="s">
        <v>369</v>
      </c>
      <c r="F527" s="155"/>
      <c r="G527" s="155"/>
      <c r="H527" s="155"/>
      <c r="I527" s="155"/>
      <c r="J527" s="155"/>
      <c r="K527" s="155"/>
      <c r="L527" s="155"/>
      <c r="M527" s="155"/>
      <c r="N527" s="155"/>
      <c r="O527" s="156"/>
      <c r="P527" s="155"/>
      <c r="Q527" s="157"/>
      <c r="R527" s="29"/>
      <c r="S527" s="39"/>
      <c r="T527" s="37"/>
      <c r="U527" s="37"/>
      <c r="V527" s="52"/>
      <c r="W527" s="56"/>
      <c r="X527" s="39"/>
      <c r="Y527" s="52"/>
      <c r="Z527" s="39"/>
      <c r="AA527" s="39"/>
      <c r="AB527" s="60"/>
      <c r="AC527" s="39"/>
      <c r="AD527" s="60"/>
      <c r="AE527" s="76"/>
      <c r="AF527" s="128"/>
      <c r="AG527" s="39"/>
      <c r="AH527" s="52"/>
      <c r="AJ527" s="39"/>
      <c r="AK527" s="39"/>
      <c r="AL527" s="39"/>
      <c r="AM527" s="39"/>
      <c r="AO527" s="31" t="s">
        <v>59</v>
      </c>
    </row>
    <row r="528" spans="2:41" s="3" customFormat="1" ht="3.95" customHeight="1" x14ac:dyDescent="0.2">
      <c r="D528" s="102"/>
      <c r="E528" s="155"/>
      <c r="F528" s="155"/>
      <c r="G528" s="155"/>
      <c r="H528" s="155"/>
      <c r="I528" s="155"/>
      <c r="J528" s="155"/>
      <c r="K528" s="155"/>
      <c r="L528" s="155"/>
      <c r="M528" s="155"/>
      <c r="N528" s="155"/>
      <c r="O528" s="156"/>
      <c r="P528" s="155"/>
      <c r="Q528" s="157"/>
      <c r="R528" s="29"/>
      <c r="S528" s="39"/>
      <c r="T528" s="37"/>
      <c r="U528" s="37"/>
      <c r="V528" s="52"/>
      <c r="W528" s="56"/>
      <c r="X528" s="39"/>
      <c r="Y528" s="52"/>
      <c r="Z528" s="39"/>
      <c r="AA528" s="39"/>
      <c r="AB528" s="60"/>
      <c r="AC528" s="39"/>
      <c r="AD528" s="60"/>
      <c r="AE528" s="76"/>
      <c r="AF528" s="128"/>
      <c r="AG528" s="39"/>
      <c r="AH528" s="52"/>
      <c r="AJ528" s="39"/>
      <c r="AK528" s="39"/>
      <c r="AL528" s="39"/>
      <c r="AM528" s="39"/>
      <c r="AO528" s="31"/>
    </row>
    <row r="529" spans="2:41" s="3" customFormat="1" ht="9.9499999999999993" customHeight="1" x14ac:dyDescent="0.2">
      <c r="C529" s="74" t="s">
        <v>245</v>
      </c>
      <c r="E529" s="164"/>
      <c r="P529" s="4"/>
      <c r="Q529" s="6"/>
      <c r="S529" s="39"/>
      <c r="T529" s="68"/>
      <c r="U529" s="5"/>
      <c r="V529" s="52"/>
      <c r="W529" s="70"/>
      <c r="X529" s="70"/>
      <c r="Y529" s="52"/>
      <c r="Z529" s="39"/>
      <c r="AA529" s="39"/>
      <c r="AB529" s="55"/>
      <c r="AC529" s="17"/>
      <c r="AD529" s="15"/>
      <c r="AE529" s="65"/>
      <c r="AF529" s="127"/>
      <c r="AG529" s="17"/>
      <c r="AH529" s="52"/>
      <c r="AJ529" s="17"/>
      <c r="AK529" s="17"/>
      <c r="AL529" s="17"/>
      <c r="AM529" s="17"/>
      <c r="AO529" s="31"/>
    </row>
    <row r="530" spans="2:41" s="3" customFormat="1" ht="3" customHeight="1" x14ac:dyDescent="0.2">
      <c r="P530" s="75"/>
      <c r="Q530" s="91"/>
      <c r="R530" s="6"/>
      <c r="S530" s="39"/>
      <c r="T530" s="6"/>
      <c r="U530" s="5"/>
      <c r="V530" s="52"/>
      <c r="W530" s="56"/>
      <c r="X530" s="15"/>
      <c r="Y530" s="52"/>
      <c r="Z530" s="39"/>
      <c r="AA530" s="39"/>
      <c r="AB530" s="55"/>
      <c r="AC530" s="17"/>
      <c r="AD530" s="15"/>
      <c r="AE530" s="65"/>
      <c r="AF530" s="127"/>
      <c r="AG530" s="39"/>
      <c r="AH530" s="52"/>
      <c r="AJ530" s="17"/>
      <c r="AK530" s="17"/>
      <c r="AL530" s="17"/>
      <c r="AM530" s="17"/>
      <c r="AO530" s="31" t="s">
        <v>59</v>
      </c>
    </row>
    <row r="531" spans="2:41" s="3" customFormat="1" ht="9.9499999999999993" customHeight="1" x14ac:dyDescent="0.2">
      <c r="C531" s="74"/>
      <c r="D531" s="11" t="s">
        <v>246</v>
      </c>
      <c r="P531" s="4"/>
      <c r="Q531" s="6"/>
      <c r="R531" s="94" t="s">
        <v>330</v>
      </c>
      <c r="S531" s="194" t="s">
        <v>338</v>
      </c>
      <c r="T531" s="195"/>
      <c r="U531" s="5"/>
      <c r="V531" s="52"/>
      <c r="W531" s="70"/>
      <c r="X531" s="70"/>
      <c r="Y531" s="52"/>
      <c r="Z531" s="39"/>
      <c r="AA531" s="39"/>
      <c r="AB531" s="55"/>
      <c r="AC531" s="17"/>
      <c r="AD531" s="15"/>
      <c r="AE531" s="65"/>
      <c r="AF531" s="127"/>
      <c r="AG531" s="17"/>
      <c r="AH531" s="52"/>
      <c r="AJ531" s="17"/>
      <c r="AK531" s="17"/>
      <c r="AL531" s="17"/>
      <c r="AM531" s="17"/>
      <c r="AO531" s="31"/>
    </row>
    <row r="532" spans="2:41" s="3" customFormat="1" ht="2.1" customHeight="1" x14ac:dyDescent="0.2">
      <c r="P532" s="75"/>
      <c r="Q532" s="91"/>
      <c r="R532" s="6"/>
      <c r="S532" s="39"/>
      <c r="T532" s="6"/>
      <c r="U532" s="5"/>
      <c r="V532" s="52"/>
      <c r="W532" s="56"/>
      <c r="X532" s="15"/>
      <c r="Y532" s="52"/>
      <c r="Z532" s="39"/>
      <c r="AA532" s="39"/>
      <c r="AB532" s="55"/>
      <c r="AC532" s="17"/>
      <c r="AD532" s="15"/>
      <c r="AE532" s="65"/>
      <c r="AF532" s="127"/>
      <c r="AG532" s="39"/>
      <c r="AH532" s="52"/>
      <c r="AJ532" s="17"/>
      <c r="AK532" s="17"/>
      <c r="AL532" s="17"/>
      <c r="AM532" s="17"/>
      <c r="AO532" s="31" t="s">
        <v>59</v>
      </c>
    </row>
    <row r="533" spans="2:41" s="3" customFormat="1" ht="9.9499999999999993" customHeight="1" x14ac:dyDescent="0.2">
      <c r="B533" s="119" t="s">
        <v>293</v>
      </c>
      <c r="D533" s="40"/>
      <c r="E533" s="75" t="s">
        <v>181</v>
      </c>
      <c r="F533" s="75"/>
      <c r="G533" s="30" t="s">
        <v>248</v>
      </c>
      <c r="H533" s="30"/>
      <c r="I533" s="30"/>
      <c r="J533" s="30"/>
      <c r="K533" s="30"/>
      <c r="L533" s="30"/>
      <c r="M533" s="30"/>
      <c r="N533" s="30"/>
      <c r="P533" s="75"/>
      <c r="Q533" s="91"/>
      <c r="R533" s="29"/>
      <c r="S533" s="39">
        <f>IF(Suggested="Yes",AA533,AG533)</f>
        <v>193.3</v>
      </c>
      <c r="T533" s="37" t="s">
        <v>46</v>
      </c>
      <c r="U533" s="5" t="str">
        <f>+Instructions!$B$3</f>
        <v>D</v>
      </c>
      <c r="V533" s="52"/>
      <c r="W533" s="56">
        <f>+Instructions!$C$22</f>
        <v>0</v>
      </c>
      <c r="X533" s="17">
        <f>ROUND($AA533*(1-W533)+0.004999,2)</f>
        <v>193.3</v>
      </c>
      <c r="Y533" s="52"/>
      <c r="Z533" s="6" t="s">
        <v>497</v>
      </c>
      <c r="AA533" s="39">
        <v>193.3</v>
      </c>
      <c r="AB533" s="60">
        <f>+W533</f>
        <v>0</v>
      </c>
      <c r="AC533" s="17">
        <f>+X533</f>
        <v>193.3</v>
      </c>
      <c r="AD533" s="12">
        <f>(AG533-AC533)/AG533</f>
        <v>0</v>
      </c>
      <c r="AE533" s="124"/>
      <c r="AF533" s="135">
        <v>5</v>
      </c>
      <c r="AG533" s="112">
        <f>SUM(AJ533:AL533)+AE533</f>
        <v>193.3</v>
      </c>
      <c r="AH533" s="52"/>
      <c r="AJ533" s="17">
        <f>ROUND(AC533/(1-VLOOKUP(AF533,Group,2,FALSE)),2)</f>
        <v>193.3</v>
      </c>
      <c r="AK533" s="17">
        <f>IF(VLOOKUP(AF533,Group,5,FALSE)="YES",VLOOKUP(ROUND(ROUND(AJ533,1)-AJ533,2),Round,2,FALSE)+VLOOKUP(AF533,Group,6,FALSE),0)</f>
        <v>0</v>
      </c>
      <c r="AL533" s="17">
        <f>IF(VLOOKUP(AF533,Group,7,FALSE)="",0,ROUND(AJ533-0.04999,1)-AJ533+AM533)</f>
        <v>0</v>
      </c>
      <c r="AM533" s="17" t="str">
        <f>IF(VLOOKUP(AF533,Group,7,FALSE)="","",VLOOKUP(AF533,Group,7,FALSE))</f>
        <v/>
      </c>
      <c r="AO533" s="31" t="s">
        <v>59</v>
      </c>
    </row>
    <row r="534" spans="2:41" s="3" customFormat="1" ht="2.1" customHeight="1" x14ac:dyDescent="0.2">
      <c r="P534" s="75"/>
      <c r="Q534" s="91"/>
      <c r="R534" s="6"/>
      <c r="S534" s="39"/>
      <c r="T534" s="6"/>
      <c r="U534" s="5"/>
      <c r="V534" s="52"/>
      <c r="W534" s="56"/>
      <c r="X534" s="15"/>
      <c r="Y534" s="52"/>
      <c r="Z534" s="39"/>
      <c r="AA534" s="39"/>
      <c r="AB534" s="55"/>
      <c r="AC534" s="17"/>
      <c r="AD534" s="15"/>
      <c r="AE534" s="65"/>
      <c r="AF534" s="127"/>
      <c r="AG534" s="39"/>
      <c r="AH534" s="52"/>
      <c r="AJ534" s="17"/>
      <c r="AK534" s="17"/>
      <c r="AL534" s="17"/>
      <c r="AM534" s="17"/>
      <c r="AO534" s="31" t="s">
        <v>59</v>
      </c>
    </row>
    <row r="535" spans="2:41" s="3" customFormat="1" ht="9.9499999999999993" customHeight="1" x14ac:dyDescent="0.2">
      <c r="B535" s="119" t="s">
        <v>293</v>
      </c>
      <c r="D535" s="40"/>
      <c r="E535" s="75" t="s">
        <v>247</v>
      </c>
      <c r="F535" s="75"/>
      <c r="G535" s="30" t="s">
        <v>248</v>
      </c>
      <c r="H535" s="30"/>
      <c r="I535" s="30"/>
      <c r="J535" s="30"/>
      <c r="K535" s="30"/>
      <c r="L535" s="30"/>
      <c r="M535" s="30"/>
      <c r="N535" s="30"/>
      <c r="P535" s="75"/>
      <c r="Q535" s="91"/>
      <c r="R535" s="29"/>
      <c r="S535" s="39">
        <f>IF(Suggested="Yes",AA535,AG535)</f>
        <v>774.4</v>
      </c>
      <c r="T535" s="37" t="s">
        <v>46</v>
      </c>
      <c r="U535" s="5" t="str">
        <f>+Instructions!$B$3</f>
        <v>D</v>
      </c>
      <c r="V535" s="52"/>
      <c r="W535" s="56">
        <f>+Instructions!$C$22</f>
        <v>0</v>
      </c>
      <c r="X535" s="17">
        <f>ROUND($AA535*(1-W535)+0.004999,2)</f>
        <v>774.4</v>
      </c>
      <c r="Y535" s="52"/>
      <c r="Z535" s="6" t="s">
        <v>497</v>
      </c>
      <c r="AA535" s="39">
        <v>774.4</v>
      </c>
      <c r="AB535" s="60">
        <f>+W535</f>
        <v>0</v>
      </c>
      <c r="AC535" s="17">
        <f>+X535</f>
        <v>774.4</v>
      </c>
      <c r="AD535" s="12">
        <f>(AG535-AC535)/AG535</f>
        <v>0</v>
      </c>
      <c r="AE535" s="124"/>
      <c r="AF535" s="135">
        <v>5</v>
      </c>
      <c r="AG535" s="112">
        <f>SUM(AJ535:AL535)+AE535</f>
        <v>774.4</v>
      </c>
      <c r="AH535" s="52"/>
      <c r="AJ535" s="17">
        <f>ROUND(AC535/(1-VLOOKUP(AF535,Group,2,FALSE)),2)</f>
        <v>774.4</v>
      </c>
      <c r="AK535" s="17">
        <f>IF(VLOOKUP(AF535,Group,5,FALSE)="YES",VLOOKUP(ROUND(ROUND(AJ535,1)-AJ535,2),Round,2,FALSE)+VLOOKUP(AF535,Group,6,FALSE),0)</f>
        <v>0</v>
      </c>
      <c r="AL535" s="17">
        <f>IF(VLOOKUP(AF535,Group,7,FALSE)="",0,ROUND(AJ535-0.04999,1)-AJ535+AM535)</f>
        <v>0</v>
      </c>
      <c r="AM535" s="17" t="str">
        <f>IF(VLOOKUP(AF535,Group,7,FALSE)="","",VLOOKUP(AF535,Group,7,FALSE))</f>
        <v/>
      </c>
      <c r="AO535" s="31" t="s">
        <v>59</v>
      </c>
    </row>
    <row r="536" spans="2:41" s="3" customFormat="1" ht="9.9499999999999993" customHeight="1" x14ac:dyDescent="0.2">
      <c r="B536" s="119" t="s">
        <v>293</v>
      </c>
      <c r="C536" s="3" t="s">
        <v>89</v>
      </c>
      <c r="D536" s="40"/>
      <c r="E536" s="75" t="s">
        <v>412</v>
      </c>
      <c r="F536" s="75"/>
      <c r="G536" s="30" t="s">
        <v>249</v>
      </c>
      <c r="H536" s="30"/>
      <c r="I536" s="30"/>
      <c r="J536" s="30"/>
      <c r="K536" s="30"/>
      <c r="L536" s="30"/>
      <c r="M536" s="30"/>
      <c r="N536" s="30"/>
      <c r="P536" s="75"/>
      <c r="Q536" s="91"/>
      <c r="R536" s="29"/>
      <c r="S536" s="39">
        <f>IF(Suggested="Yes",AA536,AG536)</f>
        <v>391.7</v>
      </c>
      <c r="T536" s="37" t="s">
        <v>46</v>
      </c>
      <c r="U536" s="5" t="str">
        <f>+Instructions!$B$3</f>
        <v>D</v>
      </c>
      <c r="V536" s="52"/>
      <c r="W536" s="56">
        <f>+Instructions!$C$22</f>
        <v>0</v>
      </c>
      <c r="X536" s="17">
        <f>ROUND($AA536*(1-W536)+0.004999,2)</f>
        <v>391.7</v>
      </c>
      <c r="Y536" s="52"/>
      <c r="Z536" s="6" t="s">
        <v>497</v>
      </c>
      <c r="AA536" s="39">
        <v>391.7</v>
      </c>
      <c r="AB536" s="60">
        <f>+W536</f>
        <v>0</v>
      </c>
      <c r="AC536" s="17">
        <f>+X536</f>
        <v>391.7</v>
      </c>
      <c r="AD536" s="12">
        <f>(AG536-AC536)/AG536</f>
        <v>0</v>
      </c>
      <c r="AE536" s="124"/>
      <c r="AF536" s="135">
        <v>5</v>
      </c>
      <c r="AG536" s="112">
        <f>SUM(AJ536:AL536)+AE536</f>
        <v>391.7</v>
      </c>
      <c r="AH536" s="52"/>
      <c r="AJ536" s="17">
        <f>ROUND(AC536/(1-VLOOKUP(AF536,Group,2,FALSE)),2)</f>
        <v>391.7</v>
      </c>
      <c r="AK536" s="17">
        <f>IF(VLOOKUP(AF536,Group,5,FALSE)="YES",VLOOKUP(ROUND(ROUND(AJ536,1)-AJ536,2),Round,2,FALSE)+VLOOKUP(AF536,Group,6,FALSE),0)</f>
        <v>0</v>
      </c>
      <c r="AL536" s="17">
        <f>IF(VLOOKUP(AF536,Group,7,FALSE)="",0,ROUND(AJ536-0.04999,1)-AJ536+AM536)</f>
        <v>0</v>
      </c>
      <c r="AM536" s="17" t="str">
        <f>IF(VLOOKUP(AF536,Group,7,FALSE)="","",VLOOKUP(AF536,Group,7,FALSE))</f>
        <v/>
      </c>
      <c r="AO536" s="31" t="s">
        <v>59</v>
      </c>
    </row>
    <row r="537" spans="2:41" s="3" customFormat="1" ht="2.1" customHeight="1" x14ac:dyDescent="0.2">
      <c r="C537" s="35"/>
      <c r="D537" s="40" t="s">
        <v>89</v>
      </c>
      <c r="E537" s="144"/>
      <c r="F537" s="144"/>
      <c r="H537" s="144"/>
      <c r="I537" s="144"/>
      <c r="J537" s="144"/>
      <c r="K537" s="144"/>
      <c r="L537" s="144"/>
      <c r="M537" s="144"/>
      <c r="N537" s="144"/>
      <c r="O537" s="144"/>
      <c r="P537" s="30"/>
      <c r="Q537" s="30"/>
      <c r="R537" s="30"/>
      <c r="S537" s="30"/>
      <c r="T537" s="30"/>
      <c r="U537" s="5"/>
      <c r="V537" s="52"/>
      <c r="W537" s="70"/>
      <c r="X537" s="70"/>
      <c r="Y537" s="52"/>
      <c r="Z537" s="39"/>
      <c r="AA537" s="39"/>
      <c r="AB537" s="55"/>
      <c r="AC537" s="17"/>
      <c r="AD537" s="15"/>
      <c r="AE537" s="65"/>
      <c r="AF537" s="127"/>
      <c r="AG537" s="17"/>
      <c r="AH537" s="52"/>
      <c r="AJ537" s="17"/>
      <c r="AK537" s="17"/>
      <c r="AL537" s="17"/>
      <c r="AM537" s="17"/>
      <c r="AO537" s="31" t="s">
        <v>59</v>
      </c>
    </row>
    <row r="538" spans="2:41" s="3" customFormat="1" ht="9.9499999999999993" customHeight="1" x14ac:dyDescent="0.2">
      <c r="D538" s="102" t="s">
        <v>53</v>
      </c>
      <c r="E538" s="182" t="s">
        <v>250</v>
      </c>
      <c r="F538" s="155"/>
      <c r="G538" s="155"/>
      <c r="H538" s="155"/>
      <c r="I538" s="155"/>
      <c r="J538" s="155"/>
      <c r="K538" s="155"/>
      <c r="L538" s="155"/>
      <c r="M538" s="155"/>
      <c r="N538" s="155"/>
      <c r="O538" s="156"/>
      <c r="P538" s="155"/>
      <c r="Q538" s="157"/>
      <c r="R538" s="29"/>
      <c r="S538" s="39"/>
      <c r="T538" s="37"/>
      <c r="U538" s="37"/>
      <c r="V538" s="52"/>
      <c r="W538" s="56"/>
      <c r="X538" s="39"/>
      <c r="Y538" s="52"/>
      <c r="Z538" s="39"/>
      <c r="AA538" s="39"/>
      <c r="AB538" s="60"/>
      <c r="AC538" s="39"/>
      <c r="AD538" s="60"/>
      <c r="AE538" s="76"/>
      <c r="AF538" s="128"/>
      <c r="AG538" s="39"/>
      <c r="AH538" s="52"/>
      <c r="AJ538" s="39"/>
      <c r="AK538" s="39"/>
      <c r="AL538" s="39"/>
      <c r="AM538" s="39"/>
      <c r="AO538" s="31" t="s">
        <v>59</v>
      </c>
    </row>
    <row r="539" spans="2:41" s="3" customFormat="1" ht="9.9499999999999993" customHeight="1" x14ac:dyDescent="0.2">
      <c r="D539" s="102"/>
      <c r="E539" s="182" t="s">
        <v>251</v>
      </c>
      <c r="F539" s="155"/>
      <c r="G539" s="155"/>
      <c r="H539" s="155"/>
      <c r="I539" s="155"/>
      <c r="J539" s="155"/>
      <c r="K539" s="155"/>
      <c r="L539" s="155"/>
      <c r="M539" s="155"/>
      <c r="N539" s="155"/>
      <c r="O539" s="156"/>
      <c r="P539" s="155"/>
      <c r="Q539" s="157"/>
      <c r="R539" s="29"/>
      <c r="S539" s="39"/>
      <c r="T539" s="37"/>
      <c r="U539" s="37"/>
      <c r="V539" s="52"/>
      <c r="W539" s="56"/>
      <c r="X539" s="39"/>
      <c r="Y539" s="52"/>
      <c r="Z539" s="39"/>
      <c r="AA539" s="39"/>
      <c r="AB539" s="60"/>
      <c r="AC539" s="39"/>
      <c r="AD539" s="60"/>
      <c r="AE539" s="76"/>
      <c r="AF539" s="128"/>
      <c r="AG539" s="39"/>
      <c r="AH539" s="52"/>
      <c r="AJ539" s="39"/>
      <c r="AK539" s="39"/>
      <c r="AL539" s="39"/>
      <c r="AM539" s="39"/>
      <c r="AO539" s="31" t="s">
        <v>59</v>
      </c>
    </row>
    <row r="540" spans="2:41" s="3" customFormat="1" ht="9.9499999999999993" customHeight="1" x14ac:dyDescent="0.2">
      <c r="D540" s="102"/>
      <c r="E540" s="182" t="s">
        <v>252</v>
      </c>
      <c r="F540" s="155"/>
      <c r="G540" s="155"/>
      <c r="H540" s="155"/>
      <c r="I540" s="155"/>
      <c r="J540" s="155"/>
      <c r="K540" s="155"/>
      <c r="L540" s="155"/>
      <c r="M540" s="155"/>
      <c r="N540" s="155"/>
      <c r="O540" s="156"/>
      <c r="P540" s="155"/>
      <c r="Q540" s="157"/>
      <c r="R540" s="29"/>
      <c r="S540" s="39"/>
      <c r="T540" s="37"/>
      <c r="U540" s="37"/>
      <c r="V540" s="52"/>
      <c r="W540" s="56"/>
      <c r="X540" s="39"/>
      <c r="Y540" s="52"/>
      <c r="Z540" s="39"/>
      <c r="AA540" s="39"/>
      <c r="AB540" s="60"/>
      <c r="AC540" s="39"/>
      <c r="AD540" s="60"/>
      <c r="AE540" s="76"/>
      <c r="AF540" s="128"/>
      <c r="AG540" s="39"/>
      <c r="AH540" s="52"/>
      <c r="AJ540" s="39"/>
      <c r="AK540" s="39"/>
      <c r="AL540" s="39"/>
      <c r="AM540" s="39"/>
      <c r="AO540" s="31" t="s">
        <v>59</v>
      </c>
    </row>
    <row r="541" spans="2:41" s="3" customFormat="1" ht="3.95" customHeight="1" x14ac:dyDescent="0.2">
      <c r="P541" s="75"/>
      <c r="Q541" s="91"/>
      <c r="R541" s="6"/>
      <c r="S541" s="39"/>
      <c r="T541" s="6"/>
      <c r="U541" s="5"/>
      <c r="V541" s="52"/>
      <c r="W541" s="56"/>
      <c r="X541" s="15"/>
      <c r="Y541" s="52"/>
      <c r="Z541" s="39"/>
      <c r="AA541" s="39"/>
      <c r="AB541" s="55"/>
      <c r="AC541" s="17"/>
      <c r="AD541" s="15"/>
      <c r="AE541" s="65"/>
      <c r="AF541" s="127"/>
      <c r="AG541" s="39"/>
      <c r="AH541" s="52"/>
      <c r="AJ541" s="17"/>
      <c r="AK541" s="17"/>
      <c r="AL541" s="17"/>
      <c r="AM541" s="17"/>
      <c r="AO541" s="31" t="s">
        <v>59</v>
      </c>
    </row>
    <row r="542" spans="2:41" s="3" customFormat="1" ht="9.9499999999999993" customHeight="1" x14ac:dyDescent="0.2">
      <c r="C542" s="74" t="s">
        <v>218</v>
      </c>
      <c r="E542" s="164"/>
      <c r="P542" s="4"/>
      <c r="Q542" s="6"/>
      <c r="S542" s="39"/>
      <c r="T542" s="68"/>
      <c r="U542" s="5"/>
      <c r="V542" s="52"/>
      <c r="W542" s="70"/>
      <c r="X542" s="70"/>
      <c r="Y542" s="52"/>
      <c r="Z542" s="39"/>
      <c r="AA542" s="39"/>
      <c r="AB542" s="55"/>
      <c r="AC542" s="17"/>
      <c r="AD542" s="15"/>
      <c r="AE542" s="65"/>
      <c r="AF542" s="127"/>
      <c r="AG542" s="17"/>
      <c r="AH542" s="52"/>
      <c r="AJ542" s="17"/>
      <c r="AK542" s="17"/>
      <c r="AL542" s="17"/>
      <c r="AM542" s="17"/>
      <c r="AO542" s="31"/>
    </row>
    <row r="543" spans="2:41" s="3" customFormat="1" ht="3" customHeight="1" x14ac:dyDescent="0.2">
      <c r="P543" s="75"/>
      <c r="Q543" s="91"/>
      <c r="R543" s="6"/>
      <c r="S543" s="39"/>
      <c r="T543" s="6"/>
      <c r="U543" s="5"/>
      <c r="V543" s="52"/>
      <c r="W543" s="56"/>
      <c r="X543" s="15"/>
      <c r="Y543" s="52"/>
      <c r="Z543" s="39"/>
      <c r="AA543" s="39"/>
      <c r="AB543" s="55"/>
      <c r="AC543" s="17"/>
      <c r="AD543" s="15"/>
      <c r="AE543" s="65"/>
      <c r="AF543" s="127"/>
      <c r="AG543" s="39"/>
      <c r="AH543" s="52"/>
      <c r="AJ543" s="17"/>
      <c r="AK543" s="17"/>
      <c r="AL543" s="17"/>
      <c r="AM543" s="17"/>
      <c r="AO543" s="31" t="s">
        <v>59</v>
      </c>
    </row>
    <row r="544" spans="2:41" s="3" customFormat="1" ht="9.9499999999999993" customHeight="1" x14ac:dyDescent="0.2">
      <c r="C544" s="74"/>
      <c r="D544" s="11" t="s">
        <v>233</v>
      </c>
      <c r="P544" s="4"/>
      <c r="Q544" s="6"/>
      <c r="R544" s="94" t="s">
        <v>330</v>
      </c>
      <c r="S544" s="194" t="s">
        <v>339</v>
      </c>
      <c r="T544" s="195"/>
      <c r="U544" s="5"/>
      <c r="V544" s="52"/>
      <c r="W544" s="70"/>
      <c r="X544" s="70"/>
      <c r="Y544" s="52"/>
      <c r="Z544" s="39"/>
      <c r="AA544" s="39"/>
      <c r="AB544" s="55"/>
      <c r="AC544" s="17"/>
      <c r="AD544" s="15"/>
      <c r="AE544" s="65"/>
      <c r="AF544" s="127"/>
      <c r="AG544" s="17"/>
      <c r="AH544" s="52"/>
      <c r="AJ544" s="17"/>
      <c r="AK544" s="17"/>
      <c r="AL544" s="17"/>
      <c r="AM544" s="17"/>
      <c r="AO544" s="31"/>
    </row>
    <row r="545" spans="2:41" s="3" customFormat="1" ht="2.1" customHeight="1" x14ac:dyDescent="0.2">
      <c r="P545" s="75"/>
      <c r="Q545" s="91"/>
      <c r="R545" s="6"/>
      <c r="S545" s="39"/>
      <c r="T545" s="6"/>
      <c r="U545" s="5"/>
      <c r="V545" s="52"/>
      <c r="W545" s="56"/>
      <c r="X545" s="15"/>
      <c r="Y545" s="52"/>
      <c r="Z545" s="39"/>
      <c r="AA545" s="39"/>
      <c r="AB545" s="55"/>
      <c r="AC545" s="17"/>
      <c r="AD545" s="15"/>
      <c r="AE545" s="65"/>
      <c r="AF545" s="127"/>
      <c r="AG545" s="39"/>
      <c r="AH545" s="52"/>
      <c r="AJ545" s="17"/>
      <c r="AK545" s="17"/>
      <c r="AL545" s="17"/>
      <c r="AM545" s="17"/>
      <c r="AO545" s="31" t="s">
        <v>59</v>
      </c>
    </row>
    <row r="546" spans="2:41" s="3" customFormat="1" ht="9.9499999999999993" customHeight="1" x14ac:dyDescent="0.2">
      <c r="B546" s="119" t="s">
        <v>293</v>
      </c>
      <c r="D546" s="40" t="s">
        <v>89</v>
      </c>
      <c r="E546" s="75" t="s">
        <v>219</v>
      </c>
      <c r="F546" s="75"/>
      <c r="G546" s="30"/>
      <c r="H546" s="30"/>
      <c r="I546" s="30" t="s">
        <v>89</v>
      </c>
      <c r="J546" s="30"/>
      <c r="K546" s="30"/>
      <c r="L546" s="30"/>
      <c r="M546" s="30"/>
      <c r="N546" s="30"/>
      <c r="P546" s="75"/>
      <c r="Q546" s="91"/>
      <c r="R546" s="29"/>
      <c r="S546" s="39">
        <f>IF(Suggested="Yes",AA546,AG546)</f>
        <v>512</v>
      </c>
      <c r="T546" s="37" t="s">
        <v>46</v>
      </c>
      <c r="U546" s="5" t="str">
        <f>+Instructions!$B$3</f>
        <v>D</v>
      </c>
      <c r="V546" s="52"/>
      <c r="W546" s="56">
        <f>+Instructions!$C$22</f>
        <v>0</v>
      </c>
      <c r="X546" s="17">
        <f>ROUND($AA546*(1-W546)+0.004999,2)</f>
        <v>512</v>
      </c>
      <c r="Y546" s="52"/>
      <c r="Z546" s="6" t="s">
        <v>497</v>
      </c>
      <c r="AA546" s="39">
        <v>512</v>
      </c>
      <c r="AB546" s="60">
        <f>+W546</f>
        <v>0</v>
      </c>
      <c r="AC546" s="17">
        <f>+X546</f>
        <v>512</v>
      </c>
      <c r="AD546" s="12">
        <f>(AG546-AC546)/AG546</f>
        <v>0</v>
      </c>
      <c r="AE546" s="124"/>
      <c r="AF546" s="135">
        <v>5</v>
      </c>
      <c r="AG546" s="112">
        <f>SUM(AJ546:AL546)+AE546</f>
        <v>512</v>
      </c>
      <c r="AH546" s="52"/>
      <c r="AJ546" s="17">
        <f>ROUND(AC546/(1-VLOOKUP(AF546,Group,2,FALSE)),2)</f>
        <v>512</v>
      </c>
      <c r="AK546" s="17">
        <f>IF(VLOOKUP(AF546,Group,5,FALSE)="YES",VLOOKUP(ROUND(ROUND(AJ546,1)-AJ546,2),Round,2,FALSE)+VLOOKUP(AF546,Group,6,FALSE),0)</f>
        <v>0</v>
      </c>
      <c r="AL546" s="17">
        <f>IF(VLOOKUP(AF546,Group,7,FALSE)="",0,ROUND(AJ546-0.04999,1)-AJ546+AM546)</f>
        <v>0</v>
      </c>
      <c r="AM546" s="17" t="str">
        <f>IF(VLOOKUP(AF546,Group,7,FALSE)="","",VLOOKUP(AF546,Group,7,FALSE))</f>
        <v/>
      </c>
      <c r="AO546" s="31" t="s">
        <v>59</v>
      </c>
    </row>
    <row r="547" spans="2:41" s="3" customFormat="1" ht="2.1" customHeight="1" x14ac:dyDescent="0.2">
      <c r="C547" s="35"/>
      <c r="D547" s="40" t="s">
        <v>89</v>
      </c>
      <c r="E547" s="144"/>
      <c r="F547" s="144"/>
      <c r="H547" s="144"/>
      <c r="I547" s="144"/>
      <c r="J547" s="144"/>
      <c r="K547" s="144"/>
      <c r="L547" s="144"/>
      <c r="M547" s="144"/>
      <c r="N547" s="144"/>
      <c r="O547" s="144"/>
      <c r="P547" s="30"/>
      <c r="Q547" s="30"/>
      <c r="R547" s="30"/>
      <c r="S547" s="30"/>
      <c r="T547" s="30"/>
      <c r="U547" s="5"/>
      <c r="V547" s="52"/>
      <c r="W547" s="70"/>
      <c r="X547" s="70"/>
      <c r="Y547" s="52"/>
      <c r="Z547" s="39"/>
      <c r="AA547" s="39"/>
      <c r="AB547" s="55"/>
      <c r="AC547" s="17"/>
      <c r="AD547" s="15"/>
      <c r="AE547" s="65"/>
      <c r="AF547" s="127"/>
      <c r="AG547" s="17"/>
      <c r="AH547" s="52"/>
      <c r="AJ547" s="17"/>
      <c r="AK547" s="17"/>
      <c r="AL547" s="17"/>
      <c r="AM547" s="17"/>
      <c r="AO547" s="31" t="s">
        <v>59</v>
      </c>
    </row>
    <row r="548" spans="2:41" s="3" customFormat="1" ht="9.9499999999999993" customHeight="1" x14ac:dyDescent="0.2">
      <c r="D548" s="102" t="s">
        <v>53</v>
      </c>
      <c r="E548" s="182" t="s">
        <v>223</v>
      </c>
      <c r="F548" s="155"/>
      <c r="G548" s="155"/>
      <c r="H548" s="155"/>
      <c r="I548" s="155"/>
      <c r="J548" s="155"/>
      <c r="K548" s="155"/>
      <c r="L548" s="155"/>
      <c r="M548" s="155"/>
      <c r="N548" s="155"/>
      <c r="O548" s="156"/>
      <c r="P548" s="155"/>
      <c r="Q548" s="157"/>
      <c r="R548" s="29"/>
      <c r="S548" s="39"/>
      <c r="T548" s="37"/>
      <c r="U548" s="37"/>
      <c r="V548" s="52"/>
      <c r="W548" s="56"/>
      <c r="X548" s="39"/>
      <c r="Y548" s="52"/>
      <c r="Z548" s="39"/>
      <c r="AA548" s="39"/>
      <c r="AB548" s="60"/>
      <c r="AC548" s="39"/>
      <c r="AD548" s="60"/>
      <c r="AE548" s="76"/>
      <c r="AF548" s="128"/>
      <c r="AG548" s="39"/>
      <c r="AH548" s="52"/>
      <c r="AJ548" s="39"/>
      <c r="AK548" s="39"/>
      <c r="AL548" s="39"/>
      <c r="AM548" s="39"/>
      <c r="AO548" s="31" t="s">
        <v>59</v>
      </c>
    </row>
    <row r="549" spans="2:41" s="3" customFormat="1" ht="9.9499999999999993" customHeight="1" x14ac:dyDescent="0.2">
      <c r="D549" s="102"/>
      <c r="E549" s="182" t="s">
        <v>222</v>
      </c>
      <c r="F549" s="155"/>
      <c r="G549" s="155"/>
      <c r="H549" s="155"/>
      <c r="I549" s="155"/>
      <c r="J549" s="155"/>
      <c r="K549" s="155"/>
      <c r="L549" s="155"/>
      <c r="M549" s="155"/>
      <c r="N549" s="155"/>
      <c r="O549" s="156"/>
      <c r="P549" s="155"/>
      <c r="Q549" s="157"/>
      <c r="R549" s="29"/>
      <c r="S549" s="39"/>
      <c r="T549" s="37"/>
      <c r="U549" s="37"/>
      <c r="V549" s="52"/>
      <c r="W549" s="56"/>
      <c r="X549" s="39"/>
      <c r="Y549" s="52"/>
      <c r="Z549" s="39"/>
      <c r="AA549" s="39"/>
      <c r="AB549" s="60"/>
      <c r="AC549" s="39"/>
      <c r="AD549" s="60"/>
      <c r="AE549" s="76"/>
      <c r="AF549" s="128"/>
      <c r="AG549" s="39"/>
      <c r="AH549" s="52"/>
      <c r="AJ549" s="39"/>
      <c r="AK549" s="39"/>
      <c r="AL549" s="39"/>
      <c r="AM549" s="39"/>
      <c r="AO549" s="31" t="s">
        <v>59</v>
      </c>
    </row>
    <row r="550" spans="2:41" s="3" customFormat="1" ht="9.9499999999999993" customHeight="1" x14ac:dyDescent="0.2">
      <c r="D550" s="102"/>
      <c r="E550" s="182" t="s">
        <v>221</v>
      </c>
      <c r="F550" s="155"/>
      <c r="G550" s="155"/>
      <c r="H550" s="155"/>
      <c r="I550" s="155"/>
      <c r="J550" s="155"/>
      <c r="K550" s="155"/>
      <c r="L550" s="155"/>
      <c r="M550" s="155"/>
      <c r="N550" s="155"/>
      <c r="O550" s="156"/>
      <c r="P550" s="155"/>
      <c r="Q550" s="157"/>
      <c r="R550" s="29"/>
      <c r="S550" s="39"/>
      <c r="T550" s="37"/>
      <c r="U550" s="37"/>
      <c r="V550" s="52"/>
      <c r="W550" s="56"/>
      <c r="X550" s="39"/>
      <c r="Y550" s="52"/>
      <c r="Z550" s="39"/>
      <c r="AA550" s="39"/>
      <c r="AB550" s="60"/>
      <c r="AC550" s="39"/>
      <c r="AD550" s="60"/>
      <c r="AE550" s="76"/>
      <c r="AF550" s="128"/>
      <c r="AG550" s="39"/>
      <c r="AH550" s="52"/>
      <c r="AJ550" s="39"/>
      <c r="AK550" s="39"/>
      <c r="AL550" s="39"/>
      <c r="AM550" s="39"/>
      <c r="AO550" s="31" t="s">
        <v>59</v>
      </c>
    </row>
    <row r="551" spans="2:41" s="3" customFormat="1" ht="3" customHeight="1" x14ac:dyDescent="0.2">
      <c r="P551" s="75"/>
      <c r="Q551" s="91"/>
      <c r="R551" s="6"/>
      <c r="S551" s="39"/>
      <c r="T551" s="6"/>
      <c r="U551" s="5"/>
      <c r="V551" s="52"/>
      <c r="W551" s="56"/>
      <c r="X551" s="15"/>
      <c r="Y551" s="52"/>
      <c r="Z551" s="39"/>
      <c r="AA551" s="39"/>
      <c r="AB551" s="55"/>
      <c r="AC551" s="17"/>
      <c r="AD551" s="15"/>
      <c r="AE551" s="65"/>
      <c r="AF551" s="127"/>
      <c r="AG551" s="39"/>
      <c r="AH551" s="52"/>
      <c r="AJ551" s="17"/>
      <c r="AK551" s="17"/>
      <c r="AL551" s="17"/>
      <c r="AM551" s="17"/>
      <c r="AO551" s="31" t="s">
        <v>59</v>
      </c>
    </row>
    <row r="552" spans="2:41" s="3" customFormat="1" ht="9.9499999999999993" customHeight="1" x14ac:dyDescent="0.2">
      <c r="C552" s="74"/>
      <c r="D552" s="11" t="s">
        <v>232</v>
      </c>
      <c r="P552" s="4"/>
      <c r="Q552" s="6"/>
      <c r="R552" s="94" t="s">
        <v>330</v>
      </c>
      <c r="S552" s="194" t="s">
        <v>340</v>
      </c>
      <c r="T552" s="195"/>
      <c r="U552" s="5"/>
      <c r="V552" s="52"/>
      <c r="W552" s="70"/>
      <c r="X552" s="70"/>
      <c r="Y552" s="52"/>
      <c r="Z552" s="39"/>
      <c r="AA552" s="39"/>
      <c r="AB552" s="55"/>
      <c r="AC552" s="17"/>
      <c r="AD552" s="15"/>
      <c r="AE552" s="65"/>
      <c r="AF552" s="127"/>
      <c r="AG552" s="17"/>
      <c r="AH552" s="52"/>
      <c r="AJ552" s="17"/>
      <c r="AK552" s="17"/>
      <c r="AL552" s="17"/>
      <c r="AM552" s="17"/>
      <c r="AO552" s="31"/>
    </row>
    <row r="553" spans="2:41" s="3" customFormat="1" ht="2.1" customHeight="1" x14ac:dyDescent="0.2">
      <c r="P553" s="75"/>
      <c r="Q553" s="91"/>
      <c r="R553" s="6"/>
      <c r="S553" s="39"/>
      <c r="T553" s="6"/>
      <c r="U553" s="5"/>
      <c r="V553" s="52"/>
      <c r="W553" s="56"/>
      <c r="X553" s="15"/>
      <c r="Y553" s="52"/>
      <c r="Z553" s="39"/>
      <c r="AA553" s="39"/>
      <c r="AB553" s="55"/>
      <c r="AC553" s="17"/>
      <c r="AD553" s="15"/>
      <c r="AE553" s="65"/>
      <c r="AF553" s="127"/>
      <c r="AG553" s="39"/>
      <c r="AH553" s="52"/>
      <c r="AJ553" s="17"/>
      <c r="AK553" s="17"/>
      <c r="AL553" s="17"/>
      <c r="AM553" s="17"/>
      <c r="AO553" s="31" t="s">
        <v>59</v>
      </c>
    </row>
    <row r="554" spans="2:41" s="3" customFormat="1" ht="9.9499999999999993" customHeight="1" x14ac:dyDescent="0.2">
      <c r="B554" s="119" t="s">
        <v>293</v>
      </c>
      <c r="D554" s="40" t="s">
        <v>89</v>
      </c>
      <c r="E554" s="75" t="s">
        <v>220</v>
      </c>
      <c r="F554" s="75"/>
      <c r="G554" s="30" t="s">
        <v>231</v>
      </c>
      <c r="H554" s="30"/>
      <c r="I554" s="30"/>
      <c r="J554" s="30"/>
      <c r="K554" s="30"/>
      <c r="L554" s="30"/>
      <c r="M554" s="30"/>
      <c r="N554" s="30"/>
      <c r="P554" s="75"/>
      <c r="Q554" s="91"/>
      <c r="R554" s="29"/>
      <c r="S554" s="39">
        <f>IF(Suggested="Yes",AA554,AG554)</f>
        <v>621.70000000000005</v>
      </c>
      <c r="T554" s="37" t="s">
        <v>46</v>
      </c>
      <c r="U554" s="5" t="str">
        <f>+Instructions!$B$3</f>
        <v>D</v>
      </c>
      <c r="V554" s="52"/>
      <c r="W554" s="56">
        <f>+Instructions!$C$22</f>
        <v>0</v>
      </c>
      <c r="X554" s="17">
        <f>ROUND($AA554*(1-W554)+0.004999,2)</f>
        <v>621.70000000000005</v>
      </c>
      <c r="Y554" s="52"/>
      <c r="Z554" s="6" t="s">
        <v>497</v>
      </c>
      <c r="AA554" s="39">
        <v>621.70000000000005</v>
      </c>
      <c r="AB554" s="60">
        <f>+W554</f>
        <v>0</v>
      </c>
      <c r="AC554" s="17">
        <f>+X554</f>
        <v>621.70000000000005</v>
      </c>
      <c r="AD554" s="12">
        <f>(AG554-AC554)/AG554</f>
        <v>0</v>
      </c>
      <c r="AE554" s="124"/>
      <c r="AF554" s="135">
        <v>5</v>
      </c>
      <c r="AG554" s="112">
        <f>SUM(AJ554:AL554)+AE554</f>
        <v>621.70000000000005</v>
      </c>
      <c r="AH554" s="52"/>
      <c r="AJ554" s="17">
        <f>ROUND(AC554/(1-VLOOKUP(AF554,Group,2,FALSE)),2)</f>
        <v>621.70000000000005</v>
      </c>
      <c r="AK554" s="17">
        <f>IF(VLOOKUP(AF554,Group,5,FALSE)="YES",VLOOKUP(ROUND(ROUND(AJ554,1)-AJ554,2),Round,2,FALSE)+VLOOKUP(AF554,Group,6,FALSE),0)</f>
        <v>0</v>
      </c>
      <c r="AL554" s="17">
        <f>IF(VLOOKUP(AF554,Group,7,FALSE)="",0,ROUND(AJ554-0.04999,1)-AJ554+AM554)</f>
        <v>0</v>
      </c>
      <c r="AM554" s="17" t="str">
        <f>IF(VLOOKUP(AF554,Group,7,FALSE)="","",VLOOKUP(AF554,Group,7,FALSE))</f>
        <v/>
      </c>
      <c r="AO554" s="31" t="s">
        <v>59</v>
      </c>
    </row>
    <row r="555" spans="2:41" s="3" customFormat="1" ht="2.1" customHeight="1" x14ac:dyDescent="0.2">
      <c r="C555" s="35"/>
      <c r="D555" s="40" t="s">
        <v>89</v>
      </c>
      <c r="E555" s="144"/>
      <c r="F555" s="144"/>
      <c r="H555" s="144"/>
      <c r="I555" s="144"/>
      <c r="J555" s="144"/>
      <c r="K555" s="144"/>
      <c r="L555" s="144"/>
      <c r="M555" s="144"/>
      <c r="N555" s="144"/>
      <c r="O555" s="144"/>
      <c r="P555" s="30"/>
      <c r="Q555" s="30"/>
      <c r="R555" s="30"/>
      <c r="S555" s="30"/>
      <c r="T555" s="30"/>
      <c r="U555" s="5"/>
      <c r="V555" s="52"/>
      <c r="W555" s="70"/>
      <c r="X555" s="70"/>
      <c r="Y555" s="52"/>
      <c r="Z555" s="39"/>
      <c r="AA555" s="39"/>
      <c r="AB555" s="55"/>
      <c r="AC555" s="17"/>
      <c r="AD555" s="15"/>
      <c r="AE555" s="65"/>
      <c r="AF555" s="127"/>
      <c r="AG555" s="17"/>
      <c r="AH555" s="52"/>
      <c r="AJ555" s="17"/>
      <c r="AK555" s="17"/>
      <c r="AL555" s="17"/>
      <c r="AM555" s="17"/>
      <c r="AO555" s="31" t="s">
        <v>59</v>
      </c>
    </row>
    <row r="556" spans="2:41" s="3" customFormat="1" ht="9.9499999999999993" customHeight="1" x14ac:dyDescent="0.2">
      <c r="D556" s="102" t="s">
        <v>53</v>
      </c>
      <c r="E556" s="182" t="s">
        <v>225</v>
      </c>
      <c r="F556" s="155"/>
      <c r="G556" s="155"/>
      <c r="H556" s="155"/>
      <c r="I556" s="155"/>
      <c r="J556" s="155"/>
      <c r="K556" s="155"/>
      <c r="L556" s="155"/>
      <c r="M556" s="155"/>
      <c r="N556" s="155"/>
      <c r="O556" s="156"/>
      <c r="P556" s="155"/>
      <c r="Q556" s="157"/>
      <c r="R556" s="29"/>
      <c r="S556" s="39"/>
      <c r="T556" s="37"/>
      <c r="U556" s="37"/>
      <c r="V556" s="52"/>
      <c r="W556" s="56"/>
      <c r="X556" s="39"/>
      <c r="Y556" s="52"/>
      <c r="Z556" s="39"/>
      <c r="AA556" s="39"/>
      <c r="AB556" s="60"/>
      <c r="AC556" s="39"/>
      <c r="AD556" s="60"/>
      <c r="AE556" s="76"/>
      <c r="AF556" s="128"/>
      <c r="AG556" s="39"/>
      <c r="AH556" s="52"/>
      <c r="AJ556" s="39"/>
      <c r="AK556" s="39"/>
      <c r="AL556" s="39"/>
      <c r="AM556" s="39"/>
      <c r="AO556" s="31" t="s">
        <v>59</v>
      </c>
    </row>
    <row r="557" spans="2:41" s="3" customFormat="1" ht="9.9499999999999993" customHeight="1" x14ac:dyDescent="0.2">
      <c r="D557" s="102"/>
      <c r="E557" s="182" t="s">
        <v>222</v>
      </c>
      <c r="F557" s="155"/>
      <c r="G557" s="155"/>
      <c r="H557" s="155"/>
      <c r="I557" s="155"/>
      <c r="J557" s="155"/>
      <c r="K557" s="155"/>
      <c r="L557" s="155"/>
      <c r="M557" s="155"/>
      <c r="N557" s="155"/>
      <c r="O557" s="156"/>
      <c r="P557" s="155"/>
      <c r="Q557" s="157"/>
      <c r="R557" s="29"/>
      <c r="S557" s="39"/>
      <c r="T557" s="37"/>
      <c r="U557" s="37"/>
      <c r="V557" s="52"/>
      <c r="W557" s="56"/>
      <c r="X557" s="39"/>
      <c r="Y557" s="52"/>
      <c r="Z557" s="39"/>
      <c r="AA557" s="39"/>
      <c r="AB557" s="60"/>
      <c r="AC557" s="39"/>
      <c r="AD557" s="60"/>
      <c r="AE557" s="76"/>
      <c r="AF557" s="128"/>
      <c r="AG557" s="39"/>
      <c r="AH557" s="52"/>
      <c r="AJ557" s="39"/>
      <c r="AK557" s="39"/>
      <c r="AL557" s="39"/>
      <c r="AM557" s="39"/>
      <c r="AO557" s="31" t="s">
        <v>59</v>
      </c>
    </row>
    <row r="558" spans="2:41" s="3" customFormat="1" ht="9.9499999999999993" customHeight="1" x14ac:dyDescent="0.2">
      <c r="D558" s="102"/>
      <c r="E558" s="182" t="s">
        <v>224</v>
      </c>
      <c r="F558" s="155"/>
      <c r="G558" s="155"/>
      <c r="H558" s="155"/>
      <c r="I558" s="155"/>
      <c r="J558" s="155"/>
      <c r="K558" s="155"/>
      <c r="L558" s="155"/>
      <c r="M558" s="155"/>
      <c r="N558" s="155"/>
      <c r="O558" s="156"/>
      <c r="P558" s="155"/>
      <c r="Q558" s="157"/>
      <c r="R558" s="29"/>
      <c r="S558" s="39"/>
      <c r="T558" s="37"/>
      <c r="U558" s="37"/>
      <c r="V558" s="52"/>
      <c r="W558" s="56"/>
      <c r="X558" s="39"/>
      <c r="Y558" s="52"/>
      <c r="Z558" s="39"/>
      <c r="AA558" s="39"/>
      <c r="AB558" s="60"/>
      <c r="AC558" s="39"/>
      <c r="AD558" s="60"/>
      <c r="AE558" s="76"/>
      <c r="AF558" s="128"/>
      <c r="AG558" s="39"/>
      <c r="AH558" s="52"/>
      <c r="AJ558" s="39"/>
      <c r="AK558" s="39"/>
      <c r="AL558" s="39"/>
      <c r="AM558" s="39"/>
      <c r="AO558" s="31" t="s">
        <v>59</v>
      </c>
    </row>
    <row r="559" spans="2:41" s="3" customFormat="1" ht="2.1" customHeight="1" x14ac:dyDescent="0.2">
      <c r="P559" s="75"/>
      <c r="Q559" s="91"/>
      <c r="R559" s="6"/>
      <c r="S559" s="39"/>
      <c r="T559" s="6"/>
      <c r="U559" s="5"/>
      <c r="V559" s="52"/>
      <c r="W559" s="56"/>
      <c r="X559" s="15"/>
      <c r="Y559" s="52"/>
      <c r="Z559" s="39"/>
      <c r="AA559" s="39"/>
      <c r="AB559" s="55"/>
      <c r="AC559" s="17"/>
      <c r="AD559" s="15"/>
      <c r="AE559" s="65"/>
      <c r="AF559" s="127"/>
      <c r="AG559" s="39"/>
      <c r="AH559" s="52"/>
      <c r="AJ559" s="17"/>
      <c r="AK559" s="17"/>
      <c r="AL559" s="17"/>
      <c r="AM559" s="17"/>
      <c r="AO559" s="31" t="s">
        <v>59</v>
      </c>
    </row>
    <row r="560" spans="2:41" s="3" customFormat="1" ht="10.7" customHeight="1" x14ac:dyDescent="0.2">
      <c r="C560" s="158" t="s">
        <v>88</v>
      </c>
      <c r="E560" s="159"/>
      <c r="F560" s="159"/>
      <c r="J560" s="3" t="s">
        <v>89</v>
      </c>
      <c r="Q560" s="160"/>
      <c r="T560" s="161"/>
      <c r="U560" s="162"/>
      <c r="V560" s="52"/>
      <c r="W560" s="56"/>
      <c r="X560" s="15"/>
      <c r="Y560" s="52"/>
      <c r="Z560" s="163"/>
      <c r="AB560" s="55"/>
      <c r="AC560" s="17"/>
      <c r="AD560" s="15"/>
      <c r="AE560" s="65"/>
      <c r="AG560" s="17"/>
      <c r="AH560" s="52"/>
      <c r="AJ560" s="6" t="s">
        <v>89</v>
      </c>
      <c r="AO560" s="31" t="s">
        <v>59</v>
      </c>
    </row>
    <row r="561" spans="1:41" s="3" customFormat="1" ht="9.9499999999999993" customHeight="1" x14ac:dyDescent="0.2">
      <c r="A561" s="3" t="s">
        <v>86</v>
      </c>
      <c r="C561" s="74" t="s">
        <v>454</v>
      </c>
      <c r="E561" s="159"/>
      <c r="F561" s="159"/>
      <c r="Q561" s="160"/>
      <c r="T561" s="161"/>
      <c r="U561" s="162"/>
      <c r="V561" s="52"/>
      <c r="W561" s="56"/>
      <c r="X561" s="15"/>
      <c r="Y561" s="52"/>
      <c r="Z561" s="163"/>
      <c r="AB561" s="55"/>
      <c r="AC561" s="17"/>
      <c r="AD561" s="15"/>
      <c r="AE561" s="65"/>
      <c r="AG561" s="17"/>
      <c r="AH561" s="52"/>
      <c r="AJ561" s="6" t="s">
        <v>89</v>
      </c>
      <c r="AO561" s="31" t="s">
        <v>59</v>
      </c>
    </row>
    <row r="562" spans="1:41" s="3" customFormat="1" ht="3" customHeight="1" x14ac:dyDescent="0.2">
      <c r="P562" s="75"/>
      <c r="Q562" s="91"/>
      <c r="R562" s="6"/>
      <c r="S562" s="39"/>
      <c r="T562" s="6"/>
      <c r="U562" s="5"/>
      <c r="V562" s="52"/>
      <c r="W562" s="56"/>
      <c r="X562" s="15"/>
      <c r="Y562" s="52"/>
      <c r="Z562" s="39"/>
      <c r="AA562" s="39"/>
      <c r="AB562" s="55"/>
      <c r="AC562" s="17"/>
      <c r="AD562" s="15"/>
      <c r="AE562" s="65"/>
      <c r="AF562" s="127"/>
      <c r="AG562" s="39"/>
      <c r="AH562" s="52"/>
      <c r="AJ562" s="17"/>
      <c r="AK562" s="17"/>
      <c r="AL562" s="17"/>
      <c r="AM562" s="17"/>
      <c r="AO562" s="31" t="s">
        <v>59</v>
      </c>
    </row>
    <row r="563" spans="1:41" s="3" customFormat="1" ht="9.9499999999999993" customHeight="1" x14ac:dyDescent="0.2">
      <c r="C563" s="74"/>
      <c r="D563" s="11" t="s">
        <v>226</v>
      </c>
      <c r="P563" s="4"/>
      <c r="Q563" s="6"/>
      <c r="R563" s="94" t="s">
        <v>330</v>
      </c>
      <c r="S563" s="194" t="s">
        <v>341</v>
      </c>
      <c r="T563" s="195"/>
      <c r="U563" s="5"/>
      <c r="V563" s="52"/>
      <c r="W563" s="70"/>
      <c r="X563" s="70"/>
      <c r="Y563" s="52"/>
      <c r="Z563" s="39"/>
      <c r="AA563" s="39"/>
      <c r="AB563" s="55"/>
      <c r="AC563" s="17"/>
      <c r="AD563" s="15"/>
      <c r="AE563" s="65"/>
      <c r="AF563" s="127"/>
      <c r="AG563" s="17"/>
      <c r="AH563" s="52"/>
      <c r="AJ563" s="17"/>
      <c r="AK563" s="17"/>
      <c r="AL563" s="17"/>
      <c r="AM563" s="17"/>
      <c r="AO563" s="31"/>
    </row>
    <row r="564" spans="1:41" s="3" customFormat="1" ht="2.1" customHeight="1" x14ac:dyDescent="0.2">
      <c r="P564" s="75"/>
      <c r="Q564" s="91"/>
      <c r="R564" s="6"/>
      <c r="S564" s="39"/>
      <c r="T564" s="6"/>
      <c r="U564" s="5"/>
      <c r="V564" s="52"/>
      <c r="W564" s="56"/>
      <c r="X564" s="15"/>
      <c r="Y564" s="52"/>
      <c r="Z564" s="39"/>
      <c r="AA564" s="39"/>
      <c r="AB564" s="55"/>
      <c r="AC564" s="17"/>
      <c r="AD564" s="15"/>
      <c r="AE564" s="65"/>
      <c r="AF564" s="127"/>
      <c r="AG564" s="39"/>
      <c r="AH564" s="52"/>
      <c r="AJ564" s="17"/>
      <c r="AK564" s="17"/>
      <c r="AL564" s="17"/>
      <c r="AM564" s="17"/>
      <c r="AO564" s="31" t="s">
        <v>59</v>
      </c>
    </row>
    <row r="565" spans="1:41" s="3" customFormat="1" ht="9.9499999999999993" customHeight="1" x14ac:dyDescent="0.2">
      <c r="B565" s="119" t="s">
        <v>293</v>
      </c>
      <c r="C565" s="3" t="s">
        <v>89</v>
      </c>
      <c r="D565" s="40"/>
      <c r="E565" s="75" t="s">
        <v>227</v>
      </c>
      <c r="F565" s="75"/>
      <c r="G565" s="30" t="s">
        <v>479</v>
      </c>
      <c r="H565" s="30"/>
      <c r="I565" s="30"/>
      <c r="J565" s="30"/>
      <c r="K565" s="30"/>
      <c r="L565" s="30"/>
      <c r="M565" s="30"/>
      <c r="N565" s="30"/>
      <c r="P565" s="75"/>
      <c r="Q565" s="91"/>
      <c r="R565" s="29"/>
      <c r="S565" s="39">
        <f>IF(Suggested="Yes",AA565,AG565)</f>
        <v>868.3</v>
      </c>
      <c r="T565" s="37" t="s">
        <v>46</v>
      </c>
      <c r="U565" s="5" t="str">
        <f>+Instructions!$B$3</f>
        <v>D</v>
      </c>
      <c r="V565" s="52"/>
      <c r="W565" s="56">
        <f>+Instructions!$C$22</f>
        <v>0</v>
      </c>
      <c r="X565" s="17">
        <f>ROUND($AA565*(1-W565)+0.004999,2)</f>
        <v>868.3</v>
      </c>
      <c r="Y565" s="52"/>
      <c r="Z565" s="6" t="s">
        <v>497</v>
      </c>
      <c r="AA565" s="39">
        <v>868.3</v>
      </c>
      <c r="AB565" s="60">
        <f>+W565</f>
        <v>0</v>
      </c>
      <c r="AC565" s="17">
        <f>+X565</f>
        <v>868.3</v>
      </c>
      <c r="AD565" s="12">
        <f>(AG565-AC565)/AG565</f>
        <v>0</v>
      </c>
      <c r="AE565" s="124"/>
      <c r="AF565" s="135">
        <v>5</v>
      </c>
      <c r="AG565" s="112">
        <f>SUM(AJ565:AL565)+AE565</f>
        <v>868.3</v>
      </c>
      <c r="AH565" s="52"/>
      <c r="AJ565" s="17">
        <f>ROUND(AC565/(1-VLOOKUP(AF565,Group,2,FALSE)),2)</f>
        <v>868.3</v>
      </c>
      <c r="AK565" s="17">
        <f>IF(VLOOKUP(AF565,Group,5,FALSE)="YES",VLOOKUP(ROUND(ROUND(AJ565,1)-AJ565,2),Round,2,FALSE)+VLOOKUP(AF565,Group,6,FALSE),0)</f>
        <v>0</v>
      </c>
      <c r="AL565" s="17">
        <f>IF(VLOOKUP(AF565,Group,7,FALSE)="",0,ROUND(AJ565-0.04999,1)-AJ565+AM565)</f>
        <v>0</v>
      </c>
      <c r="AM565" s="17" t="str">
        <f>IF(VLOOKUP(AF565,Group,7,FALSE)="","",VLOOKUP(AF565,Group,7,FALSE))</f>
        <v/>
      </c>
      <c r="AO565" s="31" t="s">
        <v>59</v>
      </c>
    </row>
    <row r="566" spans="1:41" s="3" customFormat="1" ht="2.1" customHeight="1" x14ac:dyDescent="0.2">
      <c r="C566" s="35"/>
      <c r="D566" s="40" t="s">
        <v>89</v>
      </c>
      <c r="E566" s="144"/>
      <c r="F566" s="144"/>
      <c r="H566" s="144"/>
      <c r="I566" s="144"/>
      <c r="J566" s="144"/>
      <c r="K566" s="144"/>
      <c r="L566" s="144"/>
      <c r="M566" s="144"/>
      <c r="N566" s="144"/>
      <c r="O566" s="144"/>
      <c r="P566" s="30"/>
      <c r="Q566" s="30"/>
      <c r="R566" s="30"/>
      <c r="S566" s="30"/>
      <c r="T566" s="30"/>
      <c r="U566" s="5"/>
      <c r="V566" s="52"/>
      <c r="W566" s="70"/>
      <c r="X566" s="70"/>
      <c r="Y566" s="52"/>
      <c r="Z566" s="39"/>
      <c r="AA566" s="39"/>
      <c r="AB566" s="55"/>
      <c r="AC566" s="17"/>
      <c r="AD566" s="15"/>
      <c r="AE566" s="65"/>
      <c r="AF566" s="127"/>
      <c r="AG566" s="17"/>
      <c r="AH566" s="52"/>
      <c r="AJ566" s="17"/>
      <c r="AK566" s="17"/>
      <c r="AL566" s="17"/>
      <c r="AM566" s="17"/>
      <c r="AO566" s="31" t="s">
        <v>59</v>
      </c>
    </row>
    <row r="567" spans="1:41" s="3" customFormat="1" ht="9.9499999999999993" customHeight="1" x14ac:dyDescent="0.2">
      <c r="D567" s="102" t="s">
        <v>53</v>
      </c>
      <c r="E567" s="182" t="s">
        <v>228</v>
      </c>
      <c r="F567" s="155"/>
      <c r="G567" s="155"/>
      <c r="H567" s="155"/>
      <c r="I567" s="155"/>
      <c r="J567" s="155"/>
      <c r="K567" s="155"/>
      <c r="L567" s="155"/>
      <c r="M567" s="155"/>
      <c r="N567" s="155"/>
      <c r="O567" s="156"/>
      <c r="P567" s="155"/>
      <c r="Q567" s="157"/>
      <c r="R567" s="29"/>
      <c r="S567" s="39"/>
      <c r="T567" s="37"/>
      <c r="U567" s="37"/>
      <c r="V567" s="52"/>
      <c r="W567" s="56"/>
      <c r="X567" s="39"/>
      <c r="Y567" s="52"/>
      <c r="Z567" s="39"/>
      <c r="AA567" s="39"/>
      <c r="AB567" s="60"/>
      <c r="AC567" s="39"/>
      <c r="AD567" s="60"/>
      <c r="AE567" s="76"/>
      <c r="AF567" s="128"/>
      <c r="AG567" s="39"/>
      <c r="AH567" s="52"/>
      <c r="AJ567" s="39"/>
      <c r="AK567" s="39"/>
      <c r="AL567" s="39"/>
      <c r="AM567" s="39"/>
      <c r="AO567" s="31" t="s">
        <v>59</v>
      </c>
    </row>
    <row r="568" spans="1:41" s="3" customFormat="1" ht="9.9499999999999993" customHeight="1" x14ac:dyDescent="0.2">
      <c r="D568" s="102"/>
      <c r="E568" s="182" t="s">
        <v>229</v>
      </c>
      <c r="F568" s="155"/>
      <c r="G568" s="155"/>
      <c r="H568" s="155"/>
      <c r="I568" s="155"/>
      <c r="J568" s="155"/>
      <c r="K568" s="155"/>
      <c r="L568" s="155"/>
      <c r="M568" s="155"/>
      <c r="N568" s="155"/>
      <c r="O568" s="156"/>
      <c r="P568" s="155"/>
      <c r="Q568" s="157"/>
      <c r="R568" s="29"/>
      <c r="S568" s="39"/>
      <c r="T568" s="37"/>
      <c r="U568" s="37"/>
      <c r="V568" s="52"/>
      <c r="W568" s="56"/>
      <c r="X568" s="39"/>
      <c r="Y568" s="52"/>
      <c r="Z568" s="39"/>
      <c r="AA568" s="39"/>
      <c r="AB568" s="60"/>
      <c r="AC568" s="39"/>
      <c r="AD568" s="60"/>
      <c r="AE568" s="76"/>
      <c r="AF568" s="128"/>
      <c r="AG568" s="39"/>
      <c r="AH568" s="52"/>
      <c r="AJ568" s="39"/>
      <c r="AK568" s="39"/>
      <c r="AL568" s="39"/>
      <c r="AM568" s="39"/>
      <c r="AO568" s="31" t="s">
        <v>59</v>
      </c>
    </row>
    <row r="569" spans="1:41" s="3" customFormat="1" ht="9.9499999999999993" customHeight="1" x14ac:dyDescent="0.2">
      <c r="D569" s="102"/>
      <c r="E569" s="182" t="s">
        <v>230</v>
      </c>
      <c r="F569" s="155"/>
      <c r="G569" s="155"/>
      <c r="H569" s="155"/>
      <c r="I569" s="155"/>
      <c r="J569" s="155"/>
      <c r="K569" s="155"/>
      <c r="L569" s="155"/>
      <c r="M569" s="155"/>
      <c r="N569" s="155"/>
      <c r="O569" s="156"/>
      <c r="P569" s="155"/>
      <c r="Q569" s="157"/>
      <c r="R569" s="29"/>
      <c r="S569" s="39"/>
      <c r="T569" s="37"/>
      <c r="U569" s="37"/>
      <c r="V569" s="52"/>
      <c r="W569" s="56"/>
      <c r="X569" s="39"/>
      <c r="Y569" s="52"/>
      <c r="Z569" s="39"/>
      <c r="AA569" s="39"/>
      <c r="AB569" s="60"/>
      <c r="AC569" s="39"/>
      <c r="AD569" s="60"/>
      <c r="AE569" s="76"/>
      <c r="AF569" s="128"/>
      <c r="AG569" s="39"/>
      <c r="AH569" s="52"/>
      <c r="AJ569" s="39"/>
      <c r="AK569" s="39"/>
      <c r="AL569" s="39"/>
      <c r="AM569" s="39"/>
      <c r="AO569" s="31" t="s">
        <v>59</v>
      </c>
    </row>
    <row r="570" spans="1:41" s="3" customFormat="1" ht="3" customHeight="1" x14ac:dyDescent="0.2">
      <c r="P570" s="75"/>
      <c r="Q570" s="91"/>
      <c r="R570" s="6"/>
      <c r="S570" s="39"/>
      <c r="T570" s="6"/>
      <c r="U570" s="5"/>
      <c r="V570" s="52"/>
      <c r="W570" s="56"/>
      <c r="X570" s="15"/>
      <c r="Y570" s="52"/>
      <c r="Z570" s="39"/>
      <c r="AA570" s="39"/>
      <c r="AB570" s="55"/>
      <c r="AC570" s="17"/>
      <c r="AD570" s="15"/>
      <c r="AE570" s="65"/>
      <c r="AF570" s="127"/>
      <c r="AG570" s="39"/>
      <c r="AH570" s="52"/>
      <c r="AJ570" s="17"/>
      <c r="AK570" s="17"/>
      <c r="AL570" s="17"/>
      <c r="AM570" s="17"/>
      <c r="AO570" s="31" t="s">
        <v>59</v>
      </c>
    </row>
    <row r="571" spans="1:41" s="3" customFormat="1" ht="9.9499999999999993" customHeight="1" x14ac:dyDescent="0.2">
      <c r="C571" s="74"/>
      <c r="D571" s="11" t="s">
        <v>234</v>
      </c>
      <c r="P571" s="4"/>
      <c r="Q571" s="6"/>
      <c r="R571" s="94" t="s">
        <v>330</v>
      </c>
      <c r="S571" s="194" t="s">
        <v>342</v>
      </c>
      <c r="T571" s="195"/>
      <c r="U571" s="5"/>
      <c r="V571" s="52"/>
      <c r="W571" s="70"/>
      <c r="X571" s="70"/>
      <c r="Y571" s="52"/>
      <c r="Z571" s="39"/>
      <c r="AA571" s="39"/>
      <c r="AB571" s="55"/>
      <c r="AC571" s="17"/>
      <c r="AD571" s="15"/>
      <c r="AE571" s="65"/>
      <c r="AF571" s="127"/>
      <c r="AG571" s="17"/>
      <c r="AH571" s="52"/>
      <c r="AJ571" s="17"/>
      <c r="AK571" s="17"/>
      <c r="AL571" s="17"/>
      <c r="AM571" s="17"/>
      <c r="AO571" s="31"/>
    </row>
    <row r="572" spans="1:41" s="3" customFormat="1" ht="2.1" customHeight="1" x14ac:dyDescent="0.2">
      <c r="P572" s="75"/>
      <c r="Q572" s="91"/>
      <c r="R572" s="6"/>
      <c r="S572" s="39"/>
      <c r="T572" s="6"/>
      <c r="U572" s="5"/>
      <c r="V572" s="52"/>
      <c r="W572" s="56"/>
      <c r="X572" s="15"/>
      <c r="Y572" s="52"/>
      <c r="Z572" s="39"/>
      <c r="AA572" s="39"/>
      <c r="AB572" s="55"/>
      <c r="AC572" s="17"/>
      <c r="AD572" s="15"/>
      <c r="AE572" s="65"/>
      <c r="AF572" s="127"/>
      <c r="AG572" s="39"/>
      <c r="AH572" s="52"/>
      <c r="AJ572" s="17"/>
      <c r="AK572" s="17"/>
      <c r="AL572" s="17"/>
      <c r="AM572" s="17"/>
      <c r="AO572" s="31" t="s">
        <v>59</v>
      </c>
    </row>
    <row r="573" spans="1:41" s="3" customFormat="1" ht="9.9499999999999993" customHeight="1" x14ac:dyDescent="0.2">
      <c r="C573" s="35"/>
      <c r="D573" s="40" t="s">
        <v>10</v>
      </c>
      <c r="E573" s="144" t="s">
        <v>253</v>
      </c>
      <c r="F573" s="144"/>
      <c r="G573" s="144" t="s">
        <v>208</v>
      </c>
      <c r="I573" s="144"/>
      <c r="J573" s="144" t="s">
        <v>235</v>
      </c>
      <c r="K573" s="144"/>
      <c r="L573" s="144"/>
      <c r="M573" s="144"/>
      <c r="N573" s="144"/>
      <c r="P573" s="30"/>
      <c r="Q573" s="30"/>
      <c r="R573" s="30"/>
      <c r="S573" s="30"/>
      <c r="T573" s="30"/>
      <c r="U573" s="5"/>
      <c r="V573" s="52"/>
      <c r="W573" s="70"/>
      <c r="X573" s="70"/>
      <c r="Y573" s="52"/>
      <c r="Z573" s="39"/>
      <c r="AA573" s="39"/>
      <c r="AB573" s="55"/>
      <c r="AC573" s="17"/>
      <c r="AD573" s="15"/>
      <c r="AE573" s="65"/>
      <c r="AF573" s="127"/>
      <c r="AG573" s="17"/>
      <c r="AH573" s="52"/>
      <c r="AJ573" s="17"/>
      <c r="AK573" s="17"/>
      <c r="AL573" s="17"/>
      <c r="AM573" s="17"/>
      <c r="AO573" s="31" t="s">
        <v>59</v>
      </c>
    </row>
    <row r="574" spans="1:41" s="3" customFormat="1" ht="2.1" customHeight="1" x14ac:dyDescent="0.2">
      <c r="P574" s="75"/>
      <c r="Q574" s="91"/>
      <c r="R574" s="6"/>
      <c r="S574" s="39"/>
      <c r="T574" s="6"/>
      <c r="U574" s="5"/>
      <c r="V574" s="52"/>
      <c r="W574" s="56"/>
      <c r="X574" s="15"/>
      <c r="Y574" s="52"/>
      <c r="Z574" s="39"/>
      <c r="AA574" s="39"/>
      <c r="AB574" s="55"/>
      <c r="AC574" s="17"/>
      <c r="AD574" s="15"/>
      <c r="AE574" s="65"/>
      <c r="AF574" s="127"/>
      <c r="AG574" s="39"/>
      <c r="AH574" s="52"/>
      <c r="AJ574" s="17"/>
      <c r="AK574" s="17"/>
      <c r="AL574" s="17"/>
      <c r="AM574" s="17"/>
      <c r="AO574" s="31" t="s">
        <v>59</v>
      </c>
    </row>
    <row r="575" spans="1:41" s="3" customFormat="1" ht="9.9499999999999993" customHeight="1" x14ac:dyDescent="0.2">
      <c r="B575" s="119" t="s">
        <v>293</v>
      </c>
      <c r="D575" s="40" t="s">
        <v>89</v>
      </c>
      <c r="E575" s="75" t="s">
        <v>181</v>
      </c>
      <c r="F575" s="75"/>
      <c r="G575" s="30"/>
      <c r="H575" s="30"/>
      <c r="I575" s="30"/>
      <c r="J575" s="30"/>
      <c r="K575" s="30"/>
      <c r="L575" s="30"/>
      <c r="M575" s="30"/>
      <c r="N575" s="30"/>
      <c r="P575" s="75"/>
      <c r="Q575" s="91"/>
      <c r="R575" s="29"/>
      <c r="S575" s="39">
        <f>IF(Suggested="Yes",AA575,AG575)</f>
        <v>479.65</v>
      </c>
      <c r="T575" s="37" t="s">
        <v>46</v>
      </c>
      <c r="U575" s="5" t="str">
        <f>+Instructions!$B$3</f>
        <v>D</v>
      </c>
      <c r="V575" s="52"/>
      <c r="W575" s="56">
        <f>+Instructions!$C$22</f>
        <v>0</v>
      </c>
      <c r="X575" s="17">
        <f>ROUND($AA575*(1-W575)+0.004999,2)</f>
        <v>479.65</v>
      </c>
      <c r="Y575" s="52"/>
      <c r="Z575" s="6" t="s">
        <v>497</v>
      </c>
      <c r="AA575" s="39">
        <v>479.65</v>
      </c>
      <c r="AB575" s="60">
        <f>+W575</f>
        <v>0</v>
      </c>
      <c r="AC575" s="17">
        <f>+X575</f>
        <v>479.65</v>
      </c>
      <c r="AD575" s="12">
        <f>(AG575-AC575)/AG575</f>
        <v>0</v>
      </c>
      <c r="AE575" s="124"/>
      <c r="AF575" s="135">
        <v>5</v>
      </c>
      <c r="AG575" s="112">
        <f>SUM(AJ575:AL575)+AE575</f>
        <v>479.65</v>
      </c>
      <c r="AH575" s="52"/>
      <c r="AJ575" s="17">
        <f>ROUND(AC575/(1-VLOOKUP(AF575,Group,2,FALSE)),2)</f>
        <v>479.65</v>
      </c>
      <c r="AK575" s="17">
        <f>IF(VLOOKUP(AF575,Group,5,FALSE)="YES",VLOOKUP(ROUND(ROUND(AJ575,1)-AJ575,2),Round,2,FALSE)+VLOOKUP(AF575,Group,6,FALSE),0)</f>
        <v>0</v>
      </c>
      <c r="AL575" s="17">
        <f>IF(VLOOKUP(AF575,Group,7,FALSE)="",0,ROUND(AJ575-0.04999,1)-AJ575+AM575)</f>
        <v>0</v>
      </c>
      <c r="AM575" s="17" t="str">
        <f>IF(VLOOKUP(AF575,Group,7,FALSE)="","",VLOOKUP(AF575,Group,7,FALSE))</f>
        <v/>
      </c>
      <c r="AO575" s="31" t="s">
        <v>59</v>
      </c>
    </row>
    <row r="576" spans="1:41" s="3" customFormat="1" ht="2.1" customHeight="1" x14ac:dyDescent="0.2">
      <c r="C576" s="35"/>
      <c r="D576" s="40" t="s">
        <v>89</v>
      </c>
      <c r="E576" s="144"/>
      <c r="F576" s="144"/>
      <c r="H576" s="144"/>
      <c r="I576" s="144"/>
      <c r="J576" s="144"/>
      <c r="K576" s="144"/>
      <c r="L576" s="144"/>
      <c r="M576" s="144"/>
      <c r="N576" s="144"/>
      <c r="O576" s="144"/>
      <c r="P576" s="30"/>
      <c r="Q576" s="30"/>
      <c r="R576" s="30"/>
      <c r="S576" s="30"/>
      <c r="T576" s="30"/>
      <c r="U576" s="5"/>
      <c r="V576" s="52"/>
      <c r="W576" s="70"/>
      <c r="X576" s="70"/>
      <c r="Y576" s="52"/>
      <c r="Z576" s="39"/>
      <c r="AA576" s="39"/>
      <c r="AB576" s="55"/>
      <c r="AC576" s="17"/>
      <c r="AD576" s="15"/>
      <c r="AE576" s="65"/>
      <c r="AF576" s="127"/>
      <c r="AG576" s="17"/>
      <c r="AH576" s="52"/>
      <c r="AJ576" s="17"/>
      <c r="AK576" s="17"/>
      <c r="AL576" s="17"/>
      <c r="AM576" s="17"/>
      <c r="AO576" s="31" t="s">
        <v>59</v>
      </c>
    </row>
    <row r="577" spans="2:41" s="3" customFormat="1" ht="9.9499999999999993" customHeight="1" x14ac:dyDescent="0.2">
      <c r="D577" s="102" t="s">
        <v>53</v>
      </c>
      <c r="E577" s="182" t="s">
        <v>236</v>
      </c>
      <c r="F577" s="155"/>
      <c r="G577" s="155"/>
      <c r="H577" s="155"/>
      <c r="I577" s="155"/>
      <c r="J577" s="155"/>
      <c r="K577" s="155"/>
      <c r="L577" s="155"/>
      <c r="M577" s="155"/>
      <c r="N577" s="155"/>
      <c r="O577" s="156"/>
      <c r="P577" s="155"/>
      <c r="Q577" s="157"/>
      <c r="R577" s="29"/>
      <c r="S577" s="39"/>
      <c r="T577" s="37"/>
      <c r="U577" s="37"/>
      <c r="V577" s="52"/>
      <c r="W577" s="56"/>
      <c r="X577" s="39"/>
      <c r="Y577" s="52"/>
      <c r="Z577" s="39"/>
      <c r="AA577" s="39"/>
      <c r="AB577" s="60"/>
      <c r="AC577" s="39"/>
      <c r="AD577" s="60"/>
      <c r="AE577" s="76"/>
      <c r="AF577" s="128"/>
      <c r="AG577" s="39"/>
      <c r="AH577" s="52"/>
      <c r="AJ577" s="39"/>
      <c r="AK577" s="39"/>
      <c r="AL577" s="39"/>
      <c r="AM577" s="39"/>
      <c r="AO577" s="31" t="s">
        <v>59</v>
      </c>
    </row>
    <row r="578" spans="2:41" s="3" customFormat="1" ht="9.9499999999999993" customHeight="1" x14ac:dyDescent="0.2">
      <c r="D578" s="102"/>
      <c r="E578" s="182" t="s">
        <v>237</v>
      </c>
      <c r="F578" s="155"/>
      <c r="G578" s="155"/>
      <c r="H578" s="155"/>
      <c r="I578" s="155"/>
      <c r="J578" s="155"/>
      <c r="K578" s="155"/>
      <c r="L578" s="155"/>
      <c r="M578" s="155"/>
      <c r="N578" s="155"/>
      <c r="O578" s="156"/>
      <c r="P578" s="155"/>
      <c r="Q578" s="157"/>
      <c r="R578" s="29"/>
      <c r="S578" s="39"/>
      <c r="T578" s="37"/>
      <c r="U578" s="37"/>
      <c r="V578" s="52"/>
      <c r="W578" s="56"/>
      <c r="X578" s="39"/>
      <c r="Y578" s="52"/>
      <c r="Z578" s="39"/>
      <c r="AA578" s="39"/>
      <c r="AB578" s="60"/>
      <c r="AC578" s="39"/>
      <c r="AD578" s="60"/>
      <c r="AE578" s="76"/>
      <c r="AF578" s="128"/>
      <c r="AG578" s="39"/>
      <c r="AH578" s="52"/>
      <c r="AJ578" s="39"/>
      <c r="AK578" s="39"/>
      <c r="AL578" s="39"/>
      <c r="AM578" s="39"/>
      <c r="AO578" s="31" t="s">
        <v>59</v>
      </c>
    </row>
    <row r="579" spans="2:41" s="3" customFormat="1" ht="3" customHeight="1" x14ac:dyDescent="0.2">
      <c r="P579" s="75"/>
      <c r="Q579" s="91"/>
      <c r="R579" s="6"/>
      <c r="S579" s="39"/>
      <c r="T579" s="6"/>
      <c r="U579" s="5"/>
      <c r="V579" s="52"/>
      <c r="W579" s="56"/>
      <c r="X579" s="15"/>
      <c r="Y579" s="52"/>
      <c r="Z579" s="39"/>
      <c r="AA579" s="39"/>
      <c r="AB579" s="55"/>
      <c r="AC579" s="17"/>
      <c r="AD579" s="15"/>
      <c r="AE579" s="65"/>
      <c r="AF579" s="127"/>
      <c r="AG579" s="39"/>
      <c r="AH579" s="52"/>
      <c r="AJ579" s="17"/>
      <c r="AK579" s="17"/>
      <c r="AL579" s="17"/>
      <c r="AM579" s="17"/>
      <c r="AO579" s="31" t="s">
        <v>59</v>
      </c>
    </row>
    <row r="580" spans="2:41" s="3" customFormat="1" ht="9.9499999999999993" customHeight="1" x14ac:dyDescent="0.2">
      <c r="C580" s="74"/>
      <c r="D580" s="11" t="s">
        <v>238</v>
      </c>
      <c r="P580" s="4"/>
      <c r="Q580" s="6"/>
      <c r="R580" s="94" t="s">
        <v>330</v>
      </c>
      <c r="S580" s="194" t="s">
        <v>343</v>
      </c>
      <c r="T580" s="195"/>
      <c r="U580" s="5"/>
      <c r="V580" s="52"/>
      <c r="W580" s="70"/>
      <c r="X580" s="70"/>
      <c r="Y580" s="52"/>
      <c r="Z580" s="39"/>
      <c r="AA580" s="39"/>
      <c r="AB580" s="55"/>
      <c r="AC580" s="17"/>
      <c r="AD580" s="15"/>
      <c r="AE580" s="65"/>
      <c r="AF580" s="127"/>
      <c r="AG580" s="17"/>
      <c r="AH580" s="52"/>
      <c r="AJ580" s="17"/>
      <c r="AK580" s="17"/>
      <c r="AL580" s="17"/>
      <c r="AM580" s="17"/>
      <c r="AO580" s="31"/>
    </row>
    <row r="581" spans="2:41" s="3" customFormat="1" ht="2.1" customHeight="1" x14ac:dyDescent="0.2">
      <c r="P581" s="75"/>
      <c r="Q581" s="91"/>
      <c r="R581" s="6"/>
      <c r="S581" s="39"/>
      <c r="T581" s="6"/>
      <c r="U581" s="5"/>
      <c r="V581" s="52"/>
      <c r="W581" s="56"/>
      <c r="X581" s="15"/>
      <c r="Y581" s="52"/>
      <c r="Z581" s="39"/>
      <c r="AA581" s="39"/>
      <c r="AB581" s="55"/>
      <c r="AC581" s="17"/>
      <c r="AD581" s="15"/>
      <c r="AE581" s="65"/>
      <c r="AF581" s="127"/>
      <c r="AG581" s="39"/>
      <c r="AH581" s="52"/>
      <c r="AJ581" s="17"/>
      <c r="AK581" s="17"/>
      <c r="AL581" s="17"/>
      <c r="AM581" s="17"/>
      <c r="AO581" s="31" t="s">
        <v>59</v>
      </c>
    </row>
    <row r="582" spans="2:41" s="3" customFormat="1" ht="9.9499999999999993" customHeight="1" x14ac:dyDescent="0.2">
      <c r="C582" s="35"/>
      <c r="D582" s="40" t="s">
        <v>111</v>
      </c>
      <c r="E582" s="144" t="s">
        <v>208</v>
      </c>
      <c r="F582" s="144"/>
      <c r="I582" s="144"/>
      <c r="K582" s="144"/>
      <c r="L582" s="144"/>
      <c r="M582" s="144"/>
      <c r="N582" s="144"/>
      <c r="P582" s="30"/>
      <c r="Q582" s="30"/>
      <c r="R582" s="30"/>
      <c r="S582" s="30"/>
      <c r="T582" s="30"/>
      <c r="U582" s="5"/>
      <c r="V582" s="52"/>
      <c r="W582" s="70"/>
      <c r="X582" s="70"/>
      <c r="Y582" s="52"/>
      <c r="Z582" s="39"/>
      <c r="AA582" s="39"/>
      <c r="AB582" s="55"/>
      <c r="AC582" s="17"/>
      <c r="AD582" s="15"/>
      <c r="AE582" s="65"/>
      <c r="AF582" s="127"/>
      <c r="AG582" s="17"/>
      <c r="AH582" s="52"/>
      <c r="AJ582" s="17"/>
      <c r="AK582" s="17"/>
      <c r="AL582" s="17"/>
      <c r="AM582" s="17"/>
      <c r="AO582" s="31" t="s">
        <v>59</v>
      </c>
    </row>
    <row r="583" spans="2:41" s="3" customFormat="1" ht="2.1" customHeight="1" x14ac:dyDescent="0.2">
      <c r="P583" s="75"/>
      <c r="Q583" s="91"/>
      <c r="R583" s="6"/>
      <c r="S583" s="39"/>
      <c r="T583" s="6"/>
      <c r="U583" s="5"/>
      <c r="V583" s="52"/>
      <c r="W583" s="56"/>
      <c r="X583" s="15"/>
      <c r="Y583" s="52"/>
      <c r="Z583" s="39"/>
      <c r="AA583" s="39"/>
      <c r="AB583" s="55"/>
      <c r="AC583" s="17"/>
      <c r="AD583" s="15"/>
      <c r="AE583" s="65"/>
      <c r="AF583" s="127"/>
      <c r="AG583" s="39"/>
      <c r="AH583" s="52"/>
      <c r="AJ583" s="17"/>
      <c r="AK583" s="17"/>
      <c r="AL583" s="17"/>
      <c r="AM583" s="17"/>
      <c r="AO583" s="31" t="s">
        <v>59</v>
      </c>
    </row>
    <row r="584" spans="2:41" s="3" customFormat="1" ht="9.9499999999999993" customHeight="1" x14ac:dyDescent="0.2">
      <c r="B584" s="119" t="s">
        <v>293</v>
      </c>
      <c r="D584" s="40"/>
      <c r="E584" s="75" t="s">
        <v>239</v>
      </c>
      <c r="F584" s="75"/>
      <c r="G584" s="30" t="s">
        <v>286</v>
      </c>
      <c r="H584" s="30"/>
      <c r="I584" s="30"/>
      <c r="J584" s="30"/>
      <c r="K584" s="30"/>
      <c r="L584" s="30"/>
      <c r="M584" s="30"/>
      <c r="N584" s="30"/>
      <c r="P584" s="75"/>
      <c r="Q584" s="91"/>
      <c r="R584" s="29" t="s">
        <v>52</v>
      </c>
      <c r="S584" s="217" t="s">
        <v>398</v>
      </c>
      <c r="T584" s="37" t="s">
        <v>46</v>
      </c>
      <c r="U584" s="5" t="str">
        <f>+Instructions!$B$3</f>
        <v>D</v>
      </c>
      <c r="V584" s="52"/>
      <c r="W584" s="56">
        <f>+Instructions!$C$22</f>
        <v>0</v>
      </c>
      <c r="X584" s="17">
        <f>ROUND($AA584*(1-W584)+0.004999,2)</f>
        <v>791.25</v>
      </c>
      <c r="Y584" s="52"/>
      <c r="Z584" s="6" t="s">
        <v>498</v>
      </c>
      <c r="AA584" s="39">
        <v>791.25</v>
      </c>
      <c r="AB584" s="60">
        <f>+W584</f>
        <v>0</v>
      </c>
      <c r="AC584" s="17">
        <f>+X584</f>
        <v>791.25</v>
      </c>
      <c r="AD584" s="12">
        <f>(AG584-AC584)/AG584</f>
        <v>0</v>
      </c>
      <c r="AE584" s="124"/>
      <c r="AF584" s="135">
        <v>5</v>
      </c>
      <c r="AG584" s="112">
        <f>SUM(AJ584:AL584)+AE584</f>
        <v>791.25</v>
      </c>
      <c r="AH584" s="52"/>
      <c r="AJ584" s="17">
        <f>ROUND(AC584/(1-VLOOKUP(AF584,Group,2,FALSE)),2)</f>
        <v>791.25</v>
      </c>
      <c r="AK584" s="17">
        <f>IF(VLOOKUP(AF584,Group,5,FALSE)="YES",VLOOKUP(ROUND(ROUND(AJ584,1)-AJ584,2),Round,2,FALSE)+VLOOKUP(AF584,Group,6,FALSE),0)</f>
        <v>0</v>
      </c>
      <c r="AL584" s="17">
        <f>IF(VLOOKUP(AF584,Group,7,FALSE)="",0,ROUND(AJ584-0.04999,1)-AJ584+AM584)</f>
        <v>0</v>
      </c>
      <c r="AM584" s="17" t="str">
        <f>IF(VLOOKUP(AF584,Group,7,FALSE)="","",VLOOKUP(AF584,Group,7,FALSE))</f>
        <v/>
      </c>
      <c r="AO584" s="31" t="s">
        <v>59</v>
      </c>
    </row>
    <row r="585" spans="2:41" s="3" customFormat="1" ht="9.9499999999999993" customHeight="1" x14ac:dyDescent="0.2">
      <c r="B585" s="119" t="s">
        <v>293</v>
      </c>
      <c r="D585" s="40" t="s">
        <v>89</v>
      </c>
      <c r="E585" s="75" t="s">
        <v>242</v>
      </c>
      <c r="F585" s="75"/>
      <c r="G585" s="30" t="s">
        <v>287</v>
      </c>
      <c r="H585" s="30"/>
      <c r="I585" s="30"/>
      <c r="J585" s="30"/>
      <c r="K585" s="30"/>
      <c r="L585" s="30"/>
      <c r="M585" s="30"/>
      <c r="N585" s="30"/>
      <c r="P585" s="75"/>
      <c r="Q585" s="91"/>
      <c r="R585" s="29" t="s">
        <v>52</v>
      </c>
      <c r="S585" s="217" t="s">
        <v>398</v>
      </c>
      <c r="T585" s="37" t="s">
        <v>46</v>
      </c>
      <c r="U585" s="5" t="str">
        <f>+Instructions!$B$3</f>
        <v>D</v>
      </c>
      <c r="V585" s="52"/>
      <c r="W585" s="56">
        <f>+Instructions!$C$22</f>
        <v>0</v>
      </c>
      <c r="X585" s="17">
        <f>ROUND($AA585*(1-W585)+0.004999,2)</f>
        <v>272.05</v>
      </c>
      <c r="Y585" s="52"/>
      <c r="Z585" s="6" t="s">
        <v>498</v>
      </c>
      <c r="AA585" s="39">
        <v>272.05</v>
      </c>
      <c r="AB585" s="60">
        <f>+W585</f>
        <v>0</v>
      </c>
      <c r="AC585" s="17">
        <f>+X585</f>
        <v>272.05</v>
      </c>
      <c r="AD585" s="12">
        <f>(AG585-AC585)/AG585</f>
        <v>0</v>
      </c>
      <c r="AE585" s="124"/>
      <c r="AF585" s="135">
        <v>5</v>
      </c>
      <c r="AG585" s="112">
        <f>SUM(AJ585:AL585)+AE585</f>
        <v>272.05</v>
      </c>
      <c r="AH585" s="52"/>
      <c r="AJ585" s="17">
        <f>ROUND(AC585/(1-VLOOKUP(AF585,Group,2,FALSE)),2)</f>
        <v>272.05</v>
      </c>
      <c r="AK585" s="17">
        <f>IF(VLOOKUP(AF585,Group,5,FALSE)="YES",VLOOKUP(ROUND(ROUND(AJ585,1)-AJ585,2),Round,2,FALSE)+VLOOKUP(AF585,Group,6,FALSE),0)</f>
        <v>0</v>
      </c>
      <c r="AL585" s="17">
        <f>IF(VLOOKUP(AF585,Group,7,FALSE)="",0,ROUND(AJ585-0.04999,1)-AJ585+AM585)</f>
        <v>0</v>
      </c>
      <c r="AM585" s="17" t="str">
        <f>IF(VLOOKUP(AF585,Group,7,FALSE)="","",VLOOKUP(AF585,Group,7,FALSE))</f>
        <v/>
      </c>
      <c r="AO585" s="31" t="s">
        <v>59</v>
      </c>
    </row>
    <row r="586" spans="2:41" s="3" customFormat="1" ht="2.1" customHeight="1" x14ac:dyDescent="0.2">
      <c r="C586" s="35"/>
      <c r="D586" s="40" t="s">
        <v>89</v>
      </c>
      <c r="E586" s="144"/>
      <c r="F586" s="144"/>
      <c r="H586" s="144"/>
      <c r="I586" s="144"/>
      <c r="J586" s="144"/>
      <c r="K586" s="144"/>
      <c r="L586" s="144"/>
      <c r="M586" s="144"/>
      <c r="N586" s="144"/>
      <c r="O586" s="144"/>
      <c r="P586" s="30"/>
      <c r="Q586" s="30"/>
      <c r="R586" s="30"/>
      <c r="S586" s="30"/>
      <c r="T586" s="30"/>
      <c r="U586" s="5"/>
      <c r="V586" s="52"/>
      <c r="W586" s="70"/>
      <c r="X586" s="70"/>
      <c r="Y586" s="52"/>
      <c r="Z586" s="39"/>
      <c r="AA586" s="39"/>
      <c r="AB586" s="55"/>
      <c r="AC586" s="17"/>
      <c r="AD586" s="15"/>
      <c r="AE586" s="65"/>
      <c r="AF586" s="127"/>
      <c r="AG586" s="17"/>
      <c r="AH586" s="52"/>
      <c r="AJ586" s="17"/>
      <c r="AK586" s="17"/>
      <c r="AL586" s="17"/>
      <c r="AM586" s="17"/>
      <c r="AO586" s="31" t="s">
        <v>59</v>
      </c>
    </row>
    <row r="587" spans="2:41" s="3" customFormat="1" ht="9.9499999999999993" customHeight="1" x14ac:dyDescent="0.2">
      <c r="D587" s="102" t="s">
        <v>53</v>
      </c>
      <c r="E587" s="182" t="s">
        <v>289</v>
      </c>
      <c r="F587" s="155"/>
      <c r="G587" s="155"/>
      <c r="H587" s="155"/>
      <c r="I587" s="155"/>
      <c r="J587" s="155"/>
      <c r="K587" s="155"/>
      <c r="L587" s="155"/>
      <c r="M587" s="155"/>
      <c r="N587" s="155"/>
      <c r="O587" s="156"/>
      <c r="P587" s="155"/>
      <c r="Q587" s="157"/>
      <c r="R587" s="29"/>
      <c r="S587" s="39"/>
      <c r="T587" s="37"/>
      <c r="U587" s="37"/>
      <c r="V587" s="52"/>
      <c r="W587" s="56"/>
      <c r="X587" s="39"/>
      <c r="Y587" s="52"/>
      <c r="Z587" s="39"/>
      <c r="AA587" s="39"/>
      <c r="AB587" s="60"/>
      <c r="AC587" s="39"/>
      <c r="AD587" s="60"/>
      <c r="AE587" s="76"/>
      <c r="AF587" s="128"/>
      <c r="AG587" s="39"/>
      <c r="AH587" s="52"/>
      <c r="AJ587" s="39"/>
      <c r="AK587" s="39"/>
      <c r="AL587" s="39"/>
      <c r="AM587" s="39"/>
      <c r="AO587" s="31" t="s">
        <v>59</v>
      </c>
    </row>
    <row r="588" spans="2:41" s="3" customFormat="1" ht="9.9499999999999993" customHeight="1" x14ac:dyDescent="0.2">
      <c r="D588" s="102"/>
      <c r="E588" s="182" t="s">
        <v>288</v>
      </c>
      <c r="F588" s="155"/>
      <c r="G588" s="155"/>
      <c r="H588" s="155"/>
      <c r="I588" s="155"/>
      <c r="J588" s="155"/>
      <c r="K588" s="155"/>
      <c r="L588" s="155"/>
      <c r="M588" s="155"/>
      <c r="N588" s="155"/>
      <c r="O588" s="156"/>
      <c r="P588" s="155"/>
      <c r="Q588" s="157"/>
      <c r="R588" s="29"/>
      <c r="S588" s="39"/>
      <c r="T588" s="37"/>
      <c r="U588" s="37"/>
      <c r="V588" s="52"/>
      <c r="W588" s="56"/>
      <c r="X588" s="39"/>
      <c r="Y588" s="52"/>
      <c r="Z588" s="39"/>
      <c r="AA588" s="39"/>
      <c r="AB588" s="60"/>
      <c r="AC588" s="39"/>
      <c r="AD588" s="60"/>
      <c r="AE588" s="76"/>
      <c r="AF588" s="128"/>
      <c r="AG588" s="39"/>
      <c r="AH588" s="52"/>
      <c r="AJ588" s="39"/>
      <c r="AK588" s="39"/>
      <c r="AL588" s="39"/>
      <c r="AM588" s="39"/>
      <c r="AO588" s="31" t="s">
        <v>59</v>
      </c>
    </row>
    <row r="589" spans="2:41" s="3" customFormat="1" ht="9.9499999999999993" customHeight="1" x14ac:dyDescent="0.2">
      <c r="B589" s="122"/>
      <c r="C589" s="210"/>
      <c r="D589" s="216"/>
      <c r="E589" s="182" t="s">
        <v>480</v>
      </c>
      <c r="F589" s="211"/>
      <c r="G589" s="210"/>
      <c r="H589" s="202"/>
      <c r="I589" s="202"/>
      <c r="J589" s="202"/>
      <c r="K589" s="202"/>
      <c r="L589" s="202"/>
      <c r="M589" s="202"/>
      <c r="N589" s="202"/>
      <c r="O589" s="210"/>
      <c r="P589" s="211"/>
      <c r="Q589" s="212"/>
      <c r="R589" s="214"/>
      <c r="S589" s="213"/>
      <c r="T589" s="215"/>
      <c r="U589" s="5"/>
      <c r="V589" s="52"/>
      <c r="W589" s="56"/>
      <c r="X589" s="39"/>
      <c r="Y589" s="52"/>
      <c r="Z589" s="6"/>
      <c r="AA589" s="39"/>
      <c r="AB589" s="60"/>
      <c r="AC589" s="39"/>
      <c r="AD589" s="60"/>
      <c r="AE589" s="76"/>
      <c r="AF589" s="167"/>
      <c r="AG589" s="39"/>
      <c r="AH589" s="52"/>
      <c r="AJ589" s="17"/>
      <c r="AK589" s="17"/>
      <c r="AL589" s="17"/>
      <c r="AM589" s="17"/>
      <c r="AO589" s="31"/>
    </row>
    <row r="590" spans="2:41" s="3" customFormat="1" ht="3" customHeight="1" x14ac:dyDescent="0.2">
      <c r="P590" s="75"/>
      <c r="Q590" s="91"/>
      <c r="R590" s="6"/>
      <c r="S590" s="39"/>
      <c r="T590" s="6"/>
      <c r="U590" s="5"/>
      <c r="V590" s="52"/>
      <c r="W590" s="56"/>
      <c r="X590" s="15"/>
      <c r="Y590" s="52"/>
      <c r="Z590" s="39"/>
      <c r="AA590" s="39"/>
      <c r="AB590" s="55"/>
      <c r="AC590" s="17"/>
      <c r="AD590" s="15"/>
      <c r="AE590" s="65"/>
      <c r="AF590" s="127"/>
      <c r="AG590" s="39"/>
      <c r="AH590" s="52"/>
      <c r="AJ590" s="17"/>
      <c r="AK590" s="17"/>
      <c r="AL590" s="17"/>
      <c r="AM590" s="17"/>
      <c r="AO590" s="31" t="s">
        <v>59</v>
      </c>
    </row>
    <row r="591" spans="2:41" s="3" customFormat="1" ht="9.9499999999999993" customHeight="1" x14ac:dyDescent="0.2">
      <c r="C591" s="74"/>
      <c r="D591" s="11" t="s">
        <v>240</v>
      </c>
      <c r="J591" s="3" t="s">
        <v>89</v>
      </c>
      <c r="P591" s="218"/>
      <c r="Q591" s="6"/>
      <c r="R591" s="94" t="s">
        <v>330</v>
      </c>
      <c r="S591" s="194" t="s">
        <v>344</v>
      </c>
      <c r="T591" s="195"/>
      <c r="U591" s="5"/>
      <c r="V591" s="52"/>
      <c r="W591" s="70"/>
      <c r="X591" s="70"/>
      <c r="Y591" s="52"/>
      <c r="Z591" s="39"/>
      <c r="AA591" s="39"/>
      <c r="AB591" s="55"/>
      <c r="AC591" s="17"/>
      <c r="AD591" s="15"/>
      <c r="AE591" s="65"/>
      <c r="AF591" s="127"/>
      <c r="AG591" s="17"/>
      <c r="AH591" s="52"/>
      <c r="AJ591" s="17"/>
      <c r="AK591" s="17"/>
      <c r="AL591" s="17"/>
      <c r="AM591" s="17"/>
      <c r="AO591" s="31"/>
    </row>
    <row r="592" spans="2:41" s="3" customFormat="1" ht="2.1" customHeight="1" x14ac:dyDescent="0.2">
      <c r="P592" s="75"/>
      <c r="Q592" s="91"/>
      <c r="R592" s="6"/>
      <c r="S592" s="39"/>
      <c r="T592" s="6"/>
      <c r="U592" s="5"/>
      <c r="V592" s="52"/>
      <c r="W592" s="56"/>
      <c r="X592" s="15"/>
      <c r="Y592" s="52"/>
      <c r="Z592" s="39"/>
      <c r="AA592" s="39"/>
      <c r="AB592" s="55"/>
      <c r="AC592" s="17"/>
      <c r="AD592" s="15"/>
      <c r="AE592" s="65"/>
      <c r="AF592" s="127"/>
      <c r="AG592" s="39"/>
      <c r="AH592" s="52"/>
      <c r="AJ592" s="17"/>
      <c r="AK592" s="17"/>
      <c r="AL592" s="17"/>
      <c r="AM592" s="17"/>
      <c r="AO592" s="31" t="s">
        <v>59</v>
      </c>
    </row>
    <row r="593" spans="2:41" s="3" customFormat="1" ht="9.9499999999999993" customHeight="1" x14ac:dyDescent="0.2">
      <c r="C593" s="35"/>
      <c r="D593" s="40" t="s">
        <v>111</v>
      </c>
      <c r="E593" s="144" t="s">
        <v>208</v>
      </c>
      <c r="F593" s="144"/>
      <c r="I593" s="144"/>
      <c r="J593" s="144"/>
      <c r="K593" s="144"/>
      <c r="L593" s="144"/>
      <c r="M593" s="144"/>
      <c r="N593" s="144"/>
      <c r="P593" s="30"/>
      <c r="Q593" s="30"/>
      <c r="R593" s="30"/>
      <c r="S593" s="30"/>
      <c r="T593" s="30"/>
      <c r="U593" s="5"/>
      <c r="V593" s="52"/>
      <c r="W593" s="70"/>
      <c r="X593" s="70"/>
      <c r="Y593" s="52"/>
      <c r="Z593" s="39"/>
      <c r="AA593" s="39"/>
      <c r="AB593" s="55"/>
      <c r="AC593" s="17"/>
      <c r="AD593" s="15"/>
      <c r="AE593" s="65"/>
      <c r="AF593" s="127"/>
      <c r="AG593" s="17"/>
      <c r="AH593" s="52"/>
      <c r="AJ593" s="17"/>
      <c r="AK593" s="17"/>
      <c r="AL593" s="17"/>
      <c r="AM593" s="17"/>
      <c r="AO593" s="31" t="s">
        <v>59</v>
      </c>
    </row>
    <row r="594" spans="2:41" s="3" customFormat="1" ht="2.1" customHeight="1" x14ac:dyDescent="0.2">
      <c r="P594" s="75"/>
      <c r="Q594" s="91"/>
      <c r="R594" s="6"/>
      <c r="S594" s="39"/>
      <c r="T594" s="6"/>
      <c r="U594" s="5"/>
      <c r="V594" s="52"/>
      <c r="W594" s="56"/>
      <c r="X594" s="15"/>
      <c r="Y594" s="52"/>
      <c r="Z594" s="39"/>
      <c r="AA594" s="39"/>
      <c r="AB594" s="55"/>
      <c r="AC594" s="17"/>
      <c r="AD594" s="15"/>
      <c r="AE594" s="65"/>
      <c r="AF594" s="127"/>
      <c r="AG594" s="39"/>
      <c r="AH594" s="52"/>
      <c r="AJ594" s="17"/>
      <c r="AK594" s="17"/>
      <c r="AL594" s="17"/>
      <c r="AM594" s="17"/>
      <c r="AO594" s="31" t="s">
        <v>59</v>
      </c>
    </row>
    <row r="595" spans="2:41" s="3" customFormat="1" ht="9.9499999999999993" customHeight="1" x14ac:dyDescent="0.2">
      <c r="B595" s="119" t="s">
        <v>293</v>
      </c>
      <c r="D595" s="40"/>
      <c r="E595" s="75" t="s">
        <v>182</v>
      </c>
      <c r="F595" s="75"/>
      <c r="G595" s="30"/>
      <c r="H595" s="30"/>
      <c r="I595" s="30"/>
      <c r="J595" s="30"/>
      <c r="K595" s="30"/>
      <c r="L595" s="30"/>
      <c r="M595" s="30"/>
      <c r="N595" s="30"/>
      <c r="P595" s="75"/>
      <c r="Q595" s="91"/>
      <c r="R595" s="29"/>
      <c r="S595" s="39">
        <f>IF(Suggested="Yes",AA595,AG595)</f>
        <v>466.95</v>
      </c>
      <c r="T595" s="37" t="s">
        <v>46</v>
      </c>
      <c r="U595" s="5" t="str">
        <f>+Instructions!$B$3</f>
        <v>D</v>
      </c>
      <c r="V595" s="52"/>
      <c r="W595" s="56">
        <f>+Instructions!$C$22</f>
        <v>0</v>
      </c>
      <c r="X595" s="17">
        <f>ROUND($AA595*(1-W595)+0.004999,2)</f>
        <v>466.95</v>
      </c>
      <c r="Y595" s="52"/>
      <c r="Z595" s="6" t="s">
        <v>497</v>
      </c>
      <c r="AA595" s="39">
        <v>466.95</v>
      </c>
      <c r="AB595" s="60">
        <f>+W595</f>
        <v>0</v>
      </c>
      <c r="AC595" s="17">
        <f>+X595</f>
        <v>466.95</v>
      </c>
      <c r="AD595" s="12">
        <f>(AG595-AC595)/AG595</f>
        <v>0</v>
      </c>
      <c r="AE595" s="124"/>
      <c r="AF595" s="135">
        <v>5</v>
      </c>
      <c r="AG595" s="112">
        <f>SUM(AJ595:AL595)+AE595</f>
        <v>466.95</v>
      </c>
      <c r="AH595" s="52"/>
      <c r="AJ595" s="17">
        <f>ROUND(AC595/(1-VLOOKUP(AF595,Group,2,FALSE)),2)</f>
        <v>466.95</v>
      </c>
      <c r="AK595" s="17">
        <f>IF(VLOOKUP(AF595,Group,5,FALSE)="YES",VLOOKUP(ROUND(ROUND(AJ595,1)-AJ595,2),Round,2,FALSE)+VLOOKUP(AF595,Group,6,FALSE),0)</f>
        <v>0</v>
      </c>
      <c r="AL595" s="17">
        <f>IF(VLOOKUP(AF595,Group,7,FALSE)="",0,ROUND(AJ595-0.04999,1)-AJ595+AM595)</f>
        <v>0</v>
      </c>
      <c r="AM595" s="17" t="str">
        <f>IF(VLOOKUP(AF595,Group,7,FALSE)="","",VLOOKUP(AF595,Group,7,FALSE))</f>
        <v/>
      </c>
      <c r="AO595" s="101" t="s">
        <v>59</v>
      </c>
    </row>
    <row r="596" spans="2:41" s="3" customFormat="1" ht="2.1" customHeight="1" x14ac:dyDescent="0.2">
      <c r="P596" s="75"/>
      <c r="Q596" s="91"/>
      <c r="R596" s="6"/>
      <c r="S596" s="39"/>
      <c r="T596" s="6"/>
      <c r="U596" s="5"/>
      <c r="V596" s="52"/>
      <c r="W596" s="56"/>
      <c r="X596" s="15"/>
      <c r="Y596" s="52"/>
      <c r="Z596" s="39"/>
      <c r="AA596" s="39"/>
      <c r="AB596" s="55"/>
      <c r="AC596" s="17"/>
      <c r="AD596" s="15"/>
      <c r="AE596" s="65"/>
      <c r="AF596" s="127"/>
      <c r="AG596" s="39"/>
      <c r="AH596" s="52"/>
      <c r="AJ596" s="17"/>
      <c r="AK596" s="17"/>
      <c r="AL596" s="17"/>
      <c r="AM596" s="17"/>
      <c r="AO596" s="31" t="s">
        <v>59</v>
      </c>
    </row>
    <row r="597" spans="2:41" s="3" customFormat="1" ht="9.9499999999999993" customHeight="1" x14ac:dyDescent="0.2">
      <c r="B597" s="119" t="s">
        <v>293</v>
      </c>
      <c r="C597" s="3" t="s">
        <v>89</v>
      </c>
      <c r="D597" s="40"/>
      <c r="E597" s="75" t="s">
        <v>478</v>
      </c>
      <c r="F597" s="75"/>
      <c r="G597" s="30" t="s">
        <v>481</v>
      </c>
      <c r="H597" s="30"/>
      <c r="I597" s="30"/>
      <c r="J597" s="30"/>
      <c r="K597" s="30"/>
      <c r="L597" s="30"/>
      <c r="M597" s="30"/>
      <c r="N597" s="30"/>
      <c r="P597" s="75"/>
      <c r="Q597" s="91"/>
      <c r="R597" s="29"/>
      <c r="S597" s="39">
        <f>IF(Suggested="Yes",AA597,AG597)</f>
        <v>2010.25</v>
      </c>
      <c r="T597" s="37" t="s">
        <v>46</v>
      </c>
      <c r="U597" s="5" t="str">
        <f>+Instructions!$B$3</f>
        <v>D</v>
      </c>
      <c r="V597" s="52"/>
      <c r="W597" s="56">
        <f>+Instructions!$C$22</f>
        <v>0</v>
      </c>
      <c r="X597" s="17">
        <f>ROUND($AA597*(1-W597)+0.004999,2)</f>
        <v>2010.25</v>
      </c>
      <c r="Y597" s="52"/>
      <c r="Z597" s="6" t="s">
        <v>497</v>
      </c>
      <c r="AA597" s="39">
        <v>2010.25</v>
      </c>
      <c r="AB597" s="60">
        <f>+W597</f>
        <v>0</v>
      </c>
      <c r="AC597" s="17">
        <f>+X597</f>
        <v>2010.25</v>
      </c>
      <c r="AD597" s="12">
        <f>(AG597-AC597)/AG597</f>
        <v>0</v>
      </c>
      <c r="AE597" s="124"/>
      <c r="AF597" s="135">
        <v>5</v>
      </c>
      <c r="AG597" s="112">
        <f>SUM(AJ597:AL597)+AE597</f>
        <v>2010.25</v>
      </c>
      <c r="AH597" s="52"/>
      <c r="AJ597" s="17">
        <f>ROUND(AC597/(1-VLOOKUP(AF597,Group,2,FALSE)),2)</f>
        <v>2010.25</v>
      </c>
      <c r="AK597" s="17">
        <f>IF(VLOOKUP(AF597,Group,5,FALSE)="YES",VLOOKUP(ROUND(ROUND(AJ597,1)-AJ597,2),Round,2,FALSE)+VLOOKUP(AF597,Group,6,FALSE),0)</f>
        <v>0</v>
      </c>
      <c r="AL597" s="17">
        <f>IF(VLOOKUP(AF597,Group,7,FALSE)="",0,ROUND(AJ597-0.04999,1)-AJ597+AM597)</f>
        <v>0</v>
      </c>
      <c r="AM597" s="17" t="str">
        <f>IF(VLOOKUP(AF597,Group,7,FALSE)="","",VLOOKUP(AF597,Group,7,FALSE))</f>
        <v/>
      </c>
      <c r="AO597" s="31" t="s">
        <v>59</v>
      </c>
    </row>
    <row r="598" spans="2:41" s="3" customFormat="1" ht="2.1" customHeight="1" x14ac:dyDescent="0.2">
      <c r="C598" s="35"/>
      <c r="D598" s="40" t="s">
        <v>89</v>
      </c>
      <c r="E598" s="144"/>
      <c r="F598" s="144"/>
      <c r="H598" s="144"/>
      <c r="I598" s="144"/>
      <c r="J598" s="144"/>
      <c r="K598" s="144"/>
      <c r="L598" s="144"/>
      <c r="M598" s="144"/>
      <c r="N598" s="144"/>
      <c r="O598" s="144"/>
      <c r="P598" s="30"/>
      <c r="Q598" s="30"/>
      <c r="R598" s="30"/>
      <c r="S598" s="30"/>
      <c r="T598" s="30"/>
      <c r="U598" s="5"/>
      <c r="V598" s="52"/>
      <c r="W598" s="70"/>
      <c r="X598" s="70"/>
      <c r="Y598" s="52"/>
      <c r="Z598" s="39"/>
      <c r="AA598" s="39"/>
      <c r="AB598" s="55"/>
      <c r="AC598" s="17"/>
      <c r="AD598" s="15"/>
      <c r="AE598" s="65"/>
      <c r="AF598" s="127"/>
      <c r="AG598" s="17"/>
      <c r="AH598" s="52"/>
      <c r="AJ598" s="17"/>
      <c r="AK598" s="17"/>
      <c r="AL598" s="17"/>
      <c r="AM598" s="17"/>
      <c r="AO598" s="31" t="s">
        <v>59</v>
      </c>
    </row>
    <row r="599" spans="2:41" s="3" customFormat="1" ht="9.9499999999999993" customHeight="1" x14ac:dyDescent="0.2">
      <c r="D599" s="102" t="s">
        <v>53</v>
      </c>
      <c r="E599" s="182" t="s">
        <v>243</v>
      </c>
      <c r="F599" s="155"/>
      <c r="G599" s="155"/>
      <c r="H599" s="155"/>
      <c r="I599" s="155"/>
      <c r="J599" s="155"/>
      <c r="K599" s="155"/>
      <c r="L599" s="155"/>
      <c r="M599" s="155"/>
      <c r="N599" s="155"/>
      <c r="O599" s="156"/>
      <c r="P599" s="155"/>
      <c r="Q599" s="157"/>
      <c r="R599" s="29"/>
      <c r="S599" s="39"/>
      <c r="T599" s="37"/>
      <c r="U599" s="37"/>
      <c r="V599" s="52"/>
      <c r="W599" s="56"/>
      <c r="X599" s="39"/>
      <c r="Y599" s="52"/>
      <c r="Z599" s="39"/>
      <c r="AA599" s="39"/>
      <c r="AB599" s="60"/>
      <c r="AC599" s="39"/>
      <c r="AD599" s="60"/>
      <c r="AE599" s="76"/>
      <c r="AF599" s="128"/>
      <c r="AG599" s="39"/>
      <c r="AH599" s="52"/>
      <c r="AJ599" s="39"/>
      <c r="AK599" s="39"/>
      <c r="AL599" s="39"/>
      <c r="AM599" s="39"/>
      <c r="AO599" s="31" t="s">
        <v>59</v>
      </c>
    </row>
    <row r="600" spans="2:41" s="3" customFormat="1" ht="9.9499999999999993" customHeight="1" x14ac:dyDescent="0.2">
      <c r="C600" s="3" t="s">
        <v>89</v>
      </c>
      <c r="D600" s="102"/>
      <c r="E600" s="182" t="s">
        <v>482</v>
      </c>
      <c r="F600" s="155"/>
      <c r="G600" s="155"/>
      <c r="H600" s="155"/>
      <c r="I600" s="155"/>
      <c r="J600" s="155"/>
      <c r="K600" s="155"/>
      <c r="L600" s="155"/>
      <c r="M600" s="155"/>
      <c r="N600" s="155"/>
      <c r="O600" s="156"/>
      <c r="P600" s="155"/>
      <c r="Q600" s="157"/>
      <c r="R600" s="29"/>
      <c r="S600" s="39"/>
      <c r="T600" s="37"/>
      <c r="U600" s="37"/>
      <c r="V600" s="52"/>
      <c r="W600" s="56"/>
      <c r="X600" s="39"/>
      <c r="Y600" s="52"/>
      <c r="Z600" s="39"/>
      <c r="AA600" s="39"/>
      <c r="AB600" s="60"/>
      <c r="AC600" s="39"/>
      <c r="AD600" s="60"/>
      <c r="AE600" s="76"/>
      <c r="AF600" s="128"/>
      <c r="AG600" s="39"/>
      <c r="AH600" s="52"/>
      <c r="AJ600" s="39"/>
      <c r="AK600" s="39"/>
      <c r="AL600" s="39"/>
      <c r="AM600" s="39"/>
      <c r="AO600" s="31" t="s">
        <v>59</v>
      </c>
    </row>
    <row r="601" spans="2:41" s="3" customFormat="1" ht="9.9499999999999993" customHeight="1" x14ac:dyDescent="0.2">
      <c r="D601" s="102"/>
      <c r="E601" s="182" t="s">
        <v>244</v>
      </c>
      <c r="F601" s="155"/>
      <c r="G601" s="155"/>
      <c r="H601" s="155"/>
      <c r="I601" s="155"/>
      <c r="J601" s="155"/>
      <c r="K601" s="155"/>
      <c r="L601" s="155"/>
      <c r="M601" s="155"/>
      <c r="N601" s="155"/>
      <c r="O601" s="156"/>
      <c r="P601" s="155"/>
      <c r="Q601" s="157"/>
      <c r="R601" s="29"/>
      <c r="S601" s="39"/>
      <c r="T601" s="37"/>
      <c r="U601" s="37"/>
      <c r="V601" s="52"/>
      <c r="W601" s="56"/>
      <c r="X601" s="39"/>
      <c r="Y601" s="52"/>
      <c r="Z601" s="39"/>
      <c r="AA601" s="39"/>
      <c r="AB601" s="60"/>
      <c r="AC601" s="39"/>
      <c r="AD601" s="60"/>
      <c r="AE601" s="76"/>
      <c r="AF601" s="128"/>
      <c r="AG601" s="39"/>
      <c r="AH601" s="52"/>
      <c r="AJ601" s="39"/>
      <c r="AK601" s="39"/>
      <c r="AL601" s="39"/>
      <c r="AM601" s="39"/>
      <c r="AO601" s="31" t="s">
        <v>59</v>
      </c>
    </row>
    <row r="602" spans="2:41" s="3" customFormat="1" ht="3.95" customHeight="1" x14ac:dyDescent="0.2">
      <c r="P602" s="75"/>
      <c r="Q602" s="91"/>
      <c r="R602" s="6"/>
      <c r="S602" s="39"/>
      <c r="T602" s="6"/>
      <c r="U602" s="5"/>
      <c r="V602" s="52"/>
      <c r="W602" s="56"/>
      <c r="X602" s="15"/>
      <c r="Y602" s="52"/>
      <c r="Z602" s="39"/>
      <c r="AA602" s="39"/>
      <c r="AB602" s="55"/>
      <c r="AC602" s="17"/>
      <c r="AD602" s="15"/>
      <c r="AE602" s="65"/>
      <c r="AF602" s="127"/>
      <c r="AG602" s="39"/>
      <c r="AH602" s="52"/>
      <c r="AJ602" s="17"/>
      <c r="AK602" s="17"/>
      <c r="AL602" s="17"/>
      <c r="AM602" s="17"/>
      <c r="AO602" s="31" t="s">
        <v>59</v>
      </c>
    </row>
    <row r="603" spans="2:41" s="3" customFormat="1" ht="9.9499999999999993" customHeight="1" x14ac:dyDescent="0.2">
      <c r="P603" s="75"/>
      <c r="Q603" s="91"/>
      <c r="R603" s="6"/>
      <c r="S603" s="39"/>
      <c r="T603" s="6"/>
      <c r="U603" s="5"/>
      <c r="V603" s="52"/>
      <c r="W603" s="56"/>
      <c r="X603" s="15"/>
      <c r="Y603" s="52"/>
      <c r="Z603" s="39"/>
      <c r="AA603" s="39"/>
      <c r="AB603" s="55"/>
      <c r="AC603" s="17"/>
      <c r="AD603" s="15"/>
      <c r="AE603" s="65"/>
      <c r="AF603" s="127"/>
      <c r="AG603" s="39"/>
      <c r="AH603" s="52"/>
      <c r="AJ603" s="17"/>
      <c r="AK603" s="17"/>
      <c r="AL603" s="17"/>
      <c r="AM603" s="17"/>
      <c r="AO603" s="31" t="s">
        <v>59</v>
      </c>
    </row>
    <row r="604" spans="2:41" s="3" customFormat="1" ht="9.9499999999999993" customHeight="1" x14ac:dyDescent="0.2">
      <c r="P604" s="75"/>
      <c r="Q604" s="91"/>
      <c r="R604" s="6"/>
      <c r="S604" s="39"/>
      <c r="T604" s="6"/>
      <c r="U604" s="5"/>
      <c r="V604" s="52"/>
      <c r="W604" s="56"/>
      <c r="X604" s="15"/>
      <c r="Y604" s="52"/>
      <c r="Z604" s="39"/>
      <c r="AA604" s="39"/>
      <c r="AB604" s="55"/>
      <c r="AC604" s="17"/>
      <c r="AD604" s="15"/>
      <c r="AE604" s="65"/>
      <c r="AF604" s="127"/>
      <c r="AG604" s="39"/>
      <c r="AH604" s="52"/>
      <c r="AJ604" s="17"/>
      <c r="AK604" s="17"/>
      <c r="AL604" s="17"/>
      <c r="AM604" s="17"/>
      <c r="AO604" s="31" t="s">
        <v>59</v>
      </c>
    </row>
    <row r="605" spans="2:41" s="3" customFormat="1" ht="9.9499999999999993" customHeight="1" x14ac:dyDescent="0.2">
      <c r="P605" s="75"/>
      <c r="Q605" s="91"/>
      <c r="R605" s="6"/>
      <c r="S605" s="39"/>
      <c r="T605" s="6"/>
      <c r="U605" s="5"/>
      <c r="V605" s="52"/>
      <c r="W605" s="56"/>
      <c r="X605" s="15"/>
      <c r="Y605" s="52"/>
      <c r="Z605" s="39"/>
      <c r="AA605" s="39"/>
      <c r="AB605" s="55"/>
      <c r="AC605" s="17"/>
      <c r="AD605" s="15"/>
      <c r="AE605" s="65"/>
      <c r="AF605" s="127"/>
      <c r="AG605" s="39"/>
      <c r="AH605" s="52"/>
      <c r="AJ605" s="17"/>
      <c r="AK605" s="17"/>
      <c r="AL605" s="17"/>
      <c r="AM605" s="17"/>
      <c r="AO605" s="31" t="s">
        <v>59</v>
      </c>
    </row>
    <row r="606" spans="2:41" s="3" customFormat="1" ht="9.9499999999999993" customHeight="1" x14ac:dyDescent="0.2">
      <c r="P606" s="75"/>
      <c r="Q606" s="91"/>
      <c r="R606" s="6"/>
      <c r="S606" s="39"/>
      <c r="T606" s="6"/>
      <c r="U606" s="5"/>
      <c r="V606" s="52"/>
      <c r="W606" s="56"/>
      <c r="X606" s="15"/>
      <c r="Y606" s="52"/>
      <c r="Z606" s="39"/>
      <c r="AA606" s="39"/>
      <c r="AB606" s="55"/>
      <c r="AC606" s="17"/>
      <c r="AD606" s="15"/>
      <c r="AE606" s="65"/>
      <c r="AF606" s="127"/>
      <c r="AG606" s="39"/>
      <c r="AH606" s="52"/>
      <c r="AJ606" s="17"/>
      <c r="AK606" s="17"/>
      <c r="AL606" s="17"/>
      <c r="AM606" s="17"/>
      <c r="AO606" s="31" t="s">
        <v>59</v>
      </c>
    </row>
    <row r="607" spans="2:41" s="3" customFormat="1" ht="9.9499999999999993" customHeight="1" x14ac:dyDescent="0.2">
      <c r="P607" s="75"/>
      <c r="Q607" s="91"/>
      <c r="R607" s="6"/>
      <c r="S607" s="39"/>
      <c r="T607" s="6"/>
      <c r="U607" s="5"/>
      <c r="V607" s="52"/>
      <c r="W607" s="56"/>
      <c r="X607" s="15"/>
      <c r="Y607" s="52"/>
      <c r="Z607" s="39"/>
      <c r="AA607" s="39"/>
      <c r="AB607" s="55"/>
      <c r="AC607" s="17"/>
      <c r="AD607" s="15"/>
      <c r="AE607" s="65"/>
      <c r="AF607" s="127"/>
      <c r="AG607" s="39"/>
      <c r="AH607" s="52"/>
      <c r="AJ607" s="17"/>
      <c r="AK607" s="17"/>
      <c r="AL607" s="17"/>
      <c r="AM607" s="17"/>
      <c r="AO607" s="31" t="s">
        <v>59</v>
      </c>
    </row>
    <row r="608" spans="2:41" s="3" customFormat="1" ht="9.9499999999999993" customHeight="1" x14ac:dyDescent="0.2">
      <c r="P608" s="75"/>
      <c r="Q608" s="91"/>
      <c r="R608" s="6"/>
      <c r="S608" s="39"/>
      <c r="T608" s="6"/>
      <c r="U608" s="5"/>
      <c r="V608" s="52"/>
      <c r="W608" s="56"/>
      <c r="X608" s="15"/>
      <c r="Y608" s="52"/>
      <c r="Z608" s="39"/>
      <c r="AA608" s="39"/>
      <c r="AB608" s="55"/>
      <c r="AC608" s="17"/>
      <c r="AD608" s="15"/>
      <c r="AE608" s="65"/>
      <c r="AF608" s="127"/>
      <c r="AG608" s="39"/>
      <c r="AH608" s="52"/>
      <c r="AJ608" s="17"/>
      <c r="AK608" s="17"/>
      <c r="AL608" s="17"/>
      <c r="AM608" s="17"/>
      <c r="AO608" s="31" t="s">
        <v>59</v>
      </c>
    </row>
    <row r="609" spans="16:41" s="3" customFormat="1" ht="9.9499999999999993" customHeight="1" x14ac:dyDescent="0.2">
      <c r="P609" s="75"/>
      <c r="Q609" s="91"/>
      <c r="R609" s="6"/>
      <c r="S609" s="39"/>
      <c r="T609" s="6"/>
      <c r="U609" s="5"/>
      <c r="V609" s="52"/>
      <c r="W609" s="56"/>
      <c r="X609" s="15"/>
      <c r="Y609" s="52"/>
      <c r="Z609" s="39"/>
      <c r="AA609" s="39"/>
      <c r="AB609" s="55"/>
      <c r="AC609" s="17"/>
      <c r="AD609" s="15"/>
      <c r="AE609" s="65"/>
      <c r="AF609" s="127"/>
      <c r="AG609" s="39"/>
      <c r="AH609" s="52"/>
      <c r="AJ609" s="17"/>
      <c r="AK609" s="17"/>
      <c r="AL609" s="17"/>
      <c r="AM609" s="17"/>
      <c r="AO609" s="31" t="s">
        <v>59</v>
      </c>
    </row>
    <row r="610" spans="16:41" s="3" customFormat="1" ht="9.9499999999999993" customHeight="1" x14ac:dyDescent="0.2">
      <c r="P610" s="75"/>
      <c r="Q610" s="91"/>
      <c r="R610" s="6"/>
      <c r="S610" s="39"/>
      <c r="T610" s="6"/>
      <c r="U610" s="5"/>
      <c r="V610" s="52"/>
      <c r="W610" s="56"/>
      <c r="X610" s="15"/>
      <c r="Y610" s="52"/>
      <c r="Z610" s="39"/>
      <c r="AA610" s="39"/>
      <c r="AB610" s="55"/>
      <c r="AC610" s="17"/>
      <c r="AD610" s="15"/>
      <c r="AE610" s="65"/>
      <c r="AF610" s="127"/>
      <c r="AG610" s="39"/>
      <c r="AH610" s="52"/>
      <c r="AJ610" s="17"/>
      <c r="AK610" s="17"/>
      <c r="AL610" s="17"/>
      <c r="AM610" s="17"/>
      <c r="AO610" s="31" t="s">
        <v>59</v>
      </c>
    </row>
    <row r="611" spans="16:41" s="3" customFormat="1" ht="9.9499999999999993" customHeight="1" x14ac:dyDescent="0.2">
      <c r="P611" s="75"/>
      <c r="Q611" s="91"/>
      <c r="R611" s="6"/>
      <c r="S611" s="39"/>
      <c r="T611" s="6"/>
      <c r="U611" s="5"/>
      <c r="V611" s="52"/>
      <c r="W611" s="56"/>
      <c r="X611" s="15"/>
      <c r="Y611" s="52"/>
      <c r="Z611" s="39"/>
      <c r="AA611" s="39"/>
      <c r="AB611" s="55"/>
      <c r="AC611" s="17"/>
      <c r="AD611" s="15"/>
      <c r="AE611" s="65"/>
      <c r="AF611" s="127"/>
      <c r="AG611" s="39"/>
      <c r="AH611" s="52"/>
      <c r="AJ611" s="17"/>
      <c r="AK611" s="17"/>
      <c r="AL611" s="17"/>
      <c r="AM611" s="17"/>
      <c r="AO611" s="31" t="s">
        <v>59</v>
      </c>
    </row>
    <row r="612" spans="16:41" s="3" customFormat="1" ht="9.9499999999999993" customHeight="1" x14ac:dyDescent="0.2">
      <c r="P612" s="75"/>
      <c r="Q612" s="91"/>
      <c r="R612" s="6"/>
      <c r="S612" s="39"/>
      <c r="T612" s="6"/>
      <c r="U612" s="5"/>
      <c r="V612" s="52"/>
      <c r="W612" s="56"/>
      <c r="X612" s="15"/>
      <c r="Y612" s="52"/>
      <c r="Z612" s="39"/>
      <c r="AA612" s="39"/>
      <c r="AB612" s="55"/>
      <c r="AC612" s="17"/>
      <c r="AD612" s="15"/>
      <c r="AE612" s="65"/>
      <c r="AF612" s="127"/>
      <c r="AG612" s="39"/>
      <c r="AH612" s="52"/>
      <c r="AJ612" s="17"/>
      <c r="AK612" s="17"/>
      <c r="AL612" s="17"/>
      <c r="AM612" s="17"/>
      <c r="AO612" s="31" t="s">
        <v>59</v>
      </c>
    </row>
    <row r="613" spans="16:41" s="3" customFormat="1" ht="9.9499999999999993" customHeight="1" x14ac:dyDescent="0.2">
      <c r="P613" s="75"/>
      <c r="Q613" s="91"/>
      <c r="R613" s="6"/>
      <c r="S613" s="39"/>
      <c r="T613" s="6"/>
      <c r="U613" s="5"/>
      <c r="V613" s="52"/>
      <c r="W613" s="56"/>
      <c r="X613" s="15"/>
      <c r="Y613" s="52"/>
      <c r="Z613" s="39"/>
      <c r="AA613" s="39"/>
      <c r="AB613" s="55"/>
      <c r="AC613" s="17"/>
      <c r="AD613" s="15"/>
      <c r="AE613" s="65"/>
      <c r="AF613" s="127"/>
      <c r="AG613" s="39"/>
      <c r="AH613" s="52"/>
      <c r="AJ613" s="17"/>
      <c r="AK613" s="17"/>
      <c r="AL613" s="17"/>
      <c r="AM613" s="17"/>
      <c r="AO613" s="31" t="s">
        <v>59</v>
      </c>
    </row>
    <row r="614" spans="16:41" s="3" customFormat="1" ht="9.9499999999999993" customHeight="1" x14ac:dyDescent="0.2">
      <c r="P614" s="75"/>
      <c r="Q614" s="91"/>
      <c r="R614" s="6"/>
      <c r="S614" s="39"/>
      <c r="T614" s="6"/>
      <c r="U614" s="5"/>
      <c r="V614" s="52"/>
      <c r="W614" s="56"/>
      <c r="X614" s="15"/>
      <c r="Y614" s="52"/>
      <c r="Z614" s="39"/>
      <c r="AA614" s="39"/>
      <c r="AB614" s="55"/>
      <c r="AC614" s="17"/>
      <c r="AD614" s="15"/>
      <c r="AE614" s="65"/>
      <c r="AF614" s="127"/>
      <c r="AG614" s="39"/>
      <c r="AH614" s="52"/>
      <c r="AJ614" s="17"/>
      <c r="AK614" s="17"/>
      <c r="AL614" s="17"/>
      <c r="AM614" s="17"/>
      <c r="AO614" s="31" t="s">
        <v>59</v>
      </c>
    </row>
    <row r="615" spans="16:41" s="3" customFormat="1" ht="9.9499999999999993" customHeight="1" x14ac:dyDescent="0.2">
      <c r="P615" s="75"/>
      <c r="Q615" s="91"/>
      <c r="R615" s="6"/>
      <c r="S615" s="39"/>
      <c r="T615" s="6"/>
      <c r="U615" s="5"/>
      <c r="V615" s="52"/>
      <c r="W615" s="56"/>
      <c r="X615" s="15"/>
      <c r="Y615" s="52"/>
      <c r="Z615" s="39"/>
      <c r="AA615" s="39"/>
      <c r="AB615" s="55"/>
      <c r="AC615" s="17"/>
      <c r="AD615" s="15"/>
      <c r="AE615" s="65"/>
      <c r="AF615" s="127"/>
      <c r="AG615" s="39"/>
      <c r="AH615" s="52"/>
      <c r="AJ615" s="17"/>
      <c r="AK615" s="17"/>
      <c r="AL615" s="17"/>
      <c r="AM615" s="17"/>
      <c r="AO615" s="31" t="s">
        <v>59</v>
      </c>
    </row>
    <row r="616" spans="16:41" s="3" customFormat="1" ht="9.9499999999999993" customHeight="1" x14ac:dyDescent="0.2">
      <c r="P616" s="75"/>
      <c r="Q616" s="91"/>
      <c r="R616" s="6"/>
      <c r="S616" s="39"/>
      <c r="T616" s="6"/>
      <c r="U616" s="5"/>
      <c r="V616" s="52"/>
      <c r="W616" s="56"/>
      <c r="X616" s="15"/>
      <c r="Y616" s="52"/>
      <c r="Z616" s="39"/>
      <c r="AA616" s="39"/>
      <c r="AB616" s="55"/>
      <c r="AC616" s="17"/>
      <c r="AD616" s="15"/>
      <c r="AE616" s="65"/>
      <c r="AF616" s="127"/>
      <c r="AG616" s="39"/>
      <c r="AH616" s="52"/>
      <c r="AJ616" s="17"/>
      <c r="AK616" s="17"/>
      <c r="AL616" s="17"/>
      <c r="AM616" s="17"/>
      <c r="AO616" s="31" t="s">
        <v>59</v>
      </c>
    </row>
    <row r="617" spans="16:41" s="3" customFormat="1" ht="9.9499999999999993" customHeight="1" x14ac:dyDescent="0.2">
      <c r="P617" s="75"/>
      <c r="Q617" s="91"/>
      <c r="R617" s="6"/>
      <c r="S617" s="39"/>
      <c r="T617" s="6"/>
      <c r="U617" s="5"/>
      <c r="V617" s="52"/>
      <c r="W617" s="56"/>
      <c r="X617" s="15"/>
      <c r="Y617" s="52"/>
      <c r="Z617" s="39"/>
      <c r="AA617" s="39"/>
      <c r="AB617" s="55"/>
      <c r="AC617" s="17"/>
      <c r="AD617" s="15"/>
      <c r="AE617" s="65"/>
      <c r="AF617" s="127"/>
      <c r="AG617" s="39"/>
      <c r="AH617" s="52"/>
      <c r="AJ617" s="17"/>
      <c r="AK617" s="17"/>
      <c r="AL617" s="17"/>
      <c r="AM617" s="17"/>
      <c r="AO617" s="31" t="s">
        <v>59</v>
      </c>
    </row>
    <row r="618" spans="16:41" s="3" customFormat="1" ht="9.9499999999999993" customHeight="1" x14ac:dyDescent="0.2">
      <c r="P618" s="75"/>
      <c r="Q618" s="91"/>
      <c r="R618" s="6"/>
      <c r="S618" s="39"/>
      <c r="T618" s="6"/>
      <c r="U618" s="5"/>
      <c r="V618" s="52"/>
      <c r="W618" s="56"/>
      <c r="X618" s="15"/>
      <c r="Y618" s="52"/>
      <c r="Z618" s="39"/>
      <c r="AA618" s="39"/>
      <c r="AB618" s="55"/>
      <c r="AC618" s="17"/>
      <c r="AD618" s="15"/>
      <c r="AE618" s="65"/>
      <c r="AF618" s="127"/>
      <c r="AG618" s="39"/>
      <c r="AH618" s="52"/>
      <c r="AJ618" s="17"/>
      <c r="AK618" s="17"/>
      <c r="AL618" s="17"/>
      <c r="AM618" s="17"/>
      <c r="AO618" s="31" t="s">
        <v>59</v>
      </c>
    </row>
    <row r="619" spans="16:41" s="3" customFormat="1" ht="9.9499999999999993" customHeight="1" x14ac:dyDescent="0.2">
      <c r="P619" s="75"/>
      <c r="Q619" s="91"/>
      <c r="R619" s="6"/>
      <c r="S619" s="39"/>
      <c r="T619" s="6"/>
      <c r="U619" s="5"/>
      <c r="V619" s="52"/>
      <c r="W619" s="56"/>
      <c r="X619" s="15"/>
      <c r="Y619" s="52"/>
      <c r="Z619" s="39"/>
      <c r="AA619" s="39"/>
      <c r="AB619" s="55"/>
      <c r="AC619" s="17"/>
      <c r="AD619" s="15"/>
      <c r="AE619" s="65"/>
      <c r="AF619" s="127"/>
      <c r="AG619" s="39"/>
      <c r="AH619" s="52"/>
      <c r="AJ619" s="17"/>
      <c r="AK619" s="17"/>
      <c r="AL619" s="17"/>
      <c r="AM619" s="17"/>
      <c r="AO619" s="31" t="s">
        <v>59</v>
      </c>
    </row>
    <row r="620" spans="16:41" s="3" customFormat="1" ht="9.9499999999999993" customHeight="1" x14ac:dyDescent="0.2">
      <c r="P620" s="75"/>
      <c r="Q620" s="91"/>
      <c r="R620" s="6"/>
      <c r="S620" s="39"/>
      <c r="T620" s="6"/>
      <c r="U620" s="5"/>
      <c r="V620" s="52"/>
      <c r="W620" s="56"/>
      <c r="X620" s="15"/>
      <c r="Y620" s="52"/>
      <c r="Z620" s="39"/>
      <c r="AA620" s="39"/>
      <c r="AB620" s="55"/>
      <c r="AC620" s="17"/>
      <c r="AD620" s="15"/>
      <c r="AE620" s="65"/>
      <c r="AF620" s="127"/>
      <c r="AG620" s="39"/>
      <c r="AH620" s="52"/>
      <c r="AJ620" s="17"/>
      <c r="AK620" s="17"/>
      <c r="AL620" s="17"/>
      <c r="AM620" s="17"/>
      <c r="AO620" s="31" t="s">
        <v>59</v>
      </c>
    </row>
    <row r="621" spans="16:41" s="3" customFormat="1" ht="9.9499999999999993" customHeight="1" x14ac:dyDescent="0.2">
      <c r="P621" s="75"/>
      <c r="Q621" s="91"/>
      <c r="R621" s="6"/>
      <c r="S621" s="39"/>
      <c r="T621" s="6"/>
      <c r="U621" s="5"/>
      <c r="V621" s="52"/>
      <c r="W621" s="56"/>
      <c r="X621" s="15"/>
      <c r="Y621" s="52"/>
      <c r="Z621" s="39"/>
      <c r="AA621" s="39"/>
      <c r="AB621" s="55"/>
      <c r="AC621" s="17"/>
      <c r="AD621" s="15"/>
      <c r="AE621" s="65"/>
      <c r="AF621" s="127"/>
      <c r="AG621" s="39"/>
      <c r="AH621" s="52"/>
      <c r="AJ621" s="17"/>
      <c r="AK621" s="17"/>
      <c r="AL621" s="17"/>
      <c r="AM621" s="17"/>
      <c r="AO621" s="31" t="s">
        <v>59</v>
      </c>
    </row>
    <row r="622" spans="16:41" s="3" customFormat="1" ht="9.9499999999999993" customHeight="1" x14ac:dyDescent="0.2">
      <c r="P622" s="75"/>
      <c r="Q622" s="91"/>
      <c r="R622" s="6"/>
      <c r="S622" s="39"/>
      <c r="T622" s="6"/>
      <c r="U622" s="5"/>
      <c r="V622" s="52"/>
      <c r="W622" s="56"/>
      <c r="X622" s="15"/>
      <c r="Y622" s="52"/>
      <c r="Z622" s="39"/>
      <c r="AA622" s="39"/>
      <c r="AB622" s="55"/>
      <c r="AC622" s="17"/>
      <c r="AD622" s="15"/>
      <c r="AE622" s="65"/>
      <c r="AF622" s="127"/>
      <c r="AG622" s="39"/>
      <c r="AH622" s="52"/>
      <c r="AJ622" s="17"/>
      <c r="AK622" s="17"/>
      <c r="AL622" s="17"/>
      <c r="AM622" s="17"/>
      <c r="AO622" s="31" t="s">
        <v>59</v>
      </c>
    </row>
    <row r="623" spans="16:41" s="3" customFormat="1" ht="9.9499999999999993" customHeight="1" x14ac:dyDescent="0.2">
      <c r="P623" s="75"/>
      <c r="Q623" s="91"/>
      <c r="R623" s="6"/>
      <c r="S623" s="39"/>
      <c r="T623" s="6"/>
      <c r="U623" s="5"/>
      <c r="V623" s="52"/>
      <c r="W623" s="56"/>
      <c r="X623" s="15"/>
      <c r="Y623" s="52"/>
      <c r="Z623" s="39"/>
      <c r="AA623" s="39"/>
      <c r="AB623" s="55"/>
      <c r="AC623" s="17"/>
      <c r="AD623" s="15"/>
      <c r="AE623" s="65"/>
      <c r="AF623" s="127"/>
      <c r="AG623" s="39"/>
      <c r="AH623" s="52"/>
      <c r="AJ623" s="17"/>
      <c r="AK623" s="17"/>
      <c r="AL623" s="17"/>
      <c r="AM623" s="17"/>
      <c r="AO623" s="31" t="s">
        <v>59</v>
      </c>
    </row>
    <row r="624" spans="16:41" s="3" customFormat="1" ht="9.9499999999999993" customHeight="1" x14ac:dyDescent="0.2">
      <c r="P624" s="75"/>
      <c r="Q624" s="91"/>
      <c r="R624" s="6"/>
      <c r="S624" s="39"/>
      <c r="T624" s="6"/>
      <c r="U624" s="5"/>
      <c r="V624" s="52"/>
      <c r="W624" s="56"/>
      <c r="X624" s="15"/>
      <c r="Y624" s="52"/>
      <c r="Z624" s="39"/>
      <c r="AA624" s="39"/>
      <c r="AB624" s="55"/>
      <c r="AC624" s="17"/>
      <c r="AD624" s="15"/>
      <c r="AE624" s="65"/>
      <c r="AF624" s="127"/>
      <c r="AG624" s="39"/>
      <c r="AH624" s="52"/>
      <c r="AJ624" s="17"/>
      <c r="AK624" s="17"/>
      <c r="AL624" s="17"/>
      <c r="AM624" s="17"/>
      <c r="AO624" s="31" t="s">
        <v>59</v>
      </c>
    </row>
    <row r="625" spans="1:42" s="3" customFormat="1" ht="9.9499999999999993" customHeight="1" x14ac:dyDescent="0.2">
      <c r="P625" s="75"/>
      <c r="Q625" s="91"/>
      <c r="R625" s="6"/>
      <c r="S625" s="39"/>
      <c r="T625" s="6"/>
      <c r="U625" s="5"/>
      <c r="V625" s="52"/>
      <c r="W625" s="56"/>
      <c r="X625" s="15"/>
      <c r="Y625" s="52"/>
      <c r="Z625" s="39"/>
      <c r="AA625" s="39"/>
      <c r="AB625" s="55"/>
      <c r="AC625" s="17"/>
      <c r="AD625" s="15"/>
      <c r="AE625" s="65"/>
      <c r="AF625" s="127"/>
      <c r="AG625" s="39"/>
      <c r="AH625" s="52"/>
      <c r="AJ625" s="17"/>
      <c r="AK625" s="17"/>
      <c r="AL625" s="17"/>
      <c r="AM625" s="17"/>
      <c r="AO625" s="31" t="s">
        <v>59</v>
      </c>
    </row>
    <row r="626" spans="1:42" s="3" customFormat="1" ht="9.9499999999999993" customHeight="1" x14ac:dyDescent="0.2">
      <c r="P626" s="75"/>
      <c r="Q626" s="91"/>
      <c r="R626" s="6"/>
      <c r="S626" s="39"/>
      <c r="T626" s="6"/>
      <c r="U626" s="5"/>
      <c r="V626" s="52"/>
      <c r="W626" s="56"/>
      <c r="X626" s="15"/>
      <c r="Y626" s="52"/>
      <c r="Z626" s="39"/>
      <c r="AA626" s="39"/>
      <c r="AB626" s="55"/>
      <c r="AC626" s="17"/>
      <c r="AD626" s="15"/>
      <c r="AE626" s="65"/>
      <c r="AF626" s="127"/>
      <c r="AG626" s="39"/>
      <c r="AH626" s="52"/>
      <c r="AJ626" s="17"/>
      <c r="AK626" s="17"/>
      <c r="AL626" s="17"/>
      <c r="AM626" s="17"/>
      <c r="AO626" s="31" t="s">
        <v>59</v>
      </c>
    </row>
    <row r="627" spans="1:42" s="3" customFormat="1" ht="9.9499999999999993" customHeight="1" x14ac:dyDescent="0.2">
      <c r="P627" s="75"/>
      <c r="Q627" s="91"/>
      <c r="R627" s="6"/>
      <c r="S627" s="39"/>
      <c r="T627" s="6"/>
      <c r="U627" s="5"/>
      <c r="V627" s="52"/>
      <c r="W627" s="56"/>
      <c r="X627" s="15"/>
      <c r="Y627" s="52"/>
      <c r="Z627" s="39"/>
      <c r="AA627" s="39"/>
      <c r="AB627" s="55"/>
      <c r="AC627" s="17"/>
      <c r="AD627" s="15"/>
      <c r="AE627" s="65"/>
      <c r="AF627" s="127"/>
      <c r="AG627" s="39"/>
      <c r="AH627" s="52"/>
      <c r="AJ627" s="17"/>
      <c r="AK627" s="17"/>
      <c r="AL627" s="17"/>
      <c r="AM627" s="17"/>
      <c r="AO627" s="31" t="s">
        <v>59</v>
      </c>
    </row>
    <row r="628" spans="1:42" s="3" customFormat="1" ht="9.9499999999999993" customHeight="1" x14ac:dyDescent="0.2">
      <c r="P628" s="75"/>
      <c r="Q628" s="91"/>
      <c r="R628" s="6"/>
      <c r="S628" s="39"/>
      <c r="T628" s="6"/>
      <c r="U628" s="5"/>
      <c r="V628" s="52"/>
      <c r="W628" s="56"/>
      <c r="X628" s="15"/>
      <c r="Y628" s="52"/>
      <c r="Z628" s="39"/>
      <c r="AA628" s="39"/>
      <c r="AB628" s="55"/>
      <c r="AC628" s="17"/>
      <c r="AD628" s="15"/>
      <c r="AE628" s="65"/>
      <c r="AF628" s="127"/>
      <c r="AG628" s="39"/>
      <c r="AH628" s="52"/>
      <c r="AJ628" s="17"/>
      <c r="AK628" s="17"/>
      <c r="AL628" s="17"/>
      <c r="AM628" s="17"/>
      <c r="AO628" s="31" t="s">
        <v>59</v>
      </c>
    </row>
    <row r="629" spans="1:42" s="3" customFormat="1" ht="9.9499999999999993" customHeight="1" x14ac:dyDescent="0.2">
      <c r="P629" s="75"/>
      <c r="Q629" s="91"/>
      <c r="R629" s="6"/>
      <c r="S629" s="39"/>
      <c r="T629" s="6"/>
      <c r="U629" s="5"/>
      <c r="V629" s="52"/>
      <c r="W629" s="56"/>
      <c r="X629" s="15"/>
      <c r="Y629" s="52"/>
      <c r="Z629" s="39"/>
      <c r="AA629" s="39"/>
      <c r="AB629" s="55"/>
      <c r="AC629" s="17"/>
      <c r="AD629" s="15"/>
      <c r="AE629" s="65"/>
      <c r="AF629" s="127"/>
      <c r="AG629" s="39"/>
      <c r="AH629" s="52"/>
      <c r="AJ629" s="17"/>
      <c r="AK629" s="17"/>
      <c r="AL629" s="17"/>
      <c r="AM629" s="17"/>
      <c r="AO629" s="31" t="s">
        <v>59</v>
      </c>
    </row>
    <row r="630" spans="1:42" s="3" customFormat="1" ht="9.9499999999999993" customHeight="1" x14ac:dyDescent="0.2">
      <c r="P630" s="75"/>
      <c r="Q630" s="91"/>
      <c r="R630" s="6"/>
      <c r="S630" s="39"/>
      <c r="T630" s="6"/>
      <c r="U630" s="5"/>
      <c r="V630" s="52"/>
      <c r="W630" s="56"/>
      <c r="X630" s="15"/>
      <c r="Y630" s="52"/>
      <c r="Z630" s="39"/>
      <c r="AA630" s="39"/>
      <c r="AB630" s="55"/>
      <c r="AC630" s="17"/>
      <c r="AD630" s="15"/>
      <c r="AE630" s="65"/>
      <c r="AF630" s="127"/>
      <c r="AG630" s="39"/>
      <c r="AH630" s="52"/>
      <c r="AJ630" s="17"/>
      <c r="AK630" s="17"/>
      <c r="AL630" s="17"/>
      <c r="AM630" s="17"/>
      <c r="AO630" s="31" t="s">
        <v>59</v>
      </c>
    </row>
    <row r="631" spans="1:42" s="3" customFormat="1" ht="9.9499999999999993" customHeight="1" x14ac:dyDescent="0.2">
      <c r="P631" s="75"/>
      <c r="Q631" s="91"/>
      <c r="R631" s="6"/>
      <c r="S631" s="39"/>
      <c r="T631" s="6"/>
      <c r="U631" s="5"/>
      <c r="V631" s="52"/>
      <c r="W631" s="56"/>
      <c r="X631" s="15"/>
      <c r="Y631" s="52"/>
      <c r="Z631" s="39"/>
      <c r="AA631" s="39"/>
      <c r="AB631" s="55"/>
      <c r="AC631" s="17"/>
      <c r="AD631" s="15"/>
      <c r="AE631" s="65"/>
      <c r="AF631" s="127"/>
      <c r="AG631" s="39"/>
      <c r="AH631" s="52"/>
      <c r="AJ631" s="17"/>
      <c r="AK631" s="17"/>
      <c r="AL631" s="17"/>
      <c r="AM631" s="17"/>
      <c r="AO631" s="31" t="s">
        <v>59</v>
      </c>
    </row>
    <row r="632" spans="1:42" s="3" customFormat="1" ht="9.9499999999999993" customHeight="1" x14ac:dyDescent="0.2">
      <c r="P632" s="75"/>
      <c r="Q632" s="91"/>
      <c r="R632" s="6"/>
      <c r="S632" s="39"/>
      <c r="T632" s="6"/>
      <c r="U632" s="5"/>
      <c r="V632" s="52"/>
      <c r="W632" s="56"/>
      <c r="X632" s="15"/>
      <c r="Y632" s="52"/>
      <c r="Z632" s="39"/>
      <c r="AA632" s="39"/>
      <c r="AB632" s="55"/>
      <c r="AC632" s="17"/>
      <c r="AD632" s="15"/>
      <c r="AE632" s="65"/>
      <c r="AF632" s="127"/>
      <c r="AG632" s="39"/>
      <c r="AH632" s="52"/>
      <c r="AJ632" s="17"/>
      <c r="AK632" s="17"/>
      <c r="AL632" s="17"/>
      <c r="AM632" s="17"/>
      <c r="AO632" s="31" t="s">
        <v>59</v>
      </c>
    </row>
    <row r="633" spans="1:42" s="3" customFormat="1" ht="9.9499999999999993" customHeight="1" x14ac:dyDescent="0.2">
      <c r="P633" s="75"/>
      <c r="Q633" s="91"/>
      <c r="R633" s="6"/>
      <c r="S633" s="39"/>
      <c r="T633" s="6"/>
      <c r="U633" s="5"/>
      <c r="V633" s="52"/>
      <c r="W633" s="56"/>
      <c r="X633" s="15"/>
      <c r="Y633" s="52"/>
      <c r="Z633" s="39"/>
      <c r="AA633" s="39"/>
      <c r="AB633" s="55"/>
      <c r="AC633" s="17"/>
      <c r="AD633" s="15"/>
      <c r="AE633" s="65"/>
      <c r="AF633" s="127"/>
      <c r="AG633" s="39"/>
      <c r="AH633" s="52"/>
      <c r="AJ633" s="17"/>
      <c r="AK633" s="17"/>
      <c r="AL633" s="17"/>
      <c r="AM633" s="17"/>
      <c r="AO633" s="31" t="s">
        <v>59</v>
      </c>
    </row>
    <row r="634" spans="1:42" s="3" customFormat="1" ht="9.9499999999999993" customHeight="1" x14ac:dyDescent="0.2">
      <c r="P634" s="75"/>
      <c r="Q634" s="91"/>
      <c r="R634" s="6"/>
      <c r="S634" s="39"/>
      <c r="T634" s="6"/>
      <c r="U634" s="5"/>
      <c r="V634" s="52"/>
      <c r="W634" s="56"/>
      <c r="X634" s="15"/>
      <c r="Y634" s="52"/>
      <c r="Z634" s="39"/>
      <c r="AA634" s="39"/>
      <c r="AB634" s="55"/>
      <c r="AC634" s="17"/>
      <c r="AD634" s="15"/>
      <c r="AE634" s="65"/>
      <c r="AF634" s="127"/>
      <c r="AG634" s="39"/>
      <c r="AH634" s="52"/>
      <c r="AJ634" s="17"/>
      <c r="AK634" s="17"/>
      <c r="AL634" s="17"/>
      <c r="AM634" s="17"/>
      <c r="AO634" s="31" t="s">
        <v>59</v>
      </c>
    </row>
    <row r="635" spans="1:42" s="3" customFormat="1" ht="3.95" customHeight="1" x14ac:dyDescent="0.2">
      <c r="P635" s="75"/>
      <c r="Q635" s="91"/>
      <c r="R635" s="6"/>
      <c r="S635" s="39"/>
      <c r="T635" s="6"/>
      <c r="U635" s="5"/>
      <c r="V635" s="52"/>
      <c r="W635" s="56"/>
      <c r="X635" s="15"/>
      <c r="Y635" s="52"/>
      <c r="Z635" s="39"/>
      <c r="AA635" s="39"/>
      <c r="AB635" s="55"/>
      <c r="AC635" s="17"/>
      <c r="AD635" s="15"/>
      <c r="AE635" s="65"/>
      <c r="AF635" s="127"/>
      <c r="AG635" s="39"/>
      <c r="AH635" s="52"/>
      <c r="AJ635" s="17"/>
      <c r="AK635" s="17"/>
      <c r="AL635" s="17"/>
      <c r="AM635" s="17"/>
      <c r="AO635" s="31" t="s">
        <v>59</v>
      </c>
    </row>
    <row r="636" spans="1:42" s="146" customFormat="1" ht="12.75" customHeight="1" x14ac:dyDescent="0.2">
      <c r="C636" s="233" t="s">
        <v>397</v>
      </c>
      <c r="D636" s="233"/>
      <c r="E636" s="233"/>
      <c r="F636" s="233"/>
      <c r="G636" s="233"/>
      <c r="H636" s="233"/>
      <c r="I636" s="233"/>
      <c r="J636" s="233"/>
      <c r="K636" s="233"/>
      <c r="L636" s="233"/>
      <c r="M636" s="233"/>
      <c r="N636" s="233"/>
      <c r="O636" s="233"/>
      <c r="P636" s="233"/>
      <c r="Q636" s="233"/>
      <c r="R636" s="233"/>
      <c r="S636" s="233"/>
      <c r="T636" s="233"/>
      <c r="U636" s="147"/>
      <c r="V636" s="148"/>
      <c r="W636" s="151"/>
      <c r="X636" s="149"/>
      <c r="Y636" s="148"/>
      <c r="Z636" s="149"/>
      <c r="AA636" s="149"/>
      <c r="AB636" s="150"/>
      <c r="AC636" s="149"/>
      <c r="AD636" s="150"/>
      <c r="AE636" s="152"/>
      <c r="AF636" s="152"/>
      <c r="AG636" s="149"/>
      <c r="AH636" s="148"/>
      <c r="AI636" s="149"/>
      <c r="AJ636" s="149"/>
      <c r="AK636" s="149"/>
      <c r="AL636" s="149"/>
      <c r="AM636" s="149"/>
      <c r="AO636" s="153"/>
    </row>
    <row r="637" spans="1:42" s="3" customFormat="1" ht="3.95" customHeight="1" x14ac:dyDescent="0.2">
      <c r="C637" s="91"/>
      <c r="D637" s="198"/>
      <c r="E637" s="29"/>
      <c r="F637" s="29"/>
      <c r="G637" s="29"/>
      <c r="H637" s="29"/>
      <c r="I637" s="29"/>
      <c r="J637" s="29"/>
      <c r="K637" s="29"/>
      <c r="L637" s="29"/>
      <c r="M637" s="29"/>
      <c r="N637" s="29"/>
      <c r="O637" s="29"/>
      <c r="P637" s="29"/>
      <c r="Q637" s="91"/>
      <c r="R637" s="29"/>
      <c r="S637" s="199"/>
      <c r="T637" s="145"/>
      <c r="U637" s="37"/>
      <c r="V637" s="52"/>
      <c r="W637" s="56"/>
      <c r="X637" s="39"/>
      <c r="Y637" s="52"/>
      <c r="Z637" s="39"/>
      <c r="AA637" s="39"/>
      <c r="AB637" s="60"/>
      <c r="AC637" s="39"/>
      <c r="AD637" s="60"/>
      <c r="AE637" s="76"/>
      <c r="AF637" s="76"/>
      <c r="AG637" s="39"/>
      <c r="AH637" s="52"/>
      <c r="AI637" s="39"/>
      <c r="AJ637" s="39"/>
      <c r="AK637" s="39"/>
      <c r="AL637" s="39"/>
      <c r="AM637" s="39"/>
      <c r="AO637" s="154"/>
    </row>
    <row r="638" spans="1:42" s="3" customFormat="1" ht="35.1" customHeight="1" x14ac:dyDescent="0.2">
      <c r="C638" s="233" t="s">
        <v>29</v>
      </c>
      <c r="D638" s="233"/>
      <c r="E638" s="233"/>
      <c r="F638" s="233"/>
      <c r="G638" s="233"/>
      <c r="H638" s="233"/>
      <c r="I638" s="233"/>
      <c r="J638" s="233"/>
      <c r="K638" s="233"/>
      <c r="L638" s="233"/>
      <c r="M638" s="233"/>
      <c r="N638" s="233"/>
      <c r="O638" s="233"/>
      <c r="P638" s="233"/>
      <c r="Q638" s="233"/>
      <c r="R638" s="233"/>
      <c r="S638" s="233"/>
      <c r="T638" s="233"/>
      <c r="U638" s="37"/>
      <c r="V638" s="52"/>
      <c r="W638" s="56"/>
      <c r="X638" s="39"/>
      <c r="Y638" s="52"/>
      <c r="Z638" s="39"/>
      <c r="AA638" s="39"/>
      <c r="AB638" s="60"/>
      <c r="AC638" s="39"/>
      <c r="AD638" s="60"/>
      <c r="AE638" s="76"/>
      <c r="AF638" s="76"/>
      <c r="AG638" s="39"/>
      <c r="AH638" s="52"/>
      <c r="AI638" s="39"/>
      <c r="AJ638" s="39"/>
      <c r="AK638" s="39"/>
      <c r="AL638" s="39"/>
      <c r="AM638" s="39"/>
      <c r="AO638" s="154"/>
    </row>
    <row r="639" spans="1:42" x14ac:dyDescent="0.2">
      <c r="A639" s="101" t="s">
        <v>59</v>
      </c>
      <c r="B639" s="101" t="s">
        <v>59</v>
      </c>
      <c r="C639" s="101" t="s">
        <v>59</v>
      </c>
      <c r="D639" s="101" t="s">
        <v>59</v>
      </c>
      <c r="E639" s="101" t="s">
        <v>59</v>
      </c>
      <c r="F639" s="101" t="s">
        <v>59</v>
      </c>
      <c r="G639" s="101" t="s">
        <v>59</v>
      </c>
      <c r="H639" s="101" t="s">
        <v>59</v>
      </c>
      <c r="I639" s="101" t="s">
        <v>59</v>
      </c>
      <c r="J639" s="101" t="s">
        <v>59</v>
      </c>
      <c r="K639" s="101" t="s">
        <v>59</v>
      </c>
      <c r="L639" s="101" t="s">
        <v>59</v>
      </c>
      <c r="M639" s="101" t="s">
        <v>59</v>
      </c>
      <c r="N639" s="101" t="s">
        <v>59</v>
      </c>
      <c r="O639" s="101" t="s">
        <v>59</v>
      </c>
      <c r="P639" s="101" t="s">
        <v>59</v>
      </c>
      <c r="Q639" s="101" t="s">
        <v>59</v>
      </c>
      <c r="R639" s="101" t="s">
        <v>59</v>
      </c>
      <c r="S639" s="101" t="s">
        <v>59</v>
      </c>
      <c r="T639" s="101" t="s">
        <v>59</v>
      </c>
      <c r="U639" s="101" t="s">
        <v>59</v>
      </c>
      <c r="V639" s="101" t="s">
        <v>59</v>
      </c>
      <c r="W639" s="101" t="s">
        <v>59</v>
      </c>
      <c r="X639" s="101" t="s">
        <v>59</v>
      </c>
      <c r="Y639" s="101" t="s">
        <v>59</v>
      </c>
      <c r="Z639" s="101" t="s">
        <v>59</v>
      </c>
      <c r="AA639" s="101" t="s">
        <v>59</v>
      </c>
      <c r="AB639" s="101" t="s">
        <v>59</v>
      </c>
      <c r="AC639" s="101" t="s">
        <v>59</v>
      </c>
      <c r="AD639" s="101" t="s">
        <v>59</v>
      </c>
      <c r="AE639" s="101" t="s">
        <v>59</v>
      </c>
      <c r="AF639" s="101" t="s">
        <v>59</v>
      </c>
      <c r="AG639" s="101" t="s">
        <v>59</v>
      </c>
      <c r="AH639" s="101" t="s">
        <v>59</v>
      </c>
      <c r="AI639" s="101" t="s">
        <v>59</v>
      </c>
      <c r="AJ639" s="101" t="s">
        <v>59</v>
      </c>
      <c r="AK639" s="101" t="s">
        <v>59</v>
      </c>
      <c r="AL639" s="101" t="s">
        <v>59</v>
      </c>
      <c r="AM639" s="101" t="s">
        <v>59</v>
      </c>
      <c r="AN639" s="101" t="s">
        <v>59</v>
      </c>
      <c r="AO639" s="101" t="s">
        <v>59</v>
      </c>
      <c r="AP639" s="3"/>
    </row>
    <row r="640" spans="1:42" x14ac:dyDescent="0.2">
      <c r="AP640" s="3"/>
    </row>
    <row r="641" spans="4:42" x14ac:dyDescent="0.2">
      <c r="D641" s="227" t="s">
        <v>60</v>
      </c>
      <c r="E641" s="228"/>
      <c r="AP641" s="3"/>
    </row>
    <row r="642" spans="4:42" x14ac:dyDescent="0.2">
      <c r="D642" s="123">
        <v>-0.04</v>
      </c>
      <c r="E642" s="123">
        <v>0.01</v>
      </c>
      <c r="AP642" s="3"/>
    </row>
    <row r="643" spans="4:42" x14ac:dyDescent="0.2">
      <c r="D643" s="123">
        <v>-0.03</v>
      </c>
      <c r="E643" s="123">
        <v>0.02</v>
      </c>
      <c r="AP643" s="3"/>
    </row>
    <row r="644" spans="4:42" x14ac:dyDescent="0.2">
      <c r="D644" s="123">
        <v>-0.02</v>
      </c>
      <c r="E644" s="123">
        <v>0.03</v>
      </c>
      <c r="AP644" s="3"/>
    </row>
    <row r="645" spans="4:42" x14ac:dyDescent="0.2">
      <c r="D645" s="123">
        <v>-0.01</v>
      </c>
      <c r="E645" s="123">
        <v>-0.01</v>
      </c>
      <c r="AP645" s="3"/>
    </row>
    <row r="646" spans="4:42" x14ac:dyDescent="0.2">
      <c r="D646" s="123">
        <v>0</v>
      </c>
      <c r="E646" s="123">
        <v>0</v>
      </c>
      <c r="AP646" s="3"/>
    </row>
    <row r="647" spans="4:42" x14ac:dyDescent="0.2">
      <c r="D647" s="123">
        <v>0.01</v>
      </c>
      <c r="E647" s="123">
        <v>1.0000000000005116E-2</v>
      </c>
      <c r="AP647" s="3"/>
    </row>
    <row r="648" spans="4:42" x14ac:dyDescent="0.2">
      <c r="D648" s="123">
        <v>0.02</v>
      </c>
      <c r="E648" s="123">
        <v>2.0000000000003126E-2</v>
      </c>
      <c r="AP648" s="3"/>
    </row>
    <row r="649" spans="4:42" x14ac:dyDescent="0.2">
      <c r="D649" s="123">
        <v>0.03</v>
      </c>
      <c r="E649" s="123">
        <v>3.0000000000001137E-2</v>
      </c>
      <c r="AP649" s="3"/>
    </row>
    <row r="650" spans="4:42" x14ac:dyDescent="0.2">
      <c r="D650" s="123">
        <v>0.04</v>
      </c>
      <c r="E650" s="123">
        <v>-0.01</v>
      </c>
      <c r="AP650" s="3"/>
    </row>
    <row r="651" spans="4:42" x14ac:dyDescent="0.2">
      <c r="D651" s="123">
        <v>0.05</v>
      </c>
      <c r="E651" s="123">
        <v>0</v>
      </c>
      <c r="AP651" s="3"/>
    </row>
    <row r="652" spans="4:42" x14ac:dyDescent="0.2">
      <c r="AP652" s="3"/>
    </row>
    <row r="653" spans="4:42" x14ac:dyDescent="0.2">
      <c r="AP653" s="3"/>
    </row>
    <row r="654" spans="4:42" x14ac:dyDescent="0.2">
      <c r="AP654" s="3"/>
    </row>
    <row r="655" spans="4:42" x14ac:dyDescent="0.2">
      <c r="AP655" s="3"/>
    </row>
    <row r="656" spans="4:42" x14ac:dyDescent="0.2">
      <c r="AP656" s="3"/>
    </row>
    <row r="657" spans="42:42" x14ac:dyDescent="0.2">
      <c r="AP657" s="3"/>
    </row>
    <row r="658" spans="42:42" x14ac:dyDescent="0.2">
      <c r="AP658" s="3"/>
    </row>
    <row r="659" spans="42:42" x14ac:dyDescent="0.2">
      <c r="AP659" s="3"/>
    </row>
    <row r="660" spans="42:42" x14ac:dyDescent="0.2">
      <c r="AP660" s="3"/>
    </row>
    <row r="661" spans="42:42" x14ac:dyDescent="0.2">
      <c r="AP661" s="3"/>
    </row>
    <row r="662" spans="42:42" x14ac:dyDescent="0.2">
      <c r="AP662" s="3"/>
    </row>
    <row r="663" spans="42:42" x14ac:dyDescent="0.2">
      <c r="AP663" s="3"/>
    </row>
    <row r="664" spans="42:42" x14ac:dyDescent="0.2">
      <c r="AP664" s="3"/>
    </row>
    <row r="665" spans="42:42" x14ac:dyDescent="0.2">
      <c r="AP665" s="3"/>
    </row>
    <row r="666" spans="42:42" x14ac:dyDescent="0.2">
      <c r="AP666" s="3"/>
    </row>
    <row r="667" spans="42:42" x14ac:dyDescent="0.2">
      <c r="AP667" s="3"/>
    </row>
    <row r="668" spans="42:42" x14ac:dyDescent="0.2">
      <c r="AP668" s="3"/>
    </row>
    <row r="669" spans="42:42" x14ac:dyDescent="0.2">
      <c r="AP669" s="3"/>
    </row>
    <row r="670" spans="42:42" x14ac:dyDescent="0.2">
      <c r="AP670" s="3"/>
    </row>
    <row r="671" spans="42:42" x14ac:dyDescent="0.2">
      <c r="AP671" s="3"/>
    </row>
    <row r="672" spans="42:42" x14ac:dyDescent="0.2">
      <c r="AP672" s="3"/>
    </row>
    <row r="673" spans="42:42" x14ac:dyDescent="0.2">
      <c r="AP673" s="3"/>
    </row>
    <row r="674" spans="42:42" x14ac:dyDescent="0.2">
      <c r="AP674" s="3"/>
    </row>
    <row r="675" spans="42:42" x14ac:dyDescent="0.2">
      <c r="AP675" s="3"/>
    </row>
    <row r="676" spans="42:42" x14ac:dyDescent="0.2">
      <c r="AP676" s="3"/>
    </row>
    <row r="677" spans="42:42" x14ac:dyDescent="0.2">
      <c r="AP677" s="3"/>
    </row>
    <row r="678" spans="42:42" x14ac:dyDescent="0.2">
      <c r="AP678" s="3"/>
    </row>
    <row r="679" spans="42:42" x14ac:dyDescent="0.2">
      <c r="AP679" s="3"/>
    </row>
    <row r="680" spans="42:42" x14ac:dyDescent="0.2">
      <c r="AP680" s="3"/>
    </row>
    <row r="681" spans="42:42" x14ac:dyDescent="0.2">
      <c r="AP681" s="3"/>
    </row>
    <row r="682" spans="42:42" x14ac:dyDescent="0.2">
      <c r="AP682" s="3"/>
    </row>
    <row r="683" spans="42:42" x14ac:dyDescent="0.2">
      <c r="AP683" s="3"/>
    </row>
  </sheetData>
  <sortState xmlns:xlrd2="http://schemas.microsoft.com/office/spreadsheetml/2017/richdata2" ref="A84:AP84">
    <sortCondition ref="E84"/>
  </sortState>
  <mergeCells count="13">
    <mergeCell ref="AE14:AG14"/>
    <mergeCell ref="O11:P11"/>
    <mergeCell ref="O10:T10"/>
    <mergeCell ref="W10:X10"/>
    <mergeCell ref="Z10:AG10"/>
    <mergeCell ref="W13:X13"/>
    <mergeCell ref="O13:T13"/>
    <mergeCell ref="D641:E641"/>
    <mergeCell ref="C19:T19"/>
    <mergeCell ref="O18:P18"/>
    <mergeCell ref="C636:T636"/>
    <mergeCell ref="C638:T638"/>
    <mergeCell ref="N15:T16"/>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7" manualBreakCount="7">
    <brk id="12" max="16383" man="1"/>
    <brk id="116" max="16383" man="1"/>
    <brk id="200" max="16383" man="1"/>
    <brk id="298" max="16383" man="1"/>
    <brk id="386" max="16383" man="1"/>
    <brk id="472" max="16383" man="1"/>
    <brk id="560" max="16383" man="1"/>
  </rowBreaks>
  <drawing r:id="rId2"/>
  <legacyDrawing r:id="rId3"/>
  <oleObjects>
    <mc:AlternateContent xmlns:mc="http://schemas.openxmlformats.org/markup-compatibility/2006">
      <mc:Choice Requires="x14">
        <oleObject progId="MSPhotoEd.3" shapeId="1356" r:id="rId4">
          <objectPr defaultSize="0" autoPict="0" r:id="rId5">
            <anchor moveWithCells="1">
              <from>
                <xdr:col>8</xdr:col>
                <xdr:colOff>161925</xdr:colOff>
                <xdr:row>12</xdr:row>
                <xdr:rowOff>123825</xdr:rowOff>
              </from>
              <to>
                <xdr:col>14</xdr:col>
                <xdr:colOff>171450</xdr:colOff>
                <xdr:row>15</xdr:row>
                <xdr:rowOff>66675</xdr:rowOff>
              </to>
            </anchor>
          </objectPr>
        </oleObject>
      </mc:Choice>
      <mc:Fallback>
        <oleObject progId="MSPhotoEd.3" shapeId="1356" r:id="rId4"/>
      </mc:Fallback>
    </mc:AlternateContent>
  </oleObjec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76"/>
  <sheetViews>
    <sheetView workbookViewId="0">
      <selection activeCell="B1" sqref="B1"/>
    </sheetView>
  </sheetViews>
  <sheetFormatPr defaultRowHeight="12.75" x14ac:dyDescent="0.2"/>
  <cols>
    <col min="1" max="1" width="26.5703125" customWidth="1"/>
    <col min="2" max="2" width="50.5703125" customWidth="1"/>
  </cols>
  <sheetData>
    <row r="1" spans="1:2" x14ac:dyDescent="0.2">
      <c r="A1" t="s">
        <v>80</v>
      </c>
    </row>
    <row r="3" spans="1:2" x14ac:dyDescent="0.2">
      <c r="A3" s="139" t="s">
        <v>81</v>
      </c>
      <c r="B3" s="140" t="s">
        <v>82</v>
      </c>
    </row>
    <row r="5" spans="1:2" x14ac:dyDescent="0.2">
      <c r="A5" s="141" t="s">
        <v>83</v>
      </c>
      <c r="B5" s="140" t="s">
        <v>294</v>
      </c>
    </row>
    <row r="8" spans="1:2" x14ac:dyDescent="0.2">
      <c r="A8" s="142" t="s">
        <v>35</v>
      </c>
      <c r="B8" s="142" t="s">
        <v>84</v>
      </c>
    </row>
    <row r="9" spans="1:2" x14ac:dyDescent="0.2">
      <c r="A9" s="143"/>
      <c r="B9" s="143"/>
    </row>
    <row r="10" spans="1:2" x14ac:dyDescent="0.2">
      <c r="A10" s="143"/>
      <c r="B10" s="140"/>
    </row>
    <row r="11" spans="1:2" x14ac:dyDescent="0.2">
      <c r="A11" s="143"/>
      <c r="B11" s="143"/>
    </row>
    <row r="12" spans="1:2" x14ac:dyDescent="0.2">
      <c r="A12" s="143"/>
      <c r="B12" s="143"/>
    </row>
    <row r="13" spans="1:2" x14ac:dyDescent="0.2">
      <c r="A13" s="143"/>
      <c r="B13" s="143"/>
    </row>
    <row r="14" spans="1:2" x14ac:dyDescent="0.2">
      <c r="A14" s="143"/>
      <c r="B14" s="143"/>
    </row>
    <row r="15" spans="1:2" x14ac:dyDescent="0.2">
      <c r="A15" s="143"/>
      <c r="B15" s="143"/>
    </row>
    <row r="16" spans="1:2" x14ac:dyDescent="0.2">
      <c r="A16" s="143"/>
      <c r="B16" s="143"/>
    </row>
    <row r="17" spans="1:2" x14ac:dyDescent="0.2">
      <c r="A17" s="143"/>
      <c r="B17" s="143"/>
    </row>
    <row r="18" spans="1:2" x14ac:dyDescent="0.2">
      <c r="A18" s="143"/>
      <c r="B18" s="143"/>
    </row>
    <row r="19" spans="1:2" x14ac:dyDescent="0.2">
      <c r="A19" s="143"/>
      <c r="B19" s="143"/>
    </row>
    <row r="20" spans="1:2" x14ac:dyDescent="0.2">
      <c r="A20" s="143"/>
      <c r="B20" s="143"/>
    </row>
    <row r="21" spans="1:2" x14ac:dyDescent="0.2">
      <c r="A21" s="143"/>
      <c r="B21" s="143"/>
    </row>
    <row r="22" spans="1:2" x14ac:dyDescent="0.2">
      <c r="A22" s="143"/>
      <c r="B22" s="143"/>
    </row>
    <row r="23" spans="1:2" x14ac:dyDescent="0.2">
      <c r="A23" s="143"/>
      <c r="B23" s="143"/>
    </row>
    <row r="24" spans="1:2" x14ac:dyDescent="0.2">
      <c r="A24" s="143"/>
      <c r="B24" s="143"/>
    </row>
    <row r="25" spans="1:2" x14ac:dyDescent="0.2">
      <c r="A25" s="143"/>
      <c r="B25" s="143"/>
    </row>
    <row r="26" spans="1:2" x14ac:dyDescent="0.2">
      <c r="A26" s="143"/>
      <c r="B26" s="143"/>
    </row>
    <row r="27" spans="1:2" x14ac:dyDescent="0.2">
      <c r="A27" s="143"/>
      <c r="B27" s="143"/>
    </row>
    <row r="28" spans="1:2" x14ac:dyDescent="0.2">
      <c r="A28" s="143"/>
      <c r="B28" s="143"/>
    </row>
    <row r="29" spans="1:2" x14ac:dyDescent="0.2">
      <c r="A29" s="143"/>
      <c r="B29" s="143"/>
    </row>
    <row r="30" spans="1:2" x14ac:dyDescent="0.2">
      <c r="A30" s="143"/>
      <c r="B30" s="143"/>
    </row>
    <row r="31" spans="1:2" x14ac:dyDescent="0.2">
      <c r="A31" s="143"/>
      <c r="B31" s="143"/>
    </row>
    <row r="32" spans="1:2" x14ac:dyDescent="0.2">
      <c r="A32" s="143"/>
      <c r="B32" s="143"/>
    </row>
    <row r="33" spans="1:2" x14ac:dyDescent="0.2">
      <c r="A33" s="143"/>
      <c r="B33" s="143"/>
    </row>
    <row r="34" spans="1:2" x14ac:dyDescent="0.2">
      <c r="A34" s="143"/>
      <c r="B34" s="143"/>
    </row>
    <row r="35" spans="1:2" x14ac:dyDescent="0.2">
      <c r="A35" s="143"/>
      <c r="B35" s="143"/>
    </row>
    <row r="36" spans="1:2" x14ac:dyDescent="0.2">
      <c r="A36" s="143"/>
      <c r="B36" s="143"/>
    </row>
    <row r="37" spans="1:2" x14ac:dyDescent="0.2">
      <c r="A37" s="143"/>
      <c r="B37" s="143"/>
    </row>
    <row r="38" spans="1:2" x14ac:dyDescent="0.2">
      <c r="A38" s="143"/>
      <c r="B38" s="143"/>
    </row>
    <row r="39" spans="1:2" x14ac:dyDescent="0.2">
      <c r="A39" s="143"/>
      <c r="B39" s="143"/>
    </row>
    <row r="40" spans="1:2" x14ac:dyDescent="0.2">
      <c r="A40" s="143"/>
      <c r="B40" s="143"/>
    </row>
    <row r="41" spans="1:2" x14ac:dyDescent="0.2">
      <c r="A41" s="143"/>
      <c r="B41" s="143"/>
    </row>
    <row r="42" spans="1:2" x14ac:dyDescent="0.2">
      <c r="A42" s="143"/>
      <c r="B42" s="143"/>
    </row>
    <row r="43" spans="1:2" x14ac:dyDescent="0.2">
      <c r="A43" s="143"/>
      <c r="B43" s="143"/>
    </row>
    <row r="44" spans="1:2" x14ac:dyDescent="0.2">
      <c r="A44" s="143"/>
      <c r="B44" s="143"/>
    </row>
    <row r="45" spans="1:2" x14ac:dyDescent="0.2">
      <c r="A45" s="143"/>
      <c r="B45" s="143"/>
    </row>
    <row r="46" spans="1:2" x14ac:dyDescent="0.2">
      <c r="A46" s="143"/>
      <c r="B46" s="143"/>
    </row>
    <row r="47" spans="1:2" x14ac:dyDescent="0.2">
      <c r="A47" s="143"/>
      <c r="B47" s="143"/>
    </row>
    <row r="48" spans="1:2" x14ac:dyDescent="0.2">
      <c r="A48" s="143"/>
      <c r="B48" s="143"/>
    </row>
    <row r="49" spans="1:2" x14ac:dyDescent="0.2">
      <c r="A49" s="143"/>
      <c r="B49" s="143"/>
    </row>
    <row r="50" spans="1:2" x14ac:dyDescent="0.2">
      <c r="A50" s="143"/>
      <c r="B50" s="143"/>
    </row>
    <row r="51" spans="1:2" x14ac:dyDescent="0.2">
      <c r="A51" s="143"/>
      <c r="B51" s="143"/>
    </row>
    <row r="52" spans="1:2" x14ac:dyDescent="0.2">
      <c r="A52" s="143"/>
      <c r="B52" s="143"/>
    </row>
    <row r="53" spans="1:2" x14ac:dyDescent="0.2">
      <c r="A53" s="143"/>
      <c r="B53" s="143"/>
    </row>
    <row r="54" spans="1:2" x14ac:dyDescent="0.2">
      <c r="A54" s="143"/>
      <c r="B54" s="143"/>
    </row>
    <row r="55" spans="1:2" x14ac:dyDescent="0.2">
      <c r="A55" s="143"/>
      <c r="B55" s="143"/>
    </row>
    <row r="56" spans="1:2" x14ac:dyDescent="0.2">
      <c r="A56" s="143"/>
      <c r="B56" s="143"/>
    </row>
    <row r="57" spans="1:2" x14ac:dyDescent="0.2">
      <c r="A57" s="143"/>
      <c r="B57" s="143"/>
    </row>
    <row r="58" spans="1:2" x14ac:dyDescent="0.2">
      <c r="A58" s="143"/>
      <c r="B58" s="143"/>
    </row>
    <row r="59" spans="1:2" x14ac:dyDescent="0.2">
      <c r="A59" s="143"/>
      <c r="B59" s="143"/>
    </row>
    <row r="60" spans="1:2" x14ac:dyDescent="0.2">
      <c r="A60" s="143"/>
      <c r="B60" s="143"/>
    </row>
    <row r="61" spans="1:2" x14ac:dyDescent="0.2">
      <c r="A61" s="143"/>
      <c r="B61" s="143"/>
    </row>
    <row r="62" spans="1:2" x14ac:dyDescent="0.2">
      <c r="A62" s="143"/>
      <c r="B62" s="143"/>
    </row>
    <row r="63" spans="1:2" x14ac:dyDescent="0.2">
      <c r="A63" s="143"/>
      <c r="B63" s="143"/>
    </row>
    <row r="64" spans="1:2" x14ac:dyDescent="0.2">
      <c r="A64" s="143"/>
      <c r="B64" s="143"/>
    </row>
    <row r="65" spans="1:2" x14ac:dyDescent="0.2">
      <c r="A65" s="143"/>
      <c r="B65" s="143"/>
    </row>
    <row r="66" spans="1:2" x14ac:dyDescent="0.2">
      <c r="A66" s="143"/>
      <c r="B66" s="143"/>
    </row>
    <row r="67" spans="1:2" x14ac:dyDescent="0.2">
      <c r="A67" s="143"/>
      <c r="B67" s="143"/>
    </row>
    <row r="68" spans="1:2" x14ac:dyDescent="0.2">
      <c r="A68" s="143"/>
      <c r="B68" s="143"/>
    </row>
    <row r="69" spans="1:2" x14ac:dyDescent="0.2">
      <c r="A69" s="143"/>
      <c r="B69" s="143"/>
    </row>
    <row r="70" spans="1:2" x14ac:dyDescent="0.2">
      <c r="A70" s="143"/>
      <c r="B70" s="143"/>
    </row>
    <row r="71" spans="1:2" x14ac:dyDescent="0.2">
      <c r="A71" s="143"/>
      <c r="B71" s="143"/>
    </row>
    <row r="72" spans="1:2" x14ac:dyDescent="0.2">
      <c r="A72" s="143"/>
      <c r="B72" s="143"/>
    </row>
    <row r="73" spans="1:2" x14ac:dyDescent="0.2">
      <c r="A73" s="143"/>
      <c r="B73" s="143"/>
    </row>
    <row r="74" spans="1:2" x14ac:dyDescent="0.2">
      <c r="A74" s="143"/>
      <c r="B74" s="143"/>
    </row>
    <row r="75" spans="1:2" x14ac:dyDescent="0.2">
      <c r="A75" s="143"/>
      <c r="B75" s="143"/>
    </row>
    <row r="76" spans="1:2" x14ac:dyDescent="0.2">
      <c r="A76" s="143"/>
      <c r="B76" s="143"/>
    </row>
  </sheetData>
  <phoneticPr fontId="0" type="noConversion"/>
  <hyperlinks>
    <hyperlink ref="B3" r:id="rId1" xr:uid="{00000000-0004-0000-0300-000000000000}"/>
    <hyperlink ref="B5" r:id="rId2" xr:uid="{00000000-0004-0000-0300-000001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I68"/>
  <sheetViews>
    <sheetView zoomScaleNormal="100" workbookViewId="0">
      <pane ySplit="2" topLeftCell="A3" activePane="bottomLeft" state="frozen"/>
      <selection pane="bottomLeft" activeCell="D1" sqref="D1"/>
    </sheetView>
  </sheetViews>
  <sheetFormatPr defaultRowHeight="12.75" x14ac:dyDescent="0.2"/>
  <cols>
    <col min="1" max="1" width="13.28515625" style="100" customWidth="1"/>
    <col min="2" max="2" width="28.140625" customWidth="1"/>
    <col min="3" max="3" width="53.5703125" customWidth="1"/>
  </cols>
  <sheetData>
    <row r="1" spans="1:4" x14ac:dyDescent="0.2">
      <c r="A1" s="98" t="s">
        <v>0</v>
      </c>
      <c r="B1" s="98"/>
      <c r="C1" s="98"/>
    </row>
    <row r="2" spans="1:4" x14ac:dyDescent="0.2">
      <c r="A2" s="99" t="s">
        <v>1</v>
      </c>
      <c r="B2" s="99" t="s">
        <v>49</v>
      </c>
      <c r="C2" s="99" t="s">
        <v>27</v>
      </c>
    </row>
    <row r="4" spans="1:4" x14ac:dyDescent="0.2">
      <c r="A4" s="100" t="s">
        <v>2</v>
      </c>
    </row>
    <row r="5" spans="1:4" s="187" customFormat="1" x14ac:dyDescent="0.2">
      <c r="A5" s="184">
        <v>39963</v>
      </c>
      <c r="B5" s="185" t="s">
        <v>262</v>
      </c>
      <c r="C5" s="186" t="s">
        <v>285</v>
      </c>
    </row>
    <row r="6" spans="1:4" s="189" customFormat="1" x14ac:dyDescent="0.2">
      <c r="A6" s="184">
        <v>41809</v>
      </c>
      <c r="B6" s="188" t="s">
        <v>299</v>
      </c>
      <c r="C6" s="188"/>
    </row>
    <row r="7" spans="1:4" s="189" customFormat="1" ht="25.5" x14ac:dyDescent="0.2">
      <c r="A7" s="184">
        <v>41809</v>
      </c>
      <c r="B7" s="188" t="s">
        <v>300</v>
      </c>
      <c r="C7" s="188"/>
    </row>
    <row r="8" spans="1:4" s="189" customFormat="1" ht="25.5" x14ac:dyDescent="0.2">
      <c r="A8" s="184">
        <v>41809</v>
      </c>
      <c r="B8" s="188" t="s">
        <v>301</v>
      </c>
      <c r="C8" s="188"/>
    </row>
    <row r="9" spans="1:4" s="197" customFormat="1" ht="63.75" x14ac:dyDescent="0.2">
      <c r="A9" s="191">
        <v>42949</v>
      </c>
      <c r="B9" s="196" t="s">
        <v>351</v>
      </c>
      <c r="C9" s="196" t="s">
        <v>396</v>
      </c>
    </row>
    <row r="10" spans="1:4" s="197" customFormat="1" x14ac:dyDescent="0.2">
      <c r="A10" s="191">
        <v>42949</v>
      </c>
      <c r="B10" s="196" t="s">
        <v>262</v>
      </c>
      <c r="C10" s="196" t="s">
        <v>320</v>
      </c>
    </row>
    <row r="11" spans="1:4" s="197" customFormat="1" ht="25.5" x14ac:dyDescent="0.2">
      <c r="A11" s="191">
        <v>42949</v>
      </c>
      <c r="B11" s="196" t="s">
        <v>322</v>
      </c>
      <c r="C11" s="196" t="s">
        <v>323</v>
      </c>
    </row>
    <row r="12" spans="1:4" s="189" customFormat="1" ht="25.5" x14ac:dyDescent="0.2">
      <c r="A12" s="184">
        <v>43987</v>
      </c>
      <c r="B12" s="188" t="s">
        <v>407</v>
      </c>
      <c r="C12" s="188" t="s">
        <v>413</v>
      </c>
      <c r="D12" s="204"/>
    </row>
    <row r="13" spans="1:4" s="197" customFormat="1" ht="25.5" x14ac:dyDescent="0.2">
      <c r="A13" s="191">
        <v>44872</v>
      </c>
      <c r="B13" s="196" t="s">
        <v>262</v>
      </c>
      <c r="C13" s="196" t="s">
        <v>418</v>
      </c>
    </row>
    <row r="14" spans="1:4" s="197" customFormat="1" x14ac:dyDescent="0.2">
      <c r="A14" s="191">
        <v>44872</v>
      </c>
      <c r="B14" s="196" t="s">
        <v>351</v>
      </c>
      <c r="C14" s="196" t="s">
        <v>420</v>
      </c>
      <c r="D14" s="155"/>
    </row>
    <row r="15" spans="1:4" s="189" customFormat="1" x14ac:dyDescent="0.2">
      <c r="A15" s="184"/>
      <c r="B15" s="188"/>
      <c r="C15" s="188"/>
      <c r="D15" s="155"/>
    </row>
    <row r="16" spans="1:4" s="189" customFormat="1" x14ac:dyDescent="0.2">
      <c r="A16" s="184"/>
      <c r="B16" s="188"/>
      <c r="C16" s="188"/>
      <c r="D16" s="155"/>
    </row>
    <row r="17" spans="1:4" s="189" customFormat="1" x14ac:dyDescent="0.2">
      <c r="A17" s="184"/>
      <c r="B17" s="188"/>
      <c r="C17" s="188"/>
      <c r="D17" s="30"/>
    </row>
    <row r="18" spans="1:4" s="189" customFormat="1" x14ac:dyDescent="0.2">
      <c r="A18" s="190"/>
      <c r="B18" s="188"/>
      <c r="C18" s="188"/>
      <c r="D18" s="30"/>
    </row>
    <row r="19" spans="1:4" s="189" customFormat="1" x14ac:dyDescent="0.2">
      <c r="A19" s="190"/>
      <c r="B19" s="188"/>
      <c r="C19" s="188"/>
      <c r="D19" s="155"/>
    </row>
    <row r="20" spans="1:4" s="189" customFormat="1" x14ac:dyDescent="0.2">
      <c r="A20" s="184"/>
      <c r="B20" s="188"/>
      <c r="C20" s="188"/>
      <c r="D20" s="155"/>
    </row>
    <row r="21" spans="1:4" s="189" customFormat="1" x14ac:dyDescent="0.2">
      <c r="A21" s="191"/>
      <c r="B21" s="188"/>
      <c r="C21" s="188"/>
      <c r="D21" s="156"/>
    </row>
    <row r="22" spans="1:4" s="189" customFormat="1" x14ac:dyDescent="0.2">
      <c r="A22" s="191" t="s">
        <v>3</v>
      </c>
      <c r="D22" s="155"/>
    </row>
    <row r="23" spans="1:4" s="189" customFormat="1" ht="25.5" x14ac:dyDescent="0.2">
      <c r="A23" s="184">
        <v>41809</v>
      </c>
      <c r="B23" s="188" t="s">
        <v>262</v>
      </c>
      <c r="C23" s="188" t="s">
        <v>297</v>
      </c>
      <c r="D23" s="155"/>
    </row>
    <row r="24" spans="1:4" s="197" customFormat="1" ht="38.25" x14ac:dyDescent="0.2">
      <c r="A24" s="191">
        <v>42949</v>
      </c>
      <c r="B24" s="196" t="s">
        <v>345</v>
      </c>
      <c r="C24" s="196" t="s">
        <v>346</v>
      </c>
      <c r="D24" s="155"/>
    </row>
    <row r="25" spans="1:4" s="189" customFormat="1" x14ac:dyDescent="0.2">
      <c r="A25" s="184">
        <v>43987</v>
      </c>
      <c r="B25" s="188" t="s">
        <v>351</v>
      </c>
      <c r="C25" s="188" t="s">
        <v>414</v>
      </c>
      <c r="D25" s="155"/>
    </row>
    <row r="26" spans="1:4" s="189" customFormat="1" x14ac:dyDescent="0.2">
      <c r="A26" s="184">
        <v>43987</v>
      </c>
      <c r="B26" s="188" t="s">
        <v>351</v>
      </c>
      <c r="C26" s="188" t="s">
        <v>415</v>
      </c>
      <c r="D26" s="155"/>
    </row>
    <row r="27" spans="1:4" s="189" customFormat="1" x14ac:dyDescent="0.2">
      <c r="A27" s="184">
        <v>43987</v>
      </c>
      <c r="B27" s="188" t="s">
        <v>351</v>
      </c>
      <c r="C27" s="188" t="s">
        <v>416</v>
      </c>
      <c r="D27" s="155"/>
    </row>
    <row r="28" spans="1:4" s="197" customFormat="1" ht="25.5" x14ac:dyDescent="0.2">
      <c r="A28" s="191">
        <v>45350</v>
      </c>
      <c r="B28" s="196" t="s">
        <v>423</v>
      </c>
      <c r="C28" s="196" t="s">
        <v>424</v>
      </c>
      <c r="D28" s="155"/>
    </row>
    <row r="29" spans="1:4" s="204" customFormat="1" ht="38.25" x14ac:dyDescent="0.2">
      <c r="A29" s="241">
        <v>45461</v>
      </c>
      <c r="B29" s="242" t="s">
        <v>94</v>
      </c>
      <c r="C29" s="206" t="s">
        <v>426</v>
      </c>
    </row>
    <row r="30" spans="1:4" s="204" customFormat="1" ht="25.5" x14ac:dyDescent="0.2">
      <c r="A30" s="242"/>
      <c r="B30" s="242"/>
      <c r="C30" s="206" t="s">
        <v>427</v>
      </c>
    </row>
    <row r="31" spans="1:4" s="204" customFormat="1" x14ac:dyDescent="0.2">
      <c r="A31" s="242"/>
      <c r="B31" s="242"/>
      <c r="C31" s="206" t="s">
        <v>428</v>
      </c>
    </row>
    <row r="32" spans="1:4" s="204" customFormat="1" ht="51" x14ac:dyDescent="0.2">
      <c r="A32" s="242"/>
      <c r="B32" s="242"/>
      <c r="C32" s="206" t="s">
        <v>429</v>
      </c>
    </row>
    <row r="33" spans="1:9" s="204" customFormat="1" ht="38.25" x14ac:dyDescent="0.2">
      <c r="A33" s="242"/>
      <c r="B33" s="242"/>
      <c r="C33" s="206" t="s">
        <v>430</v>
      </c>
    </row>
    <row r="34" spans="1:9" s="204" customFormat="1" ht="25.5" x14ac:dyDescent="0.2">
      <c r="A34" s="242"/>
      <c r="B34" s="242"/>
      <c r="C34" s="206" t="s">
        <v>431</v>
      </c>
    </row>
    <row r="35" spans="1:9" s="204" customFormat="1" ht="25.5" x14ac:dyDescent="0.2">
      <c r="A35" s="242"/>
      <c r="B35" s="242"/>
      <c r="C35" s="206" t="s">
        <v>432</v>
      </c>
    </row>
    <row r="36" spans="1:9" s="204" customFormat="1" x14ac:dyDescent="0.2">
      <c r="A36" s="207">
        <v>45461</v>
      </c>
      <c r="B36" s="206" t="s">
        <v>257</v>
      </c>
      <c r="C36" s="206" t="s">
        <v>433</v>
      </c>
    </row>
    <row r="37" spans="1:9" s="204" customFormat="1" ht="25.5" x14ac:dyDescent="0.2">
      <c r="A37" s="207">
        <v>45461</v>
      </c>
      <c r="B37" s="206" t="s">
        <v>434</v>
      </c>
      <c r="C37" s="206" t="s">
        <v>435</v>
      </c>
    </row>
    <row r="38" spans="1:9" s="204" customFormat="1" ht="25.5" x14ac:dyDescent="0.2">
      <c r="A38" s="241">
        <v>45461</v>
      </c>
      <c r="B38" s="242" t="s">
        <v>423</v>
      </c>
      <c r="C38" s="206" t="s">
        <v>436</v>
      </c>
    </row>
    <row r="39" spans="1:9" s="204" customFormat="1" ht="25.5" x14ac:dyDescent="0.2">
      <c r="A39" s="242"/>
      <c r="B39" s="242"/>
      <c r="C39" s="206" t="s">
        <v>437</v>
      </c>
    </row>
    <row r="40" spans="1:9" s="204" customFormat="1" ht="25.5" x14ac:dyDescent="0.2">
      <c r="A40" s="242"/>
      <c r="B40" s="242"/>
      <c r="C40" s="206" t="s">
        <v>440</v>
      </c>
      <c r="D40" s="30"/>
      <c r="E40" s="30"/>
      <c r="F40" s="30"/>
      <c r="G40" s="30"/>
      <c r="H40" s="30"/>
    </row>
    <row r="41" spans="1:9" s="204" customFormat="1" ht="25.5" x14ac:dyDescent="0.2">
      <c r="A41" s="242"/>
      <c r="B41" s="242"/>
      <c r="C41" s="206" t="s">
        <v>443</v>
      </c>
      <c r="D41" s="30"/>
      <c r="E41" s="30"/>
      <c r="F41" s="30"/>
      <c r="G41" s="30"/>
      <c r="H41" s="30"/>
    </row>
    <row r="42" spans="1:9" s="204" customFormat="1" x14ac:dyDescent="0.2">
      <c r="A42" s="207">
        <v>45461</v>
      </c>
      <c r="B42" s="206" t="s">
        <v>260</v>
      </c>
      <c r="C42" s="206" t="s">
        <v>433</v>
      </c>
      <c r="D42" s="30"/>
      <c r="E42" s="30"/>
      <c r="F42" s="208"/>
      <c r="G42" s="30"/>
      <c r="H42" s="30"/>
    </row>
    <row r="43" spans="1:9" s="204" customFormat="1" ht="38.25" x14ac:dyDescent="0.2">
      <c r="A43" s="241">
        <v>45461</v>
      </c>
      <c r="B43" s="242" t="s">
        <v>261</v>
      </c>
      <c r="C43" s="206" t="s">
        <v>438</v>
      </c>
      <c r="D43" s="30"/>
      <c r="E43" s="30"/>
      <c r="F43" s="208"/>
      <c r="G43" s="30"/>
      <c r="H43" s="30"/>
    </row>
    <row r="44" spans="1:9" s="204" customFormat="1" ht="25.5" x14ac:dyDescent="0.2">
      <c r="A44" s="242"/>
      <c r="B44" s="242"/>
      <c r="C44" s="206" t="s">
        <v>439</v>
      </c>
      <c r="D44" s="30"/>
      <c r="E44" s="30"/>
      <c r="F44" s="208"/>
      <c r="G44" s="30"/>
      <c r="H44" s="30"/>
    </row>
    <row r="45" spans="1:9" s="204" customFormat="1" x14ac:dyDescent="0.2">
      <c r="A45" s="205">
        <v>45461</v>
      </c>
      <c r="B45" s="206" t="s">
        <v>262</v>
      </c>
      <c r="C45" s="206" t="s">
        <v>441</v>
      </c>
    </row>
    <row r="46" spans="1:9" s="204" customFormat="1" ht="25.5" x14ac:dyDescent="0.2">
      <c r="A46" s="205">
        <v>45461</v>
      </c>
      <c r="B46" s="206" t="s">
        <v>263</v>
      </c>
      <c r="C46" s="206" t="s">
        <v>442</v>
      </c>
    </row>
    <row r="47" spans="1:9" s="197" customFormat="1" ht="25.5" x14ac:dyDescent="0.2">
      <c r="A47" s="191">
        <v>46143</v>
      </c>
      <c r="B47" s="196" t="s">
        <v>407</v>
      </c>
      <c r="C47" s="196" t="s">
        <v>492</v>
      </c>
    </row>
    <row r="48" spans="1:9" s="187" customFormat="1" x14ac:dyDescent="0.2">
      <c r="A48" s="185"/>
      <c r="B48" s="185"/>
      <c r="C48" s="185"/>
      <c r="D48" s="202"/>
      <c r="E48" s="202"/>
      <c r="F48" s="203"/>
      <c r="G48" s="202"/>
      <c r="H48" s="202"/>
      <c r="I48" s="202"/>
    </row>
    <row r="49" spans="1:9" s="187" customFormat="1" x14ac:dyDescent="0.2">
      <c r="A49" s="185"/>
      <c r="B49" s="185"/>
      <c r="C49" s="185"/>
      <c r="D49" s="3"/>
      <c r="E49" s="3"/>
      <c r="F49" s="3"/>
      <c r="G49" s="3"/>
      <c r="H49" s="3"/>
      <c r="I49" s="202"/>
    </row>
    <row r="50" spans="1:9" s="187" customFormat="1" x14ac:dyDescent="0.2">
      <c r="A50" s="185"/>
      <c r="B50" s="185"/>
      <c r="C50" s="185"/>
      <c r="D50" s="202"/>
      <c r="E50" s="219"/>
      <c r="F50" s="203"/>
      <c r="G50" s="202"/>
      <c r="H50" s="202"/>
      <c r="I50" s="202"/>
    </row>
    <row r="51" spans="1:9" s="187" customFormat="1" x14ac:dyDescent="0.2">
      <c r="A51" s="185"/>
      <c r="B51" s="185"/>
      <c r="C51" s="185"/>
      <c r="D51" s="202"/>
      <c r="E51" s="219"/>
      <c r="F51" s="203"/>
      <c r="G51" s="202"/>
      <c r="H51" s="202"/>
      <c r="I51" s="202"/>
    </row>
    <row r="52" spans="1:9" s="187" customFormat="1" x14ac:dyDescent="0.2">
      <c r="A52" s="185"/>
      <c r="B52" s="185"/>
      <c r="C52" s="185"/>
      <c r="D52" s="202"/>
      <c r="E52" s="202"/>
      <c r="F52" s="203"/>
      <c r="G52" s="202"/>
      <c r="H52" s="202"/>
      <c r="I52" s="202"/>
    </row>
    <row r="53" spans="1:9" s="187" customFormat="1" x14ac:dyDescent="0.2">
      <c r="A53" s="185"/>
      <c r="B53" s="185"/>
      <c r="C53" s="185"/>
      <c r="E53" s="202"/>
      <c r="F53" s="202"/>
      <c r="G53" s="203"/>
      <c r="H53" s="202"/>
      <c r="I53" s="202"/>
    </row>
    <row r="54" spans="1:9" s="187" customFormat="1" x14ac:dyDescent="0.2">
      <c r="A54" s="192"/>
      <c r="B54" s="185"/>
      <c r="C54" s="193"/>
      <c r="E54" s="202"/>
      <c r="F54" s="202"/>
      <c r="G54" s="203"/>
      <c r="H54" s="202"/>
      <c r="I54" s="202"/>
    </row>
    <row r="55" spans="1:9" s="187" customFormat="1" x14ac:dyDescent="0.2">
      <c r="A55" s="192"/>
      <c r="B55" s="185"/>
      <c r="C55" s="185"/>
      <c r="E55" s="202"/>
      <c r="F55" s="202"/>
      <c r="G55" s="203"/>
      <c r="H55" s="202"/>
      <c r="I55" s="202"/>
    </row>
    <row r="56" spans="1:9" s="187" customFormat="1" x14ac:dyDescent="0.2">
      <c r="A56" s="192"/>
      <c r="B56" s="185"/>
      <c r="C56" s="193"/>
      <c r="E56" s="3"/>
      <c r="F56" s="3"/>
      <c r="G56" s="3"/>
      <c r="H56" s="3"/>
      <c r="I56" s="3"/>
    </row>
    <row r="57" spans="1:9" s="187" customFormat="1" x14ac:dyDescent="0.2">
      <c r="A57" s="192"/>
      <c r="B57" s="185"/>
      <c r="C57" s="185"/>
      <c r="E57" s="202"/>
      <c r="F57" s="202"/>
      <c r="G57" s="203"/>
      <c r="H57" s="202"/>
      <c r="I57" s="202"/>
    </row>
    <row r="58" spans="1:9" s="187" customFormat="1" x14ac:dyDescent="0.2">
      <c r="A58" s="192"/>
      <c r="B58" s="185"/>
      <c r="C58" s="185"/>
      <c r="E58" s="202"/>
      <c r="F58" s="202"/>
      <c r="G58" s="203"/>
      <c r="H58" s="202"/>
      <c r="I58" s="202"/>
    </row>
    <row r="59" spans="1:9" s="187" customFormat="1" x14ac:dyDescent="0.2">
      <c r="A59" s="192"/>
      <c r="B59" s="185"/>
      <c r="C59" s="185"/>
      <c r="E59" s="202"/>
      <c r="F59" s="202"/>
      <c r="G59" s="203"/>
      <c r="H59" s="202"/>
      <c r="I59" s="202"/>
    </row>
    <row r="60" spans="1:9" s="187" customFormat="1" x14ac:dyDescent="0.2">
      <c r="A60" s="192"/>
      <c r="B60" s="185"/>
      <c r="C60" s="185"/>
      <c r="E60" s="202"/>
      <c r="F60" s="202"/>
      <c r="G60" s="203"/>
      <c r="H60" s="202"/>
      <c r="I60" s="202"/>
    </row>
    <row r="61" spans="1:9" s="187" customFormat="1" x14ac:dyDescent="0.2">
      <c r="A61" s="191"/>
      <c r="B61" s="185"/>
      <c r="C61" s="185"/>
    </row>
    <row r="62" spans="1:9" s="187" customFormat="1" x14ac:dyDescent="0.2">
      <c r="A62" s="191"/>
      <c r="B62" s="185"/>
      <c r="C62" s="185"/>
    </row>
    <row r="63" spans="1:9" s="187" customFormat="1" x14ac:dyDescent="0.2">
      <c r="A63" s="191"/>
      <c r="B63" s="185"/>
      <c r="C63" s="185"/>
    </row>
    <row r="64" spans="1:9" s="187" customFormat="1" x14ac:dyDescent="0.2">
      <c r="A64" s="191"/>
      <c r="B64" s="185"/>
      <c r="C64" s="185"/>
    </row>
    <row r="65" spans="1:3" s="187" customFormat="1" x14ac:dyDescent="0.2">
      <c r="A65" s="191"/>
      <c r="B65" s="185"/>
      <c r="C65" s="185"/>
    </row>
    <row r="66" spans="1:3" s="187" customFormat="1" x14ac:dyDescent="0.2">
      <c r="A66" s="191"/>
      <c r="B66" s="185"/>
      <c r="C66" s="185"/>
    </row>
    <row r="67" spans="1:3" x14ac:dyDescent="0.2">
      <c r="B67" s="183"/>
      <c r="C67" s="183"/>
    </row>
    <row r="68" spans="1:3" x14ac:dyDescent="0.2">
      <c r="B68" s="183"/>
      <c r="C68" s="183"/>
    </row>
  </sheetData>
  <mergeCells count="6">
    <mergeCell ref="A29:A35"/>
    <mergeCell ref="B29:B35"/>
    <mergeCell ref="A38:A41"/>
    <mergeCell ref="B38:B41"/>
    <mergeCell ref="A43:A44"/>
    <mergeCell ref="B43:B44"/>
  </mergeCells>
  <phoneticPr fontId="0" type="noConversion"/>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2026-04-03T19:10:33Z</cp:lastPrinted>
  <dcterms:created xsi:type="dcterms:W3CDTF">1998-06-02T12:05:01Z</dcterms:created>
  <dcterms:modified xsi:type="dcterms:W3CDTF">2026-04-03T19:11:15Z</dcterms:modified>
</cp:coreProperties>
</file>