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codeName="{37A63EE7-654F-3FA9-A528-636911D70600}"/>
  <workbookPr codeName="ThisWorkbook"/>
  <mc:AlternateContent xmlns:mc="http://schemas.openxmlformats.org/markup-compatibility/2006">
    <mc:Choice Requires="x15">
      <x15ac:absPath xmlns:x15ac="http://schemas.microsoft.com/office/spreadsheetml/2010/11/ac" url="I:\Product_Department1\Conestoga Pricelists\Price List Conversion\Updated Price Lists Ready for Web\Done\"/>
    </mc:Choice>
  </mc:AlternateContent>
  <xr:revisionPtr revIDLastSave="0" documentId="8_{222B8B8E-EBD6-4A54-A8D9-8DBB2801D8AB}" xr6:coauthVersionLast="47" xr6:coauthVersionMax="47" xr10:uidLastSave="{00000000-0000-0000-0000-000000000000}"/>
  <bookViews>
    <workbookView xWindow="-120" yWindow="-120" windowWidth="29040" windowHeight="15720" activeTab="2" xr2:uid="{00000000-000D-0000-FFFF-FFFF00000000}"/>
  </bookViews>
  <sheets>
    <sheet name="Instructions" sheetId="5" r:id="rId1"/>
    <sheet name="Index" sheetId="4" r:id="rId2"/>
    <sheet name="Price List" sheetId="1" r:id="rId3"/>
    <sheet name="Websites" sheetId="6" r:id="rId4"/>
    <sheet name="Changes" sheetId="3" r:id="rId5"/>
  </sheets>
  <definedNames>
    <definedName name="Cost">'Price List'!#REF!</definedName>
    <definedName name="Customer">'Price List'!$W$19:$X$884</definedName>
    <definedName name="Customer_Cost">'Price List'!$Z$19:$AG$884</definedName>
    <definedName name="Customer_List">'Price List'!$C$19:$T$884</definedName>
    <definedName name="Group">Instructions!$B$38:$H$50</definedName>
    <definedName name="Header">'Price List'!$19:$26</definedName>
    <definedName name="Index">Index!$A$1:$K$51</definedName>
    <definedName name="Price_Calculation">'Price List'!#REF!</definedName>
    <definedName name="Price_Change">'Price List'!#REF!</definedName>
    <definedName name="Price_List">'Price List'!$C$19:$T$884</definedName>
    <definedName name="_xlnm.Print_Area" localSheetId="4">Changes!$A$1:$C$144</definedName>
    <definedName name="_xlnm.Print_Area" localSheetId="1">Index!$A$1:$K$51</definedName>
    <definedName name="_xlnm.Print_Area" localSheetId="2">'Price List'!$C$19:$T$884</definedName>
    <definedName name="_xlnm.Print_Titles" localSheetId="2">'Price List'!$C:$N,'Price List'!$19:$26</definedName>
    <definedName name="Purchasing_Cost">'Price List'!#REF!</definedName>
    <definedName name="Round">'Price List'!$D$888:$E$897</definedName>
    <definedName name="Suggested">Instructions!$H$61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M167" i="1" l="1"/>
  <c r="AL167" i="1"/>
  <c r="AK167" i="1"/>
  <c r="W167" i="1"/>
  <c r="AB167" i="1" s="1"/>
  <c r="U167" i="1"/>
  <c r="AM166" i="1"/>
  <c r="AL166" i="1"/>
  <c r="AK166" i="1"/>
  <c r="W166" i="1"/>
  <c r="AB166" i="1" s="1"/>
  <c r="U166" i="1"/>
  <c r="AM163" i="1"/>
  <c r="AL163" i="1"/>
  <c r="AK163" i="1"/>
  <c r="W163" i="1"/>
  <c r="AB163" i="1" s="1"/>
  <c r="U163" i="1"/>
  <c r="AM162" i="1"/>
  <c r="AL162" i="1"/>
  <c r="AK162" i="1"/>
  <c r="W162" i="1"/>
  <c r="AB162" i="1" s="1"/>
  <c r="U162" i="1"/>
  <c r="U621" i="1"/>
  <c r="W621" i="1"/>
  <c r="AB621" i="1" s="1"/>
  <c r="AK621" i="1"/>
  <c r="AL621" i="1"/>
  <c r="AM621" i="1"/>
  <c r="U295" i="1"/>
  <c r="W295" i="1"/>
  <c r="AB295" i="1" s="1"/>
  <c r="AK295" i="1"/>
  <c r="AL295" i="1"/>
  <c r="AM295" i="1"/>
  <c r="AM135" i="1"/>
  <c r="AL135" i="1"/>
  <c r="AK135" i="1"/>
  <c r="W135" i="1"/>
  <c r="AB135" i="1" s="1"/>
  <c r="U135" i="1"/>
  <c r="AM134" i="1"/>
  <c r="AL134" i="1"/>
  <c r="AK134" i="1"/>
  <c r="W134" i="1"/>
  <c r="AB134" i="1" s="1"/>
  <c r="U134" i="1"/>
  <c r="AM136" i="1"/>
  <c r="AL136" i="1"/>
  <c r="AK136" i="1"/>
  <c r="W136" i="1"/>
  <c r="AB136" i="1" s="1"/>
  <c r="U136" i="1"/>
  <c r="AM137" i="1"/>
  <c r="AL137" i="1"/>
  <c r="AK137" i="1"/>
  <c r="W137" i="1"/>
  <c r="AB137" i="1" s="1"/>
  <c r="U137" i="1"/>
  <c r="AM269" i="1"/>
  <c r="AL269" i="1"/>
  <c r="AK269" i="1"/>
  <c r="W269" i="1"/>
  <c r="AB269" i="1" s="1"/>
  <c r="U269" i="1"/>
  <c r="AM265" i="1"/>
  <c r="AL265" i="1"/>
  <c r="AK265" i="1"/>
  <c r="W265" i="1"/>
  <c r="AB265" i="1" s="1"/>
  <c r="U265" i="1"/>
  <c r="AM263" i="1"/>
  <c r="AL263" i="1"/>
  <c r="AK263" i="1"/>
  <c r="W263" i="1"/>
  <c r="AB263" i="1" s="1"/>
  <c r="U263" i="1"/>
  <c r="AM310" i="1"/>
  <c r="AL310" i="1"/>
  <c r="AK310" i="1"/>
  <c r="W310" i="1"/>
  <c r="AB310" i="1" s="1"/>
  <c r="U310" i="1"/>
  <c r="AM308" i="1"/>
  <c r="AL308" i="1"/>
  <c r="AK308" i="1"/>
  <c r="W308" i="1"/>
  <c r="AB308" i="1" s="1"/>
  <c r="U308" i="1"/>
  <c r="AM306" i="1"/>
  <c r="AL306" i="1"/>
  <c r="AK306" i="1"/>
  <c r="W306" i="1"/>
  <c r="AB306" i="1" s="1"/>
  <c r="U306" i="1"/>
  <c r="AM305" i="1"/>
  <c r="AL305" i="1"/>
  <c r="AK305" i="1"/>
  <c r="W305" i="1"/>
  <c r="AB305" i="1" s="1"/>
  <c r="U305" i="1"/>
  <c r="AM304" i="1"/>
  <c r="AL304" i="1"/>
  <c r="AK304" i="1"/>
  <c r="W304" i="1"/>
  <c r="AB304" i="1" s="1"/>
  <c r="U304" i="1"/>
  <c r="AM297" i="1"/>
  <c r="AL297" i="1"/>
  <c r="AK297" i="1"/>
  <c r="W297" i="1"/>
  <c r="AB297" i="1" s="1"/>
  <c r="U297" i="1"/>
  <c r="AM294" i="1"/>
  <c r="AL294" i="1"/>
  <c r="AK294" i="1"/>
  <c r="W294" i="1"/>
  <c r="AB294" i="1" s="1"/>
  <c r="U294" i="1"/>
  <c r="AM154" i="1"/>
  <c r="AL154" i="1"/>
  <c r="AK154" i="1"/>
  <c r="W154" i="1"/>
  <c r="AB154" i="1" s="1"/>
  <c r="U154" i="1"/>
  <c r="AM156" i="1"/>
  <c r="AL156" i="1"/>
  <c r="AK156" i="1"/>
  <c r="W156" i="1"/>
  <c r="AB156" i="1" s="1"/>
  <c r="U156" i="1"/>
  <c r="AM153" i="1"/>
  <c r="AL153" i="1"/>
  <c r="AK153" i="1"/>
  <c r="W153" i="1"/>
  <c r="AB153" i="1" s="1"/>
  <c r="U153" i="1"/>
  <c r="AM152" i="1"/>
  <c r="AL152" i="1"/>
  <c r="AK152" i="1"/>
  <c r="W152" i="1"/>
  <c r="AB152" i="1" s="1"/>
  <c r="U152" i="1"/>
  <c r="AM49" i="1"/>
  <c r="AL49" i="1"/>
  <c r="AK49" i="1"/>
  <c r="W49" i="1"/>
  <c r="AB49" i="1" s="1"/>
  <c r="U49" i="1"/>
  <c r="AM46" i="1"/>
  <c r="AL46" i="1"/>
  <c r="AK46" i="1"/>
  <c r="W46" i="1"/>
  <c r="AB46" i="1" s="1"/>
  <c r="U46" i="1"/>
  <c r="AM47" i="1"/>
  <c r="AL47" i="1"/>
  <c r="AK47" i="1"/>
  <c r="W47" i="1"/>
  <c r="AB47" i="1" s="1"/>
  <c r="U47" i="1"/>
  <c r="AM262" i="1"/>
  <c r="AL262" i="1"/>
  <c r="AK262" i="1"/>
  <c r="W262" i="1"/>
  <c r="AB262" i="1" s="1"/>
  <c r="U262" i="1"/>
  <c r="AM261" i="1"/>
  <c r="AL261" i="1"/>
  <c r="AK261" i="1"/>
  <c r="W261" i="1"/>
  <c r="AB261" i="1" s="1"/>
  <c r="U261" i="1"/>
  <c r="AM267" i="1"/>
  <c r="AL267" i="1"/>
  <c r="AK267" i="1"/>
  <c r="W267" i="1"/>
  <c r="AB267" i="1" s="1"/>
  <c r="U267" i="1"/>
  <c r="AM259" i="1"/>
  <c r="AL259" i="1"/>
  <c r="AK259" i="1"/>
  <c r="W259" i="1"/>
  <c r="AB259" i="1" s="1"/>
  <c r="U259" i="1"/>
  <c r="AM266" i="1"/>
  <c r="AL266" i="1"/>
  <c r="AK266" i="1"/>
  <c r="W266" i="1"/>
  <c r="AB266" i="1" s="1"/>
  <c r="U266" i="1"/>
  <c r="AM258" i="1"/>
  <c r="AL258" i="1"/>
  <c r="AK258" i="1"/>
  <c r="W258" i="1"/>
  <c r="AB258" i="1" s="1"/>
  <c r="U258" i="1"/>
  <c r="AM264" i="1"/>
  <c r="AL264" i="1"/>
  <c r="AK264" i="1"/>
  <c r="W264" i="1"/>
  <c r="AB264" i="1" s="1"/>
  <c r="U264" i="1"/>
  <c r="AM268" i="1"/>
  <c r="AL268" i="1"/>
  <c r="AK268" i="1"/>
  <c r="W268" i="1"/>
  <c r="AB268" i="1" s="1"/>
  <c r="U268" i="1"/>
  <c r="AM260" i="1"/>
  <c r="AL260" i="1"/>
  <c r="AK260" i="1"/>
  <c r="W260" i="1"/>
  <c r="AB260" i="1" s="1"/>
  <c r="U260" i="1"/>
  <c r="AM250" i="1"/>
  <c r="AL250" i="1"/>
  <c r="AK250" i="1"/>
  <c r="W250" i="1"/>
  <c r="AB250" i="1" s="1"/>
  <c r="U250" i="1"/>
  <c r="AM243" i="1"/>
  <c r="AL243" i="1"/>
  <c r="AK243" i="1"/>
  <c r="W243" i="1"/>
  <c r="AB243" i="1" s="1"/>
  <c r="U243" i="1"/>
  <c r="AM249" i="1"/>
  <c r="AL249" i="1"/>
  <c r="AK249" i="1"/>
  <c r="W249" i="1"/>
  <c r="AB249" i="1" s="1"/>
  <c r="U249" i="1"/>
  <c r="AM242" i="1"/>
  <c r="AL242" i="1"/>
  <c r="AK242" i="1"/>
  <c r="W242" i="1"/>
  <c r="AB242" i="1" s="1"/>
  <c r="U242" i="1"/>
  <c r="AM247" i="1"/>
  <c r="AL247" i="1"/>
  <c r="AK247" i="1"/>
  <c r="W247" i="1"/>
  <c r="AB247" i="1" s="1"/>
  <c r="U247" i="1"/>
  <c r="AM246" i="1"/>
  <c r="AL246" i="1"/>
  <c r="AK246" i="1"/>
  <c r="W246" i="1"/>
  <c r="AB246" i="1" s="1"/>
  <c r="U246" i="1"/>
  <c r="AM253" i="1"/>
  <c r="AL253" i="1"/>
  <c r="AK253" i="1"/>
  <c r="W253" i="1"/>
  <c r="AB253" i="1" s="1"/>
  <c r="U253" i="1"/>
  <c r="AM244" i="1"/>
  <c r="AL244" i="1"/>
  <c r="AK244" i="1"/>
  <c r="W244" i="1"/>
  <c r="AB244" i="1" s="1"/>
  <c r="U244" i="1"/>
  <c r="AM252" i="1"/>
  <c r="AL252" i="1"/>
  <c r="AK252" i="1"/>
  <c r="W252" i="1"/>
  <c r="AB252" i="1" s="1"/>
  <c r="U252" i="1"/>
  <c r="AM255" i="1"/>
  <c r="AL255" i="1"/>
  <c r="AK255" i="1"/>
  <c r="W255" i="1"/>
  <c r="AB255" i="1" s="1"/>
  <c r="U255" i="1"/>
  <c r="AM248" i="1"/>
  <c r="AL248" i="1"/>
  <c r="AK248" i="1"/>
  <c r="W248" i="1"/>
  <c r="AB248" i="1" s="1"/>
  <c r="U248" i="1"/>
  <c r="AM245" i="1"/>
  <c r="AL245" i="1"/>
  <c r="AK245" i="1"/>
  <c r="W245" i="1"/>
  <c r="AB245" i="1" s="1"/>
  <c r="U245" i="1"/>
  <c r="AM251" i="1"/>
  <c r="AL251" i="1"/>
  <c r="AK251" i="1"/>
  <c r="W251" i="1"/>
  <c r="AB251" i="1" s="1"/>
  <c r="U251" i="1"/>
  <c r="AM256" i="1"/>
  <c r="AL256" i="1"/>
  <c r="AK256" i="1"/>
  <c r="W256" i="1"/>
  <c r="AB256" i="1" s="1"/>
  <c r="U256" i="1"/>
  <c r="AM254" i="1"/>
  <c r="AL254" i="1"/>
  <c r="AK254" i="1"/>
  <c r="W254" i="1"/>
  <c r="AB254" i="1" s="1"/>
  <c r="U254" i="1"/>
  <c r="AM458" i="1"/>
  <c r="AL458" i="1"/>
  <c r="AK458" i="1"/>
  <c r="W458" i="1"/>
  <c r="AB458" i="1" s="1"/>
  <c r="U458" i="1"/>
  <c r="AM456" i="1"/>
  <c r="AL456" i="1"/>
  <c r="AK456" i="1"/>
  <c r="W456" i="1"/>
  <c r="AB456" i="1" s="1"/>
  <c r="U456" i="1"/>
  <c r="AM454" i="1"/>
  <c r="AL454" i="1"/>
  <c r="AK454" i="1"/>
  <c r="W454" i="1"/>
  <c r="AB454" i="1" s="1"/>
  <c r="U454" i="1"/>
  <c r="AM453" i="1"/>
  <c r="AL453" i="1"/>
  <c r="AK453" i="1"/>
  <c r="W453" i="1"/>
  <c r="AB453" i="1" s="1"/>
  <c r="U453" i="1"/>
  <c r="AM236" i="1"/>
  <c r="AL236" i="1"/>
  <c r="AK236" i="1"/>
  <c r="W236" i="1"/>
  <c r="AB236" i="1" s="1"/>
  <c r="U236" i="1"/>
  <c r="AM237" i="1"/>
  <c r="AL237" i="1"/>
  <c r="AK237" i="1"/>
  <c r="W237" i="1"/>
  <c r="AB237" i="1" s="1"/>
  <c r="U237" i="1"/>
  <c r="AM238" i="1"/>
  <c r="AL238" i="1"/>
  <c r="AK238" i="1"/>
  <c r="W238" i="1"/>
  <c r="AB238" i="1" s="1"/>
  <c r="U238" i="1"/>
  <c r="AM814" i="1"/>
  <c r="AL814" i="1"/>
  <c r="AK814" i="1"/>
  <c r="W814" i="1"/>
  <c r="AB814" i="1" s="1"/>
  <c r="U814" i="1"/>
  <c r="AM812" i="1"/>
  <c r="AL812" i="1"/>
  <c r="AK812" i="1"/>
  <c r="W812" i="1"/>
  <c r="AB812" i="1" s="1"/>
  <c r="U812" i="1"/>
  <c r="AM810" i="1"/>
  <c r="AL810" i="1"/>
  <c r="AK810" i="1"/>
  <c r="W810" i="1"/>
  <c r="AB810" i="1" s="1"/>
  <c r="U810" i="1"/>
  <c r="AM809" i="1"/>
  <c r="AL809" i="1"/>
  <c r="AK809" i="1"/>
  <c r="W809" i="1"/>
  <c r="AB809" i="1" s="1"/>
  <c r="U809" i="1"/>
  <c r="AM808" i="1"/>
  <c r="AL808" i="1"/>
  <c r="AK808" i="1"/>
  <c r="W808" i="1"/>
  <c r="AB808" i="1" s="1"/>
  <c r="U808" i="1"/>
  <c r="AM797" i="1"/>
  <c r="AL797" i="1"/>
  <c r="AK797" i="1"/>
  <c r="W797" i="1"/>
  <c r="AB797" i="1" s="1"/>
  <c r="U797" i="1"/>
  <c r="AM796" i="1"/>
  <c r="AL796" i="1"/>
  <c r="AK796" i="1"/>
  <c r="W796" i="1"/>
  <c r="AB796" i="1" s="1"/>
  <c r="U796" i="1"/>
  <c r="AM792" i="1"/>
  <c r="AL792" i="1"/>
  <c r="AK792" i="1"/>
  <c r="W792" i="1"/>
  <c r="AB792" i="1" s="1"/>
  <c r="U792" i="1"/>
  <c r="AM791" i="1"/>
  <c r="AL791" i="1"/>
  <c r="AK791" i="1"/>
  <c r="W791" i="1"/>
  <c r="AB791" i="1" s="1"/>
  <c r="U791" i="1"/>
  <c r="AM777" i="1"/>
  <c r="AL777" i="1"/>
  <c r="AK777" i="1"/>
  <c r="W777" i="1"/>
  <c r="AB777" i="1" s="1"/>
  <c r="U777" i="1"/>
  <c r="AM776" i="1"/>
  <c r="AL776" i="1"/>
  <c r="AK776" i="1"/>
  <c r="W776" i="1"/>
  <c r="AB776" i="1" s="1"/>
  <c r="U776" i="1"/>
  <c r="AM782" i="1"/>
  <c r="AL782" i="1"/>
  <c r="AK782" i="1"/>
  <c r="W782" i="1"/>
  <c r="AB782" i="1" s="1"/>
  <c r="U782" i="1"/>
  <c r="AM781" i="1"/>
  <c r="AL781" i="1"/>
  <c r="AK781" i="1"/>
  <c r="W781" i="1"/>
  <c r="AB781" i="1" s="1"/>
  <c r="U781" i="1"/>
  <c r="U786" i="1"/>
  <c r="W786" i="1"/>
  <c r="AB786" i="1" s="1"/>
  <c r="AK786" i="1"/>
  <c r="AL786" i="1"/>
  <c r="AM786" i="1"/>
  <c r="U787" i="1"/>
  <c r="W787" i="1"/>
  <c r="AB787" i="1" s="1"/>
  <c r="AK787" i="1"/>
  <c r="AL787" i="1"/>
  <c r="AM787" i="1"/>
  <c r="AM759" i="1"/>
  <c r="AL759" i="1"/>
  <c r="AK759" i="1"/>
  <c r="W759" i="1"/>
  <c r="AB759" i="1" s="1"/>
  <c r="U759" i="1"/>
  <c r="AM758" i="1"/>
  <c r="AL758" i="1"/>
  <c r="AK758" i="1"/>
  <c r="W758" i="1"/>
  <c r="AB758" i="1" s="1"/>
  <c r="U758" i="1"/>
  <c r="AM743" i="1"/>
  <c r="AL743" i="1"/>
  <c r="AK743" i="1"/>
  <c r="W743" i="1"/>
  <c r="AB743" i="1" s="1"/>
  <c r="U743" i="1"/>
  <c r="U744" i="1"/>
  <c r="W744" i="1"/>
  <c r="AB744" i="1" s="1"/>
  <c r="AK744" i="1"/>
  <c r="AL744" i="1"/>
  <c r="AM744" i="1"/>
  <c r="AM802" i="1"/>
  <c r="AL802" i="1"/>
  <c r="AK802" i="1"/>
  <c r="W802" i="1"/>
  <c r="AB802" i="1" s="1"/>
  <c r="U802" i="1"/>
  <c r="AM801" i="1"/>
  <c r="AL801" i="1"/>
  <c r="AK801" i="1"/>
  <c r="W801" i="1"/>
  <c r="AB801" i="1" s="1"/>
  <c r="U801" i="1"/>
  <c r="AM772" i="1"/>
  <c r="AL772" i="1"/>
  <c r="AK772" i="1"/>
  <c r="W772" i="1"/>
  <c r="AB772" i="1" s="1"/>
  <c r="U772" i="1"/>
  <c r="AM771" i="1"/>
  <c r="AL771" i="1"/>
  <c r="AK771" i="1"/>
  <c r="W771" i="1"/>
  <c r="AB771" i="1" s="1"/>
  <c r="U771" i="1"/>
  <c r="AM767" i="1"/>
  <c r="AL767" i="1"/>
  <c r="AK767" i="1"/>
  <c r="W767" i="1"/>
  <c r="AB767" i="1" s="1"/>
  <c r="U767" i="1"/>
  <c r="AM766" i="1"/>
  <c r="AL766" i="1"/>
  <c r="AK766" i="1"/>
  <c r="W766" i="1"/>
  <c r="AB766" i="1" s="1"/>
  <c r="U766" i="1"/>
  <c r="AM764" i="1"/>
  <c r="AL764" i="1"/>
  <c r="AK764" i="1"/>
  <c r="W764" i="1"/>
  <c r="AB764" i="1" s="1"/>
  <c r="U764" i="1"/>
  <c r="AM763" i="1"/>
  <c r="AL763" i="1"/>
  <c r="AK763" i="1"/>
  <c r="W763" i="1"/>
  <c r="AB763" i="1" s="1"/>
  <c r="U763" i="1"/>
  <c r="AM754" i="1"/>
  <c r="AL754" i="1"/>
  <c r="AK754" i="1"/>
  <c r="W754" i="1"/>
  <c r="AB754" i="1" s="1"/>
  <c r="U754" i="1"/>
  <c r="AM753" i="1"/>
  <c r="AL753" i="1"/>
  <c r="AK753" i="1"/>
  <c r="W753" i="1"/>
  <c r="AB753" i="1" s="1"/>
  <c r="U753" i="1"/>
  <c r="AM749" i="1"/>
  <c r="AL749" i="1"/>
  <c r="AK749" i="1"/>
  <c r="W749" i="1"/>
  <c r="AB749" i="1" s="1"/>
  <c r="U749" i="1"/>
  <c r="AM748" i="1"/>
  <c r="AL748" i="1"/>
  <c r="AK748" i="1"/>
  <c r="W748" i="1"/>
  <c r="AB748" i="1" s="1"/>
  <c r="U748" i="1"/>
  <c r="AM739" i="1"/>
  <c r="AL739" i="1"/>
  <c r="AK739" i="1"/>
  <c r="W739" i="1"/>
  <c r="AB739" i="1" s="1"/>
  <c r="U739" i="1"/>
  <c r="AM738" i="1"/>
  <c r="AL738" i="1"/>
  <c r="AK738" i="1"/>
  <c r="W738" i="1"/>
  <c r="AB738" i="1" s="1"/>
  <c r="U738" i="1"/>
  <c r="AM733" i="1"/>
  <c r="AL733" i="1"/>
  <c r="AK733" i="1"/>
  <c r="W733" i="1"/>
  <c r="AB733" i="1" s="1"/>
  <c r="U733" i="1"/>
  <c r="AM734" i="1"/>
  <c r="AL734" i="1"/>
  <c r="AK734" i="1"/>
  <c r="W734" i="1"/>
  <c r="AB734" i="1" s="1"/>
  <c r="U734" i="1"/>
  <c r="AM708" i="1"/>
  <c r="AL708" i="1"/>
  <c r="AK708" i="1"/>
  <c r="W708" i="1"/>
  <c r="AB708" i="1" s="1"/>
  <c r="U708" i="1"/>
  <c r="AM707" i="1"/>
  <c r="AL707" i="1"/>
  <c r="AK707" i="1"/>
  <c r="W707" i="1"/>
  <c r="AB707" i="1" s="1"/>
  <c r="U707" i="1"/>
  <c r="AM706" i="1"/>
  <c r="AL706" i="1"/>
  <c r="AK706" i="1"/>
  <c r="W706" i="1"/>
  <c r="AB706" i="1" s="1"/>
  <c r="U706" i="1"/>
  <c r="AM705" i="1"/>
  <c r="AL705" i="1"/>
  <c r="AK705" i="1"/>
  <c r="W705" i="1"/>
  <c r="AB705" i="1" s="1"/>
  <c r="U705" i="1"/>
  <c r="AM703" i="1"/>
  <c r="AL703" i="1"/>
  <c r="AK703" i="1"/>
  <c r="W703" i="1"/>
  <c r="AB703" i="1" s="1"/>
  <c r="U703" i="1"/>
  <c r="AM702" i="1"/>
  <c r="AL702" i="1"/>
  <c r="AK702" i="1"/>
  <c r="W702" i="1"/>
  <c r="AB702" i="1" s="1"/>
  <c r="U702" i="1"/>
  <c r="AM701" i="1"/>
  <c r="AL701" i="1"/>
  <c r="AK701" i="1"/>
  <c r="W701" i="1"/>
  <c r="AB701" i="1" s="1"/>
  <c r="U701" i="1"/>
  <c r="AM700" i="1"/>
  <c r="AL700" i="1"/>
  <c r="AK700" i="1"/>
  <c r="W700" i="1"/>
  <c r="AB700" i="1" s="1"/>
  <c r="U700" i="1"/>
  <c r="AM695" i="1"/>
  <c r="AL695" i="1"/>
  <c r="AK695" i="1"/>
  <c r="W695" i="1"/>
  <c r="AB695" i="1" s="1"/>
  <c r="U695" i="1"/>
  <c r="AM694" i="1"/>
  <c r="AL694" i="1"/>
  <c r="AK694" i="1"/>
  <c r="W694" i="1"/>
  <c r="AB694" i="1" s="1"/>
  <c r="U694" i="1"/>
  <c r="AM698" i="1"/>
  <c r="AL698" i="1"/>
  <c r="AK698" i="1"/>
  <c r="W698" i="1"/>
  <c r="AB698" i="1" s="1"/>
  <c r="U698" i="1"/>
  <c r="AM697" i="1"/>
  <c r="AL697" i="1"/>
  <c r="AK697" i="1"/>
  <c r="W697" i="1"/>
  <c r="AB697" i="1" s="1"/>
  <c r="U697" i="1"/>
  <c r="AM696" i="1"/>
  <c r="AL696" i="1"/>
  <c r="AK696" i="1"/>
  <c r="W696" i="1"/>
  <c r="AB696" i="1" s="1"/>
  <c r="U696" i="1"/>
  <c r="AM693" i="1"/>
  <c r="AL693" i="1"/>
  <c r="AK693" i="1"/>
  <c r="W693" i="1"/>
  <c r="AB693" i="1" s="1"/>
  <c r="U693" i="1"/>
  <c r="AM691" i="1"/>
  <c r="AL691" i="1"/>
  <c r="AK691" i="1"/>
  <c r="W691" i="1"/>
  <c r="AB691" i="1" s="1"/>
  <c r="U691" i="1"/>
  <c r="AM690" i="1"/>
  <c r="AL690" i="1"/>
  <c r="AK690" i="1"/>
  <c r="W690" i="1"/>
  <c r="AB690" i="1" s="1"/>
  <c r="U690" i="1"/>
  <c r="AM689" i="1"/>
  <c r="AL689" i="1"/>
  <c r="AK689" i="1"/>
  <c r="W689" i="1"/>
  <c r="AB689" i="1" s="1"/>
  <c r="U689" i="1"/>
  <c r="AM688" i="1"/>
  <c r="AL688" i="1"/>
  <c r="AK688" i="1"/>
  <c r="W688" i="1"/>
  <c r="AB688" i="1" s="1"/>
  <c r="U688" i="1"/>
  <c r="AM686" i="1"/>
  <c r="AL686" i="1"/>
  <c r="AK686" i="1"/>
  <c r="W686" i="1"/>
  <c r="AB686" i="1" s="1"/>
  <c r="U686" i="1"/>
  <c r="AM685" i="1"/>
  <c r="AL685" i="1"/>
  <c r="AK685" i="1"/>
  <c r="W685" i="1"/>
  <c r="AB685" i="1" s="1"/>
  <c r="U685" i="1"/>
  <c r="AM684" i="1"/>
  <c r="AL684" i="1"/>
  <c r="AK684" i="1"/>
  <c r="W684" i="1"/>
  <c r="AB684" i="1" s="1"/>
  <c r="U684" i="1"/>
  <c r="AM683" i="1"/>
  <c r="AL683" i="1"/>
  <c r="AK683" i="1"/>
  <c r="W683" i="1"/>
  <c r="AB683" i="1" s="1"/>
  <c r="U683" i="1"/>
  <c r="AM678" i="1"/>
  <c r="AL678" i="1"/>
  <c r="AK678" i="1"/>
  <c r="W678" i="1"/>
  <c r="AB678" i="1" s="1"/>
  <c r="U678" i="1"/>
  <c r="AM677" i="1"/>
  <c r="AL677" i="1"/>
  <c r="AK677" i="1"/>
  <c r="W677" i="1"/>
  <c r="AB677" i="1" s="1"/>
  <c r="U677" i="1"/>
  <c r="AM681" i="1"/>
  <c r="AL681" i="1"/>
  <c r="AK681" i="1"/>
  <c r="W681" i="1"/>
  <c r="AB681" i="1" s="1"/>
  <c r="U681" i="1"/>
  <c r="AM680" i="1"/>
  <c r="AL680" i="1"/>
  <c r="AK680" i="1"/>
  <c r="W680" i="1"/>
  <c r="AB680" i="1" s="1"/>
  <c r="U680" i="1"/>
  <c r="AM679" i="1"/>
  <c r="AL679" i="1"/>
  <c r="AK679" i="1"/>
  <c r="W679" i="1"/>
  <c r="AB679" i="1" s="1"/>
  <c r="U679" i="1"/>
  <c r="AM676" i="1"/>
  <c r="AL676" i="1"/>
  <c r="AK676" i="1"/>
  <c r="W676" i="1"/>
  <c r="AB676" i="1" s="1"/>
  <c r="U676" i="1"/>
  <c r="AM674" i="1"/>
  <c r="AL674" i="1"/>
  <c r="AK674" i="1"/>
  <c r="W674" i="1"/>
  <c r="AB674" i="1" s="1"/>
  <c r="U674" i="1"/>
  <c r="AM673" i="1"/>
  <c r="AL673" i="1"/>
  <c r="AK673" i="1"/>
  <c r="W673" i="1"/>
  <c r="AB673" i="1" s="1"/>
  <c r="U673" i="1"/>
  <c r="AM672" i="1"/>
  <c r="AL672" i="1"/>
  <c r="AK672" i="1"/>
  <c r="W672" i="1"/>
  <c r="AB672" i="1" s="1"/>
  <c r="U672" i="1"/>
  <c r="AM671" i="1"/>
  <c r="AL671" i="1"/>
  <c r="AK671" i="1"/>
  <c r="W671" i="1"/>
  <c r="AB671" i="1" s="1"/>
  <c r="U671" i="1"/>
  <c r="AM666" i="1"/>
  <c r="AL666" i="1"/>
  <c r="AK666" i="1"/>
  <c r="W666" i="1"/>
  <c r="AB666" i="1" s="1"/>
  <c r="U666" i="1"/>
  <c r="AM665" i="1"/>
  <c r="AL665" i="1"/>
  <c r="AK665" i="1"/>
  <c r="W665" i="1"/>
  <c r="AB665" i="1" s="1"/>
  <c r="U665" i="1"/>
  <c r="AM669" i="1"/>
  <c r="AL669" i="1"/>
  <c r="AK669" i="1"/>
  <c r="W669" i="1"/>
  <c r="AB669" i="1" s="1"/>
  <c r="U669" i="1"/>
  <c r="AM668" i="1"/>
  <c r="AL668" i="1"/>
  <c r="AK668" i="1"/>
  <c r="W668" i="1"/>
  <c r="AB668" i="1" s="1"/>
  <c r="U668" i="1"/>
  <c r="AM667" i="1"/>
  <c r="AL667" i="1"/>
  <c r="AK667" i="1"/>
  <c r="W667" i="1"/>
  <c r="AB667" i="1" s="1"/>
  <c r="U667" i="1"/>
  <c r="AM664" i="1"/>
  <c r="AL664" i="1"/>
  <c r="AK664" i="1"/>
  <c r="W664" i="1"/>
  <c r="AB664" i="1" s="1"/>
  <c r="U664" i="1"/>
  <c r="AM662" i="1"/>
  <c r="AL662" i="1"/>
  <c r="AK662" i="1"/>
  <c r="W662" i="1"/>
  <c r="AB662" i="1" s="1"/>
  <c r="U662" i="1"/>
  <c r="AM661" i="1"/>
  <c r="AL661" i="1"/>
  <c r="AK661" i="1"/>
  <c r="W661" i="1"/>
  <c r="AB661" i="1" s="1"/>
  <c r="U661" i="1"/>
  <c r="AM659" i="1"/>
  <c r="AL659" i="1"/>
  <c r="AK659" i="1"/>
  <c r="W659" i="1"/>
  <c r="AB659" i="1" s="1"/>
  <c r="U659" i="1"/>
  <c r="AM658" i="1"/>
  <c r="AL658" i="1"/>
  <c r="AK658" i="1"/>
  <c r="W658" i="1"/>
  <c r="AB658" i="1" s="1"/>
  <c r="U658" i="1"/>
  <c r="AM657" i="1"/>
  <c r="AL657" i="1"/>
  <c r="AK657" i="1"/>
  <c r="W657" i="1"/>
  <c r="AB657" i="1" s="1"/>
  <c r="U657" i="1"/>
  <c r="AM656" i="1"/>
  <c r="AL656" i="1"/>
  <c r="AK656" i="1"/>
  <c r="W656" i="1"/>
  <c r="AB656" i="1" s="1"/>
  <c r="U656" i="1"/>
  <c r="AM654" i="1"/>
  <c r="AL654" i="1"/>
  <c r="AK654" i="1"/>
  <c r="W654" i="1"/>
  <c r="AB654" i="1" s="1"/>
  <c r="U654" i="1"/>
  <c r="AM653" i="1"/>
  <c r="AL653" i="1"/>
  <c r="AK653" i="1"/>
  <c r="W653" i="1"/>
  <c r="AB653" i="1" s="1"/>
  <c r="U653" i="1"/>
  <c r="AM652" i="1"/>
  <c r="AL652" i="1"/>
  <c r="AK652" i="1"/>
  <c r="W652" i="1"/>
  <c r="AB652" i="1" s="1"/>
  <c r="U652" i="1"/>
  <c r="AM651" i="1"/>
  <c r="AL651" i="1"/>
  <c r="AK651" i="1"/>
  <c r="W651" i="1"/>
  <c r="AB651" i="1" s="1"/>
  <c r="U651" i="1"/>
  <c r="AM713" i="1"/>
  <c r="AL713" i="1"/>
  <c r="AK713" i="1"/>
  <c r="W713" i="1"/>
  <c r="AB713" i="1" s="1"/>
  <c r="U713" i="1"/>
  <c r="AM712" i="1"/>
  <c r="AL712" i="1"/>
  <c r="AK712" i="1"/>
  <c r="W712" i="1"/>
  <c r="AB712" i="1" s="1"/>
  <c r="U712" i="1"/>
  <c r="AM711" i="1"/>
  <c r="AL711" i="1"/>
  <c r="AK711" i="1"/>
  <c r="W711" i="1"/>
  <c r="AB711" i="1" s="1"/>
  <c r="U711" i="1"/>
  <c r="AM710" i="1"/>
  <c r="AL710" i="1"/>
  <c r="AK710" i="1"/>
  <c r="W710" i="1"/>
  <c r="AB710" i="1" s="1"/>
  <c r="U710" i="1"/>
  <c r="AM649" i="1"/>
  <c r="AL649" i="1"/>
  <c r="AK649" i="1"/>
  <c r="W649" i="1"/>
  <c r="AB649" i="1" s="1"/>
  <c r="U649" i="1"/>
  <c r="AM648" i="1"/>
  <c r="AL648" i="1"/>
  <c r="AK648" i="1"/>
  <c r="W648" i="1"/>
  <c r="AB648" i="1" s="1"/>
  <c r="U648" i="1"/>
  <c r="AM647" i="1"/>
  <c r="AL647" i="1"/>
  <c r="AK647" i="1"/>
  <c r="W647" i="1"/>
  <c r="AB647" i="1" s="1"/>
  <c r="U647" i="1"/>
  <c r="AM646" i="1"/>
  <c r="AL646" i="1"/>
  <c r="AK646" i="1"/>
  <c r="W646" i="1"/>
  <c r="AB646" i="1" s="1"/>
  <c r="U646" i="1"/>
  <c r="AM642" i="1"/>
  <c r="AL642" i="1"/>
  <c r="AK642" i="1"/>
  <c r="W642" i="1"/>
  <c r="AB642" i="1" s="1"/>
  <c r="U642" i="1"/>
  <c r="AM641" i="1"/>
  <c r="AL641" i="1"/>
  <c r="AK641" i="1"/>
  <c r="W641" i="1"/>
  <c r="AB641" i="1" s="1"/>
  <c r="U641" i="1"/>
  <c r="AM643" i="1"/>
  <c r="AL643" i="1"/>
  <c r="AK643" i="1"/>
  <c r="W643" i="1"/>
  <c r="AB643" i="1" s="1"/>
  <c r="U643" i="1"/>
  <c r="AM644" i="1"/>
  <c r="AL644" i="1"/>
  <c r="AK644" i="1"/>
  <c r="W644" i="1"/>
  <c r="AB644" i="1" s="1"/>
  <c r="U644" i="1"/>
  <c r="AM631" i="1"/>
  <c r="AL631" i="1"/>
  <c r="AK631" i="1"/>
  <c r="W631" i="1"/>
  <c r="AB631" i="1" s="1"/>
  <c r="U631" i="1"/>
  <c r="AM339" i="1"/>
  <c r="AL339" i="1"/>
  <c r="AK339" i="1"/>
  <c r="W339" i="1"/>
  <c r="AB339" i="1" s="1"/>
  <c r="U339" i="1"/>
  <c r="AM337" i="1"/>
  <c r="AL337" i="1"/>
  <c r="AK337" i="1"/>
  <c r="W337" i="1"/>
  <c r="AB337" i="1" s="1"/>
  <c r="U337" i="1"/>
  <c r="AM336" i="1"/>
  <c r="AL336" i="1"/>
  <c r="AK336" i="1"/>
  <c r="W336" i="1"/>
  <c r="AB336" i="1" s="1"/>
  <c r="U336" i="1"/>
  <c r="AM611" i="1"/>
  <c r="AL611" i="1"/>
  <c r="AK611" i="1"/>
  <c r="W611" i="1"/>
  <c r="AB611" i="1" s="1"/>
  <c r="U611" i="1"/>
  <c r="AM610" i="1"/>
  <c r="AL610" i="1"/>
  <c r="AK610" i="1"/>
  <c r="W610" i="1"/>
  <c r="AB610" i="1" s="1"/>
  <c r="U610" i="1"/>
  <c r="AM609" i="1"/>
  <c r="AL609" i="1"/>
  <c r="AK609" i="1"/>
  <c r="W609" i="1"/>
  <c r="AB609" i="1" s="1"/>
  <c r="U609" i="1"/>
  <c r="AM464" i="1"/>
  <c r="AL464" i="1"/>
  <c r="AK464" i="1"/>
  <c r="W464" i="1"/>
  <c r="AB464" i="1" s="1"/>
  <c r="U464" i="1"/>
  <c r="AM623" i="1"/>
  <c r="AL623" i="1"/>
  <c r="AK623" i="1"/>
  <c r="W623" i="1"/>
  <c r="AB623" i="1" s="1"/>
  <c r="U623" i="1"/>
  <c r="AM620" i="1"/>
  <c r="AL620" i="1"/>
  <c r="AK620" i="1"/>
  <c r="W620" i="1"/>
  <c r="AB620" i="1" s="1"/>
  <c r="U620" i="1"/>
  <c r="AM368" i="1"/>
  <c r="AL368" i="1"/>
  <c r="AK368" i="1"/>
  <c r="W368" i="1"/>
  <c r="AB368" i="1" s="1"/>
  <c r="U368" i="1"/>
  <c r="AM365" i="1"/>
  <c r="AL365" i="1"/>
  <c r="AK365" i="1"/>
  <c r="W365" i="1"/>
  <c r="AB365" i="1" s="1"/>
  <c r="U365" i="1"/>
  <c r="AM364" i="1"/>
  <c r="AL364" i="1"/>
  <c r="AK364" i="1"/>
  <c r="W364" i="1"/>
  <c r="AB364" i="1" s="1"/>
  <c r="U364" i="1"/>
  <c r="AM362" i="1"/>
  <c r="AL362" i="1"/>
  <c r="AK362" i="1"/>
  <c r="W362" i="1"/>
  <c r="AB362" i="1" s="1"/>
  <c r="U362" i="1"/>
  <c r="AM363" i="1"/>
  <c r="AL363" i="1"/>
  <c r="AK363" i="1"/>
  <c r="W363" i="1"/>
  <c r="AB363" i="1" s="1"/>
  <c r="U363" i="1"/>
  <c r="AM356" i="1"/>
  <c r="AL356" i="1"/>
  <c r="AK356" i="1"/>
  <c r="W356" i="1"/>
  <c r="AB356" i="1" s="1"/>
  <c r="U356" i="1"/>
  <c r="AM355" i="1"/>
  <c r="AL355" i="1"/>
  <c r="AK355" i="1"/>
  <c r="W355" i="1"/>
  <c r="AB355" i="1" s="1"/>
  <c r="U355" i="1"/>
  <c r="AM358" i="1"/>
  <c r="AL358" i="1"/>
  <c r="AK358" i="1"/>
  <c r="W358" i="1"/>
  <c r="AB358" i="1" s="1"/>
  <c r="U358" i="1"/>
  <c r="AM357" i="1"/>
  <c r="AL357" i="1"/>
  <c r="AK357" i="1"/>
  <c r="W357" i="1"/>
  <c r="AB357" i="1" s="1"/>
  <c r="U357" i="1"/>
  <c r="AM352" i="1"/>
  <c r="AL352" i="1"/>
  <c r="AK352" i="1"/>
  <c r="W352" i="1"/>
  <c r="AB352" i="1" s="1"/>
  <c r="U352" i="1"/>
  <c r="AM367" i="1"/>
  <c r="AL367" i="1"/>
  <c r="AK367" i="1"/>
  <c r="W367" i="1"/>
  <c r="AB367" i="1" s="1"/>
  <c r="U367" i="1"/>
  <c r="AM360" i="1"/>
  <c r="AL360" i="1"/>
  <c r="AK360" i="1"/>
  <c r="W360" i="1"/>
  <c r="AB360" i="1" s="1"/>
  <c r="U360" i="1"/>
  <c r="AM359" i="1"/>
  <c r="AL359" i="1"/>
  <c r="AK359" i="1"/>
  <c r="W359" i="1"/>
  <c r="AB359" i="1" s="1"/>
  <c r="U359" i="1"/>
  <c r="AM353" i="1"/>
  <c r="AL353" i="1"/>
  <c r="AK353" i="1"/>
  <c r="W353" i="1"/>
  <c r="AB353" i="1" s="1"/>
  <c r="U353" i="1"/>
  <c r="AM350" i="1"/>
  <c r="AL350" i="1"/>
  <c r="AK350" i="1"/>
  <c r="W350" i="1"/>
  <c r="AB350" i="1" s="1"/>
  <c r="U350" i="1"/>
  <c r="AM348" i="1"/>
  <c r="AL348" i="1"/>
  <c r="AK348" i="1"/>
  <c r="W348" i="1"/>
  <c r="AB348" i="1" s="1"/>
  <c r="U348" i="1"/>
  <c r="AM347" i="1"/>
  <c r="AL347" i="1"/>
  <c r="AK347" i="1"/>
  <c r="W347" i="1"/>
  <c r="AB347" i="1" s="1"/>
  <c r="U347" i="1"/>
  <c r="AM346" i="1"/>
  <c r="AL346" i="1"/>
  <c r="AK346" i="1"/>
  <c r="W346" i="1"/>
  <c r="AB346" i="1" s="1"/>
  <c r="U346" i="1"/>
  <c r="AM146" i="1"/>
  <c r="AL146" i="1"/>
  <c r="AK146" i="1"/>
  <c r="W146" i="1"/>
  <c r="AB146" i="1" s="1"/>
  <c r="U146" i="1"/>
  <c r="AM143" i="1"/>
  <c r="AL143" i="1"/>
  <c r="AK143" i="1"/>
  <c r="W143" i="1"/>
  <c r="AB143" i="1" s="1"/>
  <c r="U143" i="1"/>
  <c r="AM144" i="1"/>
  <c r="AL144" i="1"/>
  <c r="AK144" i="1"/>
  <c r="W144" i="1"/>
  <c r="AB144" i="1" s="1"/>
  <c r="U144" i="1"/>
  <c r="AM422" i="1"/>
  <c r="AL422" i="1"/>
  <c r="AK422" i="1"/>
  <c r="W422" i="1"/>
  <c r="AB422" i="1" s="1"/>
  <c r="U422" i="1"/>
  <c r="AM420" i="1"/>
  <c r="AL420" i="1"/>
  <c r="AK420" i="1"/>
  <c r="W420" i="1"/>
  <c r="AB420" i="1" s="1"/>
  <c r="U420" i="1"/>
  <c r="AM418" i="1"/>
  <c r="AL418" i="1"/>
  <c r="AK418" i="1"/>
  <c r="W418" i="1"/>
  <c r="AB418" i="1" s="1"/>
  <c r="U418" i="1"/>
  <c r="AM417" i="1"/>
  <c r="AL417" i="1"/>
  <c r="AK417" i="1"/>
  <c r="W417" i="1"/>
  <c r="AB417" i="1" s="1"/>
  <c r="U417" i="1"/>
  <c r="AM416" i="1"/>
  <c r="AL416" i="1"/>
  <c r="AK416" i="1"/>
  <c r="W416" i="1"/>
  <c r="AB416" i="1" s="1"/>
  <c r="U416" i="1"/>
  <c r="AM414" i="1"/>
  <c r="AL414" i="1"/>
  <c r="AK414" i="1"/>
  <c r="W414" i="1"/>
  <c r="AB414" i="1" s="1"/>
  <c r="U414" i="1"/>
  <c r="AM412" i="1"/>
  <c r="AL412" i="1"/>
  <c r="AK412" i="1"/>
  <c r="W412" i="1"/>
  <c r="AB412" i="1" s="1"/>
  <c r="U412" i="1"/>
  <c r="AM408" i="1"/>
  <c r="AL408" i="1"/>
  <c r="AK408" i="1"/>
  <c r="W408" i="1"/>
  <c r="AB408" i="1" s="1"/>
  <c r="U408" i="1"/>
  <c r="AM409" i="1"/>
  <c r="AL409" i="1"/>
  <c r="AK409" i="1"/>
  <c r="W409" i="1"/>
  <c r="AB409" i="1" s="1"/>
  <c r="U409" i="1"/>
  <c r="AM410" i="1"/>
  <c r="AL410" i="1"/>
  <c r="AK410" i="1"/>
  <c r="W410" i="1"/>
  <c r="AB410" i="1" s="1"/>
  <c r="U410" i="1"/>
  <c r="AM479" i="1"/>
  <c r="AL479" i="1"/>
  <c r="AK479" i="1"/>
  <c r="W479" i="1"/>
  <c r="AB479" i="1" s="1"/>
  <c r="U479" i="1"/>
  <c r="AM465" i="1"/>
  <c r="AL465" i="1"/>
  <c r="AK465" i="1"/>
  <c r="W465" i="1"/>
  <c r="AB465" i="1" s="1"/>
  <c r="U465" i="1"/>
  <c r="AM400" i="1"/>
  <c r="AL400" i="1"/>
  <c r="AK400" i="1"/>
  <c r="W400" i="1"/>
  <c r="AB400" i="1" s="1"/>
  <c r="U400" i="1"/>
  <c r="AM398" i="1"/>
  <c r="AL398" i="1"/>
  <c r="AK398" i="1"/>
  <c r="W398" i="1"/>
  <c r="AB398" i="1" s="1"/>
  <c r="U398" i="1"/>
  <c r="AM397" i="1"/>
  <c r="AL397" i="1"/>
  <c r="AK397" i="1"/>
  <c r="W397" i="1"/>
  <c r="AB397" i="1" s="1"/>
  <c r="U397" i="1"/>
  <c r="AM396" i="1"/>
  <c r="AL396" i="1"/>
  <c r="AK396" i="1"/>
  <c r="W396" i="1"/>
  <c r="AB396" i="1" s="1"/>
  <c r="U396" i="1"/>
  <c r="AM394" i="1"/>
  <c r="AL394" i="1"/>
  <c r="AK394" i="1"/>
  <c r="W394" i="1"/>
  <c r="AB394" i="1" s="1"/>
  <c r="U394" i="1"/>
  <c r="AM393" i="1"/>
  <c r="AL393" i="1"/>
  <c r="AK393" i="1"/>
  <c r="W393" i="1"/>
  <c r="AB393" i="1" s="1"/>
  <c r="U393" i="1"/>
  <c r="AM392" i="1"/>
  <c r="AL392" i="1"/>
  <c r="AK392" i="1"/>
  <c r="W392" i="1"/>
  <c r="AB392" i="1" s="1"/>
  <c r="U392" i="1"/>
  <c r="AM386" i="1"/>
  <c r="AL386" i="1"/>
  <c r="AK386" i="1"/>
  <c r="W386" i="1"/>
  <c r="AB386" i="1" s="1"/>
  <c r="U386" i="1"/>
  <c r="AM383" i="1"/>
  <c r="AL383" i="1"/>
  <c r="AK383" i="1"/>
  <c r="W383" i="1"/>
  <c r="AB383" i="1" s="1"/>
  <c r="U383" i="1"/>
  <c r="AM382" i="1"/>
  <c r="AL382" i="1"/>
  <c r="AK382" i="1"/>
  <c r="W382" i="1"/>
  <c r="AB382" i="1" s="1"/>
  <c r="U382" i="1"/>
  <c r="AM384" i="1"/>
  <c r="AL384" i="1"/>
  <c r="AK384" i="1"/>
  <c r="W384" i="1"/>
  <c r="AB384" i="1" s="1"/>
  <c r="U384" i="1"/>
  <c r="AM378" i="1"/>
  <c r="AL378" i="1"/>
  <c r="AK378" i="1"/>
  <c r="W378" i="1"/>
  <c r="AB378" i="1" s="1"/>
  <c r="U378" i="1"/>
  <c r="AM379" i="1"/>
  <c r="AL379" i="1"/>
  <c r="AK379" i="1"/>
  <c r="W379" i="1"/>
  <c r="AB379" i="1" s="1"/>
  <c r="U379" i="1"/>
  <c r="AM380" i="1"/>
  <c r="AL380" i="1"/>
  <c r="AK380" i="1"/>
  <c r="W380" i="1"/>
  <c r="AB380" i="1" s="1"/>
  <c r="U380" i="1"/>
  <c r="AM571" i="1"/>
  <c r="AL571" i="1"/>
  <c r="AK571" i="1"/>
  <c r="W571" i="1"/>
  <c r="AB571" i="1" s="1"/>
  <c r="U571" i="1"/>
  <c r="AM566" i="1"/>
  <c r="AL566" i="1"/>
  <c r="AK566" i="1"/>
  <c r="W566" i="1"/>
  <c r="AB566" i="1" s="1"/>
  <c r="U566" i="1"/>
  <c r="AM585" i="1"/>
  <c r="AL585" i="1"/>
  <c r="AK585" i="1"/>
  <c r="W585" i="1"/>
  <c r="AB585" i="1" s="1"/>
  <c r="U585" i="1"/>
  <c r="AM587" i="1"/>
  <c r="AL587" i="1"/>
  <c r="AK587" i="1"/>
  <c r="W587" i="1"/>
  <c r="AB587" i="1" s="1"/>
  <c r="U587" i="1"/>
  <c r="AM586" i="1"/>
  <c r="AL586" i="1"/>
  <c r="AK586" i="1"/>
  <c r="W586" i="1"/>
  <c r="AB586" i="1" s="1"/>
  <c r="U586" i="1"/>
  <c r="AM589" i="1"/>
  <c r="AL589" i="1"/>
  <c r="AK589" i="1"/>
  <c r="W589" i="1"/>
  <c r="AB589" i="1" s="1"/>
  <c r="U589" i="1"/>
  <c r="AM588" i="1"/>
  <c r="AL588" i="1"/>
  <c r="AK588" i="1"/>
  <c r="W588" i="1"/>
  <c r="AB588" i="1" s="1"/>
  <c r="U588" i="1"/>
  <c r="AM578" i="1"/>
  <c r="AL578" i="1"/>
  <c r="AK578" i="1"/>
  <c r="W578" i="1"/>
  <c r="AB578" i="1" s="1"/>
  <c r="U578" i="1"/>
  <c r="AM579" i="1"/>
  <c r="AL579" i="1"/>
  <c r="AK579" i="1"/>
  <c r="W579" i="1"/>
  <c r="AB579" i="1" s="1"/>
  <c r="U579" i="1"/>
  <c r="AM572" i="1"/>
  <c r="AL572" i="1"/>
  <c r="AK572" i="1"/>
  <c r="W572" i="1"/>
  <c r="AB572" i="1" s="1"/>
  <c r="U572" i="1"/>
  <c r="AM573" i="1"/>
  <c r="AL573" i="1"/>
  <c r="AK573" i="1"/>
  <c r="W573" i="1"/>
  <c r="AB573" i="1" s="1"/>
  <c r="U573" i="1"/>
  <c r="AM569" i="1"/>
  <c r="AL569" i="1"/>
  <c r="AK569" i="1"/>
  <c r="W569" i="1"/>
  <c r="AB569" i="1" s="1"/>
  <c r="U569" i="1"/>
  <c r="AM564" i="1"/>
  <c r="AL564" i="1"/>
  <c r="AK564" i="1"/>
  <c r="W564" i="1"/>
  <c r="AB564" i="1" s="1"/>
  <c r="U564" i="1"/>
  <c r="AM560" i="1"/>
  <c r="AL560" i="1"/>
  <c r="AK560" i="1"/>
  <c r="W560" i="1"/>
  <c r="AB560" i="1" s="1"/>
  <c r="U560" i="1"/>
  <c r="AM561" i="1"/>
  <c r="AL561" i="1"/>
  <c r="AK561" i="1"/>
  <c r="W561" i="1"/>
  <c r="AB561" i="1" s="1"/>
  <c r="U561" i="1"/>
  <c r="AM570" i="1"/>
  <c r="AL570" i="1"/>
  <c r="AK570" i="1"/>
  <c r="W570" i="1"/>
  <c r="AB570" i="1" s="1"/>
  <c r="U570" i="1"/>
  <c r="AM565" i="1"/>
  <c r="AL565" i="1"/>
  <c r="AK565" i="1"/>
  <c r="W565" i="1"/>
  <c r="AB565" i="1" s="1"/>
  <c r="U565" i="1"/>
  <c r="AM549" i="1"/>
  <c r="AL549" i="1"/>
  <c r="AK549" i="1"/>
  <c r="W549" i="1"/>
  <c r="AB549" i="1" s="1"/>
  <c r="U549" i="1"/>
  <c r="AM548" i="1"/>
  <c r="AL548" i="1"/>
  <c r="AK548" i="1"/>
  <c r="W548" i="1"/>
  <c r="AB548" i="1" s="1"/>
  <c r="U548" i="1"/>
  <c r="AM533" i="1"/>
  <c r="AL533" i="1"/>
  <c r="AK533" i="1"/>
  <c r="W533" i="1"/>
  <c r="AB533" i="1" s="1"/>
  <c r="U533" i="1"/>
  <c r="AM531" i="1"/>
  <c r="AL531" i="1"/>
  <c r="AK531" i="1"/>
  <c r="W531" i="1"/>
  <c r="AB531" i="1" s="1"/>
  <c r="U531" i="1"/>
  <c r="AM530" i="1"/>
  <c r="AL530" i="1"/>
  <c r="AK530" i="1"/>
  <c r="W530" i="1"/>
  <c r="AB530" i="1" s="1"/>
  <c r="U530" i="1"/>
  <c r="AM540" i="1"/>
  <c r="AL540" i="1"/>
  <c r="AK540" i="1"/>
  <c r="W540" i="1"/>
  <c r="AB540" i="1" s="1"/>
  <c r="U540" i="1"/>
  <c r="AM538" i="1"/>
  <c r="AL538" i="1"/>
  <c r="AK538" i="1"/>
  <c r="W538" i="1"/>
  <c r="AB538" i="1" s="1"/>
  <c r="U538" i="1"/>
  <c r="AM536" i="1"/>
  <c r="AL536" i="1"/>
  <c r="AK536" i="1"/>
  <c r="W536" i="1"/>
  <c r="AB536" i="1" s="1"/>
  <c r="U536" i="1"/>
  <c r="AM535" i="1"/>
  <c r="AL535" i="1"/>
  <c r="AK535" i="1"/>
  <c r="W535" i="1"/>
  <c r="AB535" i="1" s="1"/>
  <c r="U535" i="1"/>
  <c r="AM527" i="1"/>
  <c r="AL527" i="1"/>
  <c r="AK527" i="1"/>
  <c r="W527" i="1"/>
  <c r="AB527" i="1" s="1"/>
  <c r="U527" i="1"/>
  <c r="AM521" i="1"/>
  <c r="AL521" i="1"/>
  <c r="AK521" i="1"/>
  <c r="W521" i="1"/>
  <c r="AB521" i="1" s="1"/>
  <c r="U521" i="1"/>
  <c r="AM519" i="1"/>
  <c r="AL519" i="1"/>
  <c r="AK519" i="1"/>
  <c r="W519" i="1"/>
  <c r="AB519" i="1" s="1"/>
  <c r="U519" i="1"/>
  <c r="AM518" i="1"/>
  <c r="AL518" i="1"/>
  <c r="AK518" i="1"/>
  <c r="W518" i="1"/>
  <c r="AB518" i="1" s="1"/>
  <c r="U518" i="1"/>
  <c r="AM512" i="1"/>
  <c r="AL512" i="1"/>
  <c r="AK512" i="1"/>
  <c r="W512" i="1"/>
  <c r="AB512" i="1" s="1"/>
  <c r="U512" i="1"/>
  <c r="AM509" i="1"/>
  <c r="AL509" i="1"/>
  <c r="AK509" i="1"/>
  <c r="W509" i="1"/>
  <c r="AB509" i="1" s="1"/>
  <c r="U509" i="1"/>
  <c r="AM510" i="1"/>
  <c r="AL510" i="1"/>
  <c r="AK510" i="1"/>
  <c r="W510" i="1"/>
  <c r="AB510" i="1" s="1"/>
  <c r="U510" i="1"/>
  <c r="AM515" i="1"/>
  <c r="AL515" i="1"/>
  <c r="AK515" i="1"/>
  <c r="W515" i="1"/>
  <c r="AB515" i="1" s="1"/>
  <c r="U515" i="1"/>
  <c r="AM502" i="1"/>
  <c r="AL502" i="1"/>
  <c r="AK502" i="1"/>
  <c r="W502" i="1"/>
  <c r="AB502" i="1" s="1"/>
  <c r="U502" i="1"/>
  <c r="U1" i="1"/>
  <c r="W1" i="1"/>
  <c r="AB1" i="1" s="1"/>
  <c r="AK1" i="1"/>
  <c r="AL1" i="1"/>
  <c r="AM1" i="1"/>
  <c r="U2" i="1"/>
  <c r="W2" i="1"/>
  <c r="AB2" i="1" s="1"/>
  <c r="AK2" i="1"/>
  <c r="AL2" i="1"/>
  <c r="AM2" i="1"/>
  <c r="U3" i="1"/>
  <c r="W3" i="1"/>
  <c r="AB3" i="1" s="1"/>
  <c r="AK3" i="1"/>
  <c r="AL3" i="1"/>
  <c r="AM3" i="1"/>
  <c r="U4" i="1"/>
  <c r="W4" i="1"/>
  <c r="AB4" i="1" s="1"/>
  <c r="AK4" i="1"/>
  <c r="AL4" i="1"/>
  <c r="AM4" i="1"/>
  <c r="U5" i="1"/>
  <c r="W5" i="1"/>
  <c r="AB5" i="1" s="1"/>
  <c r="AK5" i="1"/>
  <c r="AL5" i="1"/>
  <c r="AM5" i="1"/>
  <c r="U6" i="1"/>
  <c r="W6" i="1"/>
  <c r="AB6" i="1" s="1"/>
  <c r="AK6" i="1"/>
  <c r="AL6" i="1"/>
  <c r="AM6" i="1"/>
  <c r="U7" i="1"/>
  <c r="W7" i="1"/>
  <c r="AB7" i="1" s="1"/>
  <c r="AK7" i="1"/>
  <c r="AL7" i="1"/>
  <c r="AM7" i="1"/>
  <c r="U8" i="1"/>
  <c r="W8" i="1"/>
  <c r="AB8" i="1" s="1"/>
  <c r="AK8" i="1"/>
  <c r="AL8" i="1"/>
  <c r="AM8" i="1"/>
  <c r="U9" i="1"/>
  <c r="W9" i="1"/>
  <c r="AB9" i="1" s="1"/>
  <c r="AK9" i="1"/>
  <c r="AL9" i="1"/>
  <c r="AM9" i="1"/>
  <c r="U10" i="1"/>
  <c r="W10" i="1"/>
  <c r="AB10" i="1" s="1"/>
  <c r="AK10" i="1"/>
  <c r="AL10" i="1"/>
  <c r="AM10" i="1"/>
  <c r="U11" i="1"/>
  <c r="W11" i="1"/>
  <c r="AB11" i="1" s="1"/>
  <c r="AK11" i="1"/>
  <c r="AL11" i="1"/>
  <c r="AM11" i="1"/>
  <c r="U12" i="1"/>
  <c r="W12" i="1"/>
  <c r="AB12" i="1" s="1"/>
  <c r="AK12" i="1"/>
  <c r="AL12" i="1"/>
  <c r="AM12" i="1"/>
  <c r="U13" i="1"/>
  <c r="W13" i="1"/>
  <c r="AB13" i="1" s="1"/>
  <c r="AK13" i="1"/>
  <c r="AL13" i="1"/>
  <c r="AM13" i="1"/>
  <c r="S17" i="1"/>
  <c r="S24" i="1" s="1"/>
  <c r="O19" i="1"/>
  <c r="T20" i="1"/>
  <c r="AE20" i="1"/>
  <c r="N21" i="1"/>
  <c r="C22" i="1"/>
  <c r="AG22" i="1"/>
  <c r="U24" i="1"/>
  <c r="AB24" i="1"/>
  <c r="AC24" i="1"/>
  <c r="AD24" i="1"/>
  <c r="AE24" i="1"/>
  <c r="AF24" i="1"/>
  <c r="AG24" i="1"/>
  <c r="AJ24" i="1"/>
  <c r="AK24" i="1"/>
  <c r="AL24" i="1"/>
  <c r="AM24" i="1"/>
  <c r="U31" i="1"/>
  <c r="W31" i="1"/>
  <c r="AB31" i="1" s="1"/>
  <c r="AK31" i="1"/>
  <c r="AL31" i="1"/>
  <c r="AM31" i="1"/>
  <c r="U32" i="1"/>
  <c r="W32" i="1"/>
  <c r="AB32" i="1" s="1"/>
  <c r="AK32" i="1"/>
  <c r="AL32" i="1"/>
  <c r="AM32" i="1"/>
  <c r="U34" i="1"/>
  <c r="W34" i="1"/>
  <c r="AB34" i="1" s="1"/>
  <c r="AK34" i="1"/>
  <c r="AL34" i="1"/>
  <c r="AM34" i="1"/>
  <c r="U36" i="1"/>
  <c r="W36" i="1"/>
  <c r="AB36" i="1" s="1"/>
  <c r="AK36" i="1"/>
  <c r="AL36" i="1"/>
  <c r="AM36" i="1"/>
  <c r="U37" i="1"/>
  <c r="W37" i="1"/>
  <c r="AB37" i="1" s="1"/>
  <c r="AK37" i="1"/>
  <c r="AL37" i="1"/>
  <c r="AM37" i="1"/>
  <c r="U55" i="1"/>
  <c r="W55" i="1"/>
  <c r="AB55" i="1" s="1"/>
  <c r="AK55" i="1"/>
  <c r="AL55" i="1"/>
  <c r="AM55" i="1"/>
  <c r="U56" i="1"/>
  <c r="W56" i="1"/>
  <c r="AB56" i="1" s="1"/>
  <c r="AK56" i="1"/>
  <c r="AL56" i="1"/>
  <c r="AM56" i="1"/>
  <c r="U58" i="1"/>
  <c r="W58" i="1"/>
  <c r="AB58" i="1" s="1"/>
  <c r="AK58" i="1"/>
  <c r="AL58" i="1"/>
  <c r="AM58" i="1"/>
  <c r="U60" i="1"/>
  <c r="W60" i="1"/>
  <c r="AB60" i="1" s="1"/>
  <c r="AK60" i="1"/>
  <c r="AL60" i="1"/>
  <c r="AM60" i="1"/>
  <c r="U66" i="1"/>
  <c r="W66" i="1"/>
  <c r="AB66" i="1" s="1"/>
  <c r="AK66" i="1"/>
  <c r="AL66" i="1"/>
  <c r="AM66" i="1"/>
  <c r="U67" i="1"/>
  <c r="W67" i="1"/>
  <c r="AB67" i="1" s="1"/>
  <c r="AK67" i="1"/>
  <c r="AL67" i="1"/>
  <c r="AM67" i="1"/>
  <c r="U69" i="1"/>
  <c r="W69" i="1"/>
  <c r="AB69" i="1" s="1"/>
  <c r="AK69" i="1"/>
  <c r="AL69" i="1"/>
  <c r="AM69" i="1"/>
  <c r="U71" i="1"/>
  <c r="W71" i="1"/>
  <c r="AB71" i="1" s="1"/>
  <c r="AK71" i="1"/>
  <c r="AL71" i="1"/>
  <c r="AM71" i="1"/>
  <c r="U75" i="1"/>
  <c r="W75" i="1"/>
  <c r="AB75" i="1" s="1"/>
  <c r="AK75" i="1"/>
  <c r="AL75" i="1"/>
  <c r="AM75" i="1"/>
  <c r="U76" i="1"/>
  <c r="W76" i="1"/>
  <c r="AB76" i="1" s="1"/>
  <c r="AK76" i="1"/>
  <c r="AL76" i="1"/>
  <c r="AM76" i="1"/>
  <c r="U82" i="1"/>
  <c r="W82" i="1"/>
  <c r="AB82" i="1" s="1"/>
  <c r="AK82" i="1"/>
  <c r="AL82" i="1"/>
  <c r="AM82" i="1"/>
  <c r="U83" i="1"/>
  <c r="W83" i="1"/>
  <c r="AB83" i="1" s="1"/>
  <c r="AK83" i="1"/>
  <c r="AL83" i="1"/>
  <c r="AM83" i="1"/>
  <c r="U84" i="1"/>
  <c r="W84" i="1"/>
  <c r="AB84" i="1" s="1"/>
  <c r="AK84" i="1"/>
  <c r="AL84" i="1"/>
  <c r="AM84" i="1"/>
  <c r="U86" i="1"/>
  <c r="W86" i="1"/>
  <c r="AB86" i="1" s="1"/>
  <c r="AK86" i="1"/>
  <c r="AL86" i="1"/>
  <c r="AM86" i="1"/>
  <c r="U87" i="1"/>
  <c r="W87" i="1"/>
  <c r="AB87" i="1" s="1"/>
  <c r="AK87" i="1"/>
  <c r="AL87" i="1"/>
  <c r="AM87" i="1"/>
  <c r="U88" i="1"/>
  <c r="W88" i="1"/>
  <c r="AB88" i="1" s="1"/>
  <c r="AK88" i="1"/>
  <c r="AL88" i="1"/>
  <c r="AM88" i="1"/>
  <c r="U89" i="1"/>
  <c r="W89" i="1"/>
  <c r="AB89" i="1" s="1"/>
  <c r="AK89" i="1"/>
  <c r="AL89" i="1"/>
  <c r="AM89" i="1"/>
  <c r="U90" i="1"/>
  <c r="W90" i="1"/>
  <c r="AB90" i="1" s="1"/>
  <c r="AK90" i="1"/>
  <c r="AL90" i="1"/>
  <c r="AM90" i="1"/>
  <c r="U91" i="1"/>
  <c r="W91" i="1"/>
  <c r="AB91" i="1" s="1"/>
  <c r="AK91" i="1"/>
  <c r="AL91" i="1"/>
  <c r="AM91" i="1"/>
  <c r="U92" i="1"/>
  <c r="W92" i="1"/>
  <c r="AB92" i="1" s="1"/>
  <c r="AK92" i="1"/>
  <c r="AL92" i="1"/>
  <c r="AM92" i="1"/>
  <c r="U96" i="1"/>
  <c r="W96" i="1"/>
  <c r="AB96" i="1" s="1"/>
  <c r="AK96" i="1"/>
  <c r="AL96" i="1"/>
  <c r="AM96" i="1"/>
  <c r="U97" i="1"/>
  <c r="W97" i="1"/>
  <c r="AB97" i="1" s="1"/>
  <c r="AK97" i="1"/>
  <c r="AL97" i="1"/>
  <c r="AM97" i="1"/>
  <c r="U98" i="1"/>
  <c r="W98" i="1"/>
  <c r="AB98" i="1" s="1"/>
  <c r="AK98" i="1"/>
  <c r="AL98" i="1"/>
  <c r="AM98" i="1"/>
  <c r="U100" i="1"/>
  <c r="W100" i="1"/>
  <c r="AB100" i="1" s="1"/>
  <c r="AK100" i="1"/>
  <c r="AL100" i="1"/>
  <c r="AM100" i="1"/>
  <c r="U101" i="1"/>
  <c r="W101" i="1"/>
  <c r="AB101" i="1" s="1"/>
  <c r="AK101" i="1"/>
  <c r="AL101" i="1"/>
  <c r="AM101" i="1"/>
  <c r="U102" i="1"/>
  <c r="W102" i="1"/>
  <c r="AB102" i="1" s="1"/>
  <c r="AK102" i="1"/>
  <c r="AL102" i="1"/>
  <c r="AM102" i="1"/>
  <c r="U103" i="1"/>
  <c r="W103" i="1"/>
  <c r="AB103" i="1" s="1"/>
  <c r="AK103" i="1"/>
  <c r="AL103" i="1"/>
  <c r="AM103" i="1"/>
  <c r="U104" i="1"/>
  <c r="W104" i="1"/>
  <c r="AB104" i="1" s="1"/>
  <c r="AK104" i="1"/>
  <c r="AL104" i="1"/>
  <c r="AM104" i="1"/>
  <c r="U105" i="1"/>
  <c r="W105" i="1"/>
  <c r="AB105" i="1" s="1"/>
  <c r="AK105" i="1"/>
  <c r="AL105" i="1"/>
  <c r="AM105" i="1"/>
  <c r="U106" i="1"/>
  <c r="W106" i="1"/>
  <c r="AB106" i="1" s="1"/>
  <c r="AK106" i="1"/>
  <c r="AL106" i="1"/>
  <c r="AM106" i="1"/>
  <c r="U110" i="1"/>
  <c r="W110" i="1"/>
  <c r="AB110" i="1" s="1"/>
  <c r="AK110" i="1"/>
  <c r="AL110" i="1"/>
  <c r="AM110" i="1"/>
  <c r="U111" i="1"/>
  <c r="W111" i="1"/>
  <c r="AB111" i="1" s="1"/>
  <c r="AK111" i="1"/>
  <c r="AL111" i="1"/>
  <c r="AM111" i="1"/>
  <c r="U115" i="1"/>
  <c r="W115" i="1"/>
  <c r="AB115" i="1" s="1"/>
  <c r="AK115" i="1"/>
  <c r="AL115" i="1"/>
  <c r="AM115" i="1"/>
  <c r="U122" i="1"/>
  <c r="W122" i="1"/>
  <c r="AB122" i="1" s="1"/>
  <c r="AK122" i="1"/>
  <c r="AL122" i="1"/>
  <c r="AM122" i="1"/>
  <c r="U123" i="1"/>
  <c r="W123" i="1"/>
  <c r="AB123" i="1" s="1"/>
  <c r="AK123" i="1"/>
  <c r="AL123" i="1"/>
  <c r="AM123" i="1"/>
  <c r="U127" i="1"/>
  <c r="W127" i="1"/>
  <c r="AB127" i="1" s="1"/>
  <c r="AK127" i="1"/>
  <c r="AL127" i="1"/>
  <c r="AM127" i="1"/>
  <c r="U128" i="1"/>
  <c r="W128" i="1"/>
  <c r="AB128" i="1" s="1"/>
  <c r="AK128" i="1"/>
  <c r="AL128" i="1"/>
  <c r="AM128" i="1"/>
  <c r="U175" i="1"/>
  <c r="W175" i="1"/>
  <c r="AB175" i="1" s="1"/>
  <c r="AK175" i="1"/>
  <c r="AL175" i="1"/>
  <c r="AM175" i="1"/>
  <c r="U176" i="1"/>
  <c r="W176" i="1"/>
  <c r="AB176" i="1" s="1"/>
  <c r="AK176" i="1"/>
  <c r="AL176" i="1"/>
  <c r="AM176" i="1"/>
  <c r="U177" i="1"/>
  <c r="W177" i="1"/>
  <c r="AB177" i="1" s="1"/>
  <c r="AK177" i="1"/>
  <c r="AL177" i="1"/>
  <c r="AM177" i="1"/>
  <c r="U179" i="1"/>
  <c r="W179" i="1"/>
  <c r="AB179" i="1" s="1"/>
  <c r="AK179" i="1"/>
  <c r="AL179" i="1"/>
  <c r="AM179" i="1"/>
  <c r="U180" i="1"/>
  <c r="W180" i="1"/>
  <c r="AB180" i="1" s="1"/>
  <c r="AK180" i="1"/>
  <c r="AL180" i="1"/>
  <c r="AM180" i="1"/>
  <c r="U181" i="1"/>
  <c r="W181" i="1"/>
  <c r="AB181" i="1" s="1"/>
  <c r="AK181" i="1"/>
  <c r="AL181" i="1"/>
  <c r="AM181" i="1"/>
  <c r="U183" i="1"/>
  <c r="W183" i="1"/>
  <c r="AB183" i="1" s="1"/>
  <c r="AK183" i="1"/>
  <c r="AL183" i="1"/>
  <c r="AM183" i="1"/>
  <c r="U184" i="1"/>
  <c r="W184" i="1"/>
  <c r="AB184" i="1" s="1"/>
  <c r="AK184" i="1"/>
  <c r="AL184" i="1"/>
  <c r="AM184" i="1"/>
  <c r="U186" i="1"/>
  <c r="W186" i="1"/>
  <c r="AB186" i="1" s="1"/>
  <c r="AK186" i="1"/>
  <c r="AL186" i="1"/>
  <c r="AM186" i="1"/>
  <c r="U187" i="1"/>
  <c r="W187" i="1"/>
  <c r="AB187" i="1" s="1"/>
  <c r="AK187" i="1"/>
  <c r="AL187" i="1"/>
  <c r="AM187" i="1"/>
  <c r="U189" i="1"/>
  <c r="W189" i="1"/>
  <c r="AB189" i="1" s="1"/>
  <c r="AK189" i="1"/>
  <c r="AL189" i="1"/>
  <c r="AM189" i="1"/>
  <c r="U190" i="1"/>
  <c r="W190" i="1"/>
  <c r="AB190" i="1" s="1"/>
  <c r="AK190" i="1"/>
  <c r="AL190" i="1"/>
  <c r="AM190" i="1"/>
  <c r="U194" i="1"/>
  <c r="W194" i="1"/>
  <c r="AB194" i="1" s="1"/>
  <c r="AK194" i="1"/>
  <c r="AL194" i="1"/>
  <c r="AM194" i="1"/>
  <c r="U195" i="1"/>
  <c r="W195" i="1"/>
  <c r="AB195" i="1" s="1"/>
  <c r="AK195" i="1"/>
  <c r="AL195" i="1"/>
  <c r="AM195" i="1"/>
  <c r="U196" i="1"/>
  <c r="W196" i="1"/>
  <c r="AB196" i="1" s="1"/>
  <c r="AK196" i="1"/>
  <c r="AL196" i="1"/>
  <c r="AM196" i="1"/>
  <c r="U204" i="1"/>
  <c r="W204" i="1"/>
  <c r="AB204" i="1" s="1"/>
  <c r="AK204" i="1"/>
  <c r="AL204" i="1"/>
  <c r="AM204" i="1"/>
  <c r="U205" i="1"/>
  <c r="W205" i="1"/>
  <c r="AB205" i="1" s="1"/>
  <c r="AK205" i="1"/>
  <c r="AL205" i="1"/>
  <c r="AM205" i="1"/>
  <c r="U207" i="1"/>
  <c r="W207" i="1"/>
  <c r="AB207" i="1" s="1"/>
  <c r="AK207" i="1"/>
  <c r="AL207" i="1"/>
  <c r="AM207" i="1"/>
  <c r="U209" i="1"/>
  <c r="W209" i="1"/>
  <c r="AB209" i="1" s="1"/>
  <c r="AK209" i="1"/>
  <c r="AL209" i="1"/>
  <c r="AM209" i="1"/>
  <c r="U216" i="1"/>
  <c r="W216" i="1"/>
  <c r="AB216" i="1" s="1"/>
  <c r="AK216" i="1"/>
  <c r="AL216" i="1"/>
  <c r="AM216" i="1"/>
  <c r="U217" i="1"/>
  <c r="W217" i="1"/>
  <c r="AB217" i="1" s="1"/>
  <c r="AK217" i="1"/>
  <c r="AL217" i="1"/>
  <c r="AM217" i="1"/>
  <c r="U218" i="1"/>
  <c r="W218" i="1"/>
  <c r="AB218" i="1" s="1"/>
  <c r="AK218" i="1"/>
  <c r="AL218" i="1"/>
  <c r="AM218" i="1"/>
  <c r="U219" i="1"/>
  <c r="W219" i="1"/>
  <c r="AB219" i="1" s="1"/>
  <c r="AK219" i="1"/>
  <c r="AL219" i="1"/>
  <c r="AM219" i="1"/>
  <c r="U220" i="1"/>
  <c r="W220" i="1"/>
  <c r="AB220" i="1" s="1"/>
  <c r="AK220" i="1"/>
  <c r="AL220" i="1"/>
  <c r="AM220" i="1"/>
  <c r="U221" i="1"/>
  <c r="W221" i="1"/>
  <c r="AB221" i="1" s="1"/>
  <c r="AK221" i="1"/>
  <c r="AL221" i="1"/>
  <c r="AM221" i="1"/>
  <c r="U223" i="1"/>
  <c r="W223" i="1"/>
  <c r="AB223" i="1" s="1"/>
  <c r="AK223" i="1"/>
  <c r="AL223" i="1"/>
  <c r="AM223" i="1"/>
  <c r="U227" i="1"/>
  <c r="W227" i="1"/>
  <c r="AB227" i="1" s="1"/>
  <c r="AK227" i="1"/>
  <c r="AL227" i="1"/>
  <c r="AM227" i="1"/>
  <c r="U228" i="1"/>
  <c r="W228" i="1"/>
  <c r="AB228" i="1" s="1"/>
  <c r="AK228" i="1"/>
  <c r="AL228" i="1"/>
  <c r="AM228" i="1"/>
  <c r="U229" i="1"/>
  <c r="W229" i="1"/>
  <c r="AB229" i="1" s="1"/>
  <c r="AK229" i="1"/>
  <c r="AL229" i="1"/>
  <c r="AM229" i="1"/>
  <c r="U275" i="1"/>
  <c r="W275" i="1"/>
  <c r="AB275" i="1" s="1"/>
  <c r="AK275" i="1"/>
  <c r="AL275" i="1"/>
  <c r="AM275" i="1"/>
  <c r="U277" i="1"/>
  <c r="W277" i="1"/>
  <c r="AB277" i="1" s="1"/>
  <c r="AK277" i="1"/>
  <c r="AL277" i="1"/>
  <c r="AM277" i="1"/>
  <c r="U278" i="1"/>
  <c r="W278" i="1"/>
  <c r="AB278" i="1" s="1"/>
  <c r="AK278" i="1"/>
  <c r="AL278" i="1"/>
  <c r="AM278" i="1"/>
  <c r="U279" i="1"/>
  <c r="W279" i="1"/>
  <c r="AB279" i="1" s="1"/>
  <c r="AK279" i="1"/>
  <c r="AL279" i="1"/>
  <c r="AM279" i="1"/>
  <c r="U280" i="1"/>
  <c r="W280" i="1"/>
  <c r="AB280" i="1" s="1"/>
  <c r="AK280" i="1"/>
  <c r="AL280" i="1"/>
  <c r="AM280" i="1"/>
  <c r="U282" i="1"/>
  <c r="W282" i="1"/>
  <c r="AB282" i="1" s="1"/>
  <c r="AK282" i="1"/>
  <c r="AL282" i="1"/>
  <c r="AM282" i="1"/>
  <c r="U286" i="1"/>
  <c r="W286" i="1"/>
  <c r="AB286" i="1" s="1"/>
  <c r="AK286" i="1"/>
  <c r="AL286" i="1"/>
  <c r="AM286" i="1"/>
  <c r="U288" i="1"/>
  <c r="W288" i="1"/>
  <c r="AB288" i="1" s="1"/>
  <c r="AK288" i="1"/>
  <c r="AL288" i="1"/>
  <c r="AM288" i="1"/>
  <c r="U316" i="1"/>
  <c r="W316" i="1"/>
  <c r="AB316" i="1" s="1"/>
  <c r="AK316" i="1"/>
  <c r="AL316" i="1"/>
  <c r="AM316" i="1"/>
  <c r="U318" i="1"/>
  <c r="W318" i="1"/>
  <c r="AB318" i="1" s="1"/>
  <c r="AK318" i="1"/>
  <c r="AL318" i="1"/>
  <c r="AM318" i="1"/>
  <c r="U320" i="1"/>
  <c r="W320" i="1"/>
  <c r="AB320" i="1" s="1"/>
  <c r="AK320" i="1"/>
  <c r="AL320" i="1"/>
  <c r="AM320" i="1"/>
  <c r="U322" i="1"/>
  <c r="W322" i="1"/>
  <c r="AB322" i="1" s="1"/>
  <c r="AK322" i="1"/>
  <c r="AL322" i="1"/>
  <c r="AM322" i="1"/>
  <c r="U329" i="1"/>
  <c r="W329" i="1"/>
  <c r="AB329" i="1" s="1"/>
  <c r="AK329" i="1"/>
  <c r="AL329" i="1"/>
  <c r="AM329" i="1"/>
  <c r="U330" i="1"/>
  <c r="W330" i="1"/>
  <c r="AB330" i="1" s="1"/>
  <c r="AK330" i="1"/>
  <c r="AL330" i="1"/>
  <c r="AM330" i="1"/>
  <c r="U332" i="1"/>
  <c r="W332" i="1"/>
  <c r="AB332" i="1" s="1"/>
  <c r="AK332" i="1"/>
  <c r="AL332" i="1"/>
  <c r="AM332" i="1"/>
  <c r="U428" i="1"/>
  <c r="W428" i="1"/>
  <c r="AB428" i="1" s="1"/>
  <c r="AK428" i="1"/>
  <c r="AL428" i="1"/>
  <c r="AM428" i="1"/>
  <c r="U429" i="1"/>
  <c r="W429" i="1"/>
  <c r="AB429" i="1" s="1"/>
  <c r="AK429" i="1"/>
  <c r="AL429" i="1"/>
  <c r="AM429" i="1"/>
  <c r="U431" i="1"/>
  <c r="W431" i="1"/>
  <c r="AB431" i="1" s="1"/>
  <c r="AK431" i="1"/>
  <c r="AL431" i="1"/>
  <c r="AM431" i="1"/>
  <c r="U433" i="1"/>
  <c r="W433" i="1"/>
  <c r="AB433" i="1" s="1"/>
  <c r="AK433" i="1"/>
  <c r="AL433" i="1"/>
  <c r="AM433" i="1"/>
  <c r="U435" i="1"/>
  <c r="W435" i="1"/>
  <c r="AB435" i="1" s="1"/>
  <c r="AK435" i="1"/>
  <c r="AL435" i="1"/>
  <c r="AM435" i="1"/>
  <c r="U437" i="1"/>
  <c r="W437" i="1"/>
  <c r="AB437" i="1" s="1"/>
  <c r="AK437" i="1"/>
  <c r="AL437" i="1"/>
  <c r="AM437" i="1"/>
  <c r="U443" i="1"/>
  <c r="W443" i="1"/>
  <c r="AB443" i="1" s="1"/>
  <c r="AK443" i="1"/>
  <c r="AL443" i="1"/>
  <c r="AM443" i="1"/>
  <c r="U444" i="1"/>
  <c r="W444" i="1"/>
  <c r="AB444" i="1" s="1"/>
  <c r="AK444" i="1"/>
  <c r="AL444" i="1"/>
  <c r="AM444" i="1"/>
  <c r="U445" i="1"/>
  <c r="W445" i="1"/>
  <c r="AB445" i="1" s="1"/>
  <c r="AK445" i="1"/>
  <c r="AL445" i="1"/>
  <c r="AM445" i="1"/>
  <c r="U447" i="1"/>
  <c r="W447" i="1"/>
  <c r="AB447" i="1" s="1"/>
  <c r="AK447" i="1"/>
  <c r="AL447" i="1"/>
  <c r="AM447" i="1"/>
  <c r="U449" i="1"/>
  <c r="W449" i="1"/>
  <c r="AB449" i="1" s="1"/>
  <c r="AK449" i="1"/>
  <c r="AL449" i="1"/>
  <c r="AM449" i="1"/>
  <c r="U462" i="1"/>
  <c r="W462" i="1"/>
  <c r="AB462" i="1" s="1"/>
  <c r="AK462" i="1"/>
  <c r="AL462" i="1"/>
  <c r="AM462" i="1"/>
  <c r="U463" i="1"/>
  <c r="W463" i="1"/>
  <c r="AB463" i="1" s="1"/>
  <c r="AK463" i="1"/>
  <c r="AL463" i="1"/>
  <c r="AM463" i="1"/>
  <c r="U472" i="1"/>
  <c r="W472" i="1"/>
  <c r="AB472" i="1" s="1"/>
  <c r="AK472" i="1"/>
  <c r="AL472" i="1"/>
  <c r="AM472" i="1"/>
  <c r="U474" i="1"/>
  <c r="W474" i="1"/>
  <c r="AB474" i="1" s="1"/>
  <c r="AK474" i="1"/>
  <c r="AL474" i="1"/>
  <c r="AM474" i="1"/>
  <c r="U476" i="1"/>
  <c r="W476" i="1"/>
  <c r="AB476" i="1" s="1"/>
  <c r="AK476" i="1"/>
  <c r="AL476" i="1"/>
  <c r="AM476" i="1"/>
  <c r="U477" i="1"/>
  <c r="W477" i="1"/>
  <c r="AB477" i="1" s="1"/>
  <c r="AK477" i="1"/>
  <c r="AL477" i="1"/>
  <c r="AM477" i="1"/>
  <c r="U478" i="1"/>
  <c r="W478" i="1"/>
  <c r="AB478" i="1" s="1"/>
  <c r="AK478" i="1"/>
  <c r="AL478" i="1"/>
  <c r="AM478" i="1"/>
  <c r="U481" i="1"/>
  <c r="W481" i="1"/>
  <c r="AB481" i="1" s="1"/>
  <c r="AK481" i="1"/>
  <c r="AL481" i="1"/>
  <c r="AM481" i="1"/>
  <c r="U485" i="1"/>
  <c r="W485" i="1"/>
  <c r="AB485" i="1" s="1"/>
  <c r="AK485" i="1"/>
  <c r="AL485" i="1"/>
  <c r="AM485" i="1"/>
  <c r="U486" i="1"/>
  <c r="W486" i="1"/>
  <c r="AB486" i="1" s="1"/>
  <c r="AK486" i="1"/>
  <c r="AL486" i="1"/>
  <c r="AM486" i="1"/>
  <c r="U487" i="1"/>
  <c r="W487" i="1"/>
  <c r="AB487" i="1" s="1"/>
  <c r="AK487" i="1"/>
  <c r="AL487" i="1"/>
  <c r="AM487" i="1"/>
  <c r="U489" i="1"/>
  <c r="W489" i="1"/>
  <c r="AB489" i="1" s="1"/>
  <c r="AK489" i="1"/>
  <c r="AL489" i="1"/>
  <c r="AM489" i="1"/>
  <c r="U491" i="1"/>
  <c r="W491" i="1"/>
  <c r="AB491" i="1" s="1"/>
  <c r="AK491" i="1"/>
  <c r="AL491" i="1"/>
  <c r="AM491" i="1"/>
  <c r="U499" i="1"/>
  <c r="W499" i="1"/>
  <c r="AB499" i="1" s="1"/>
  <c r="AK499" i="1"/>
  <c r="AL499" i="1"/>
  <c r="AM499" i="1"/>
  <c r="U500" i="1"/>
  <c r="W500" i="1"/>
  <c r="AB500" i="1" s="1"/>
  <c r="AK500" i="1"/>
  <c r="AL500" i="1"/>
  <c r="AM500" i="1"/>
  <c r="U501" i="1"/>
  <c r="W501" i="1"/>
  <c r="AB501" i="1" s="1"/>
  <c r="AK501" i="1"/>
  <c r="AL501" i="1"/>
  <c r="AM501" i="1"/>
  <c r="U503" i="1"/>
  <c r="W503" i="1"/>
  <c r="AB503" i="1" s="1"/>
  <c r="AK503" i="1"/>
  <c r="AL503" i="1"/>
  <c r="AM503" i="1"/>
  <c r="U504" i="1"/>
  <c r="W504" i="1"/>
  <c r="AB504" i="1" s="1"/>
  <c r="AK504" i="1"/>
  <c r="AL504" i="1"/>
  <c r="AM504" i="1"/>
  <c r="U505" i="1"/>
  <c r="W505" i="1"/>
  <c r="AB505" i="1" s="1"/>
  <c r="AK505" i="1"/>
  <c r="AL505" i="1"/>
  <c r="AM505" i="1"/>
  <c r="U506" i="1"/>
  <c r="W506" i="1"/>
  <c r="AB506" i="1" s="1"/>
  <c r="AK506" i="1"/>
  <c r="AL506" i="1"/>
  <c r="AM506" i="1"/>
  <c r="U507" i="1"/>
  <c r="W507" i="1"/>
  <c r="AB507" i="1" s="1"/>
  <c r="AK507" i="1"/>
  <c r="AL507" i="1"/>
  <c r="AM507" i="1"/>
  <c r="U514" i="1"/>
  <c r="W514" i="1"/>
  <c r="AB514" i="1" s="1"/>
  <c r="AK514" i="1"/>
  <c r="AL514" i="1"/>
  <c r="AM514" i="1"/>
  <c r="U516" i="1"/>
  <c r="W516" i="1"/>
  <c r="AB516" i="1" s="1"/>
  <c r="AK516" i="1"/>
  <c r="AL516" i="1"/>
  <c r="AM516" i="1"/>
  <c r="U526" i="1"/>
  <c r="W526" i="1"/>
  <c r="AB526" i="1" s="1"/>
  <c r="AK526" i="1"/>
  <c r="AL526" i="1"/>
  <c r="AM526" i="1"/>
  <c r="U528" i="1"/>
  <c r="W528" i="1"/>
  <c r="AB528" i="1" s="1"/>
  <c r="AK528" i="1"/>
  <c r="AL528" i="1"/>
  <c r="AM528" i="1"/>
  <c r="U563" i="1"/>
  <c r="W563" i="1"/>
  <c r="AB563" i="1" s="1"/>
  <c r="AK563" i="1"/>
  <c r="AL563" i="1"/>
  <c r="AM563" i="1"/>
  <c r="U562" i="1"/>
  <c r="W562" i="1"/>
  <c r="AB562" i="1" s="1"/>
  <c r="AK562" i="1"/>
  <c r="AL562" i="1"/>
  <c r="AM562" i="1"/>
  <c r="U568" i="1"/>
  <c r="W568" i="1"/>
  <c r="AB568" i="1" s="1"/>
  <c r="AK568" i="1"/>
  <c r="AL568" i="1"/>
  <c r="AM568" i="1"/>
  <c r="U597" i="1"/>
  <c r="W597" i="1"/>
  <c r="AB597" i="1" s="1"/>
  <c r="AK597" i="1"/>
  <c r="AL597" i="1"/>
  <c r="AM597" i="1"/>
  <c r="U598" i="1"/>
  <c r="W598" i="1"/>
  <c r="AB598" i="1" s="1"/>
  <c r="AK598" i="1"/>
  <c r="AL598" i="1"/>
  <c r="AM598" i="1"/>
  <c r="U599" i="1"/>
  <c r="W599" i="1"/>
  <c r="AB599" i="1" s="1"/>
  <c r="AK599" i="1"/>
  <c r="AL599" i="1"/>
  <c r="AM599" i="1"/>
  <c r="U601" i="1"/>
  <c r="W601" i="1"/>
  <c r="AB601" i="1" s="1"/>
  <c r="AK601" i="1"/>
  <c r="AL601" i="1"/>
  <c r="AM601" i="1"/>
  <c r="U603" i="1"/>
  <c r="W603" i="1"/>
  <c r="AB603" i="1" s="1"/>
  <c r="AK603" i="1"/>
  <c r="AL603" i="1"/>
  <c r="AM603" i="1"/>
  <c r="U629" i="1"/>
  <c r="W629" i="1"/>
  <c r="AB629" i="1" s="1"/>
  <c r="AK629" i="1"/>
  <c r="AL629" i="1"/>
  <c r="AM629" i="1"/>
  <c r="U630" i="1"/>
  <c r="W630" i="1"/>
  <c r="AB630" i="1" s="1"/>
  <c r="AK630" i="1"/>
  <c r="AL630" i="1"/>
  <c r="AM630" i="1"/>
  <c r="U633" i="1"/>
  <c r="W633" i="1"/>
  <c r="AB633" i="1" s="1"/>
  <c r="AK633" i="1"/>
  <c r="AL633" i="1"/>
  <c r="AM633" i="1"/>
  <c r="U635" i="1"/>
  <c r="W635" i="1"/>
  <c r="AB635" i="1" s="1"/>
  <c r="AK635" i="1"/>
  <c r="AL635" i="1"/>
  <c r="AM635" i="1"/>
  <c r="U822" i="1"/>
  <c r="W822" i="1"/>
  <c r="AB822" i="1" s="1"/>
  <c r="AK822" i="1"/>
  <c r="AL822" i="1"/>
  <c r="AM822" i="1"/>
  <c r="U823" i="1"/>
  <c r="W823" i="1"/>
  <c r="AB823" i="1" s="1"/>
  <c r="AK823" i="1"/>
  <c r="AL823" i="1"/>
  <c r="AM823" i="1"/>
  <c r="U825" i="1"/>
  <c r="W825" i="1"/>
  <c r="AB825" i="1" s="1"/>
  <c r="AK825" i="1"/>
  <c r="AL825" i="1"/>
  <c r="AM825" i="1"/>
  <c r="U827" i="1"/>
  <c r="W827" i="1"/>
  <c r="AB827" i="1" s="1"/>
  <c r="AK827" i="1"/>
  <c r="AL827" i="1"/>
  <c r="AM827" i="1"/>
  <c r="U836" i="1"/>
  <c r="W836" i="1"/>
  <c r="AB836" i="1" s="1"/>
  <c r="AK836" i="1"/>
  <c r="AL836" i="1"/>
  <c r="AM836" i="1"/>
  <c r="U841" i="1"/>
  <c r="W841" i="1"/>
  <c r="AB841" i="1" s="1"/>
  <c r="AK841" i="1"/>
  <c r="AL841" i="1"/>
  <c r="AM841" i="1"/>
  <c r="U847" i="1"/>
  <c r="W847" i="1"/>
  <c r="AB847" i="1" s="1"/>
  <c r="AK847" i="1"/>
  <c r="AL847" i="1"/>
  <c r="AM847" i="1"/>
  <c r="U849" i="1"/>
  <c r="W849" i="1"/>
  <c r="AB849" i="1" s="1"/>
  <c r="AK849" i="1"/>
  <c r="AL849" i="1"/>
  <c r="AM849" i="1"/>
  <c r="U850" i="1"/>
  <c r="W850" i="1"/>
  <c r="AB850" i="1" s="1"/>
  <c r="AK850" i="1"/>
  <c r="AL850" i="1"/>
  <c r="AM850" i="1"/>
  <c r="U852" i="1"/>
  <c r="W852" i="1"/>
  <c r="AB852" i="1" s="1"/>
  <c r="AK852" i="1"/>
  <c r="AL852" i="1"/>
  <c r="AM852" i="1"/>
  <c r="F3" i="4"/>
  <c r="A6" i="4"/>
  <c r="B22" i="5"/>
  <c r="S279" i="1" l="1"/>
  <c r="S691" i="1"/>
  <c r="S533" i="1"/>
  <c r="S13" i="1"/>
  <c r="S7" i="1"/>
  <c r="S6" i="1"/>
  <c r="X6" i="1"/>
  <c r="AC6" i="1" s="1"/>
  <c r="AJ6" i="1" s="1"/>
  <c r="AG6" i="1" s="1"/>
  <c r="AD6" i="1" s="1"/>
  <c r="X686" i="1"/>
  <c r="AC686" i="1" s="1"/>
  <c r="AJ686" i="1" s="1"/>
  <c r="AG686" i="1" s="1"/>
  <c r="AD686" i="1" s="1"/>
  <c r="S686" i="1"/>
  <c r="S710" i="1"/>
  <c r="X710" i="1"/>
  <c r="AC710" i="1" s="1"/>
  <c r="AJ710" i="1" s="1"/>
  <c r="AG710" i="1" s="1"/>
  <c r="AD710" i="1" s="1"/>
  <c r="X279" i="1" l="1"/>
  <c r="AC279" i="1" s="1"/>
  <c r="AJ279" i="1" s="1"/>
  <c r="AG279" i="1" s="1"/>
  <c r="AD279" i="1" s="1"/>
  <c r="S620" i="1"/>
  <c r="X586" i="1"/>
  <c r="AC586" i="1" s="1"/>
  <c r="AJ586" i="1" s="1"/>
  <c r="AG586" i="1" s="1"/>
  <c r="AD586" i="1" s="1"/>
  <c r="X166" i="1"/>
  <c r="AC166" i="1" s="1"/>
  <c r="AJ166" i="1" s="1"/>
  <c r="AG166" i="1" s="1"/>
  <c r="AD166" i="1" s="1"/>
  <c r="S166" i="1"/>
  <c r="S4" i="1"/>
  <c r="X680" i="1"/>
  <c r="AC680" i="1" s="1"/>
  <c r="AJ680" i="1" s="1"/>
  <c r="AG680" i="1" s="1"/>
  <c r="AD680" i="1" s="1"/>
  <c r="X662" i="1"/>
  <c r="AC662" i="1" s="1"/>
  <c r="AJ662" i="1" s="1"/>
  <c r="AG662" i="1" s="1"/>
  <c r="AD662" i="1" s="1"/>
  <c r="S683" i="1"/>
  <c r="S190" i="1"/>
  <c r="S656" i="1"/>
  <c r="X696" i="1"/>
  <c r="AC696" i="1" s="1"/>
  <c r="AJ696" i="1" s="1"/>
  <c r="AG696" i="1" s="1"/>
  <c r="AD696" i="1" s="1"/>
  <c r="X651" i="1"/>
  <c r="AC651" i="1" s="1"/>
  <c r="AJ651" i="1" s="1"/>
  <c r="AG651" i="1" s="1"/>
  <c r="AD651" i="1" s="1"/>
  <c r="X60" i="1"/>
  <c r="AC60" i="1" s="1"/>
  <c r="AJ60" i="1" s="1"/>
  <c r="AG60" i="1" s="1"/>
  <c r="AD60" i="1" s="1"/>
  <c r="S711" i="1"/>
  <c r="X297" i="1"/>
  <c r="AC297" i="1" s="1"/>
  <c r="AJ297" i="1" s="1"/>
  <c r="AG297" i="1" s="1"/>
  <c r="AD297" i="1" s="1"/>
  <c r="S688" i="1"/>
  <c r="S646" i="1"/>
  <c r="X504" i="1"/>
  <c r="AC504" i="1" s="1"/>
  <c r="AJ504" i="1" s="1"/>
  <c r="AG504" i="1" s="1"/>
  <c r="AD504" i="1" s="1"/>
  <c r="S847" i="1"/>
  <c r="S487" i="1"/>
  <c r="S1" i="1"/>
  <c r="X666" i="1"/>
  <c r="AC666" i="1" s="1"/>
  <c r="AJ666" i="1" s="1"/>
  <c r="AG666" i="1" s="1"/>
  <c r="AD666" i="1" s="1"/>
  <c r="X689" i="1"/>
  <c r="AC689" i="1" s="1"/>
  <c r="AJ689" i="1" s="1"/>
  <c r="AG689" i="1" s="1"/>
  <c r="AD689" i="1" s="1"/>
  <c r="X236" i="1"/>
  <c r="AC236" i="1" s="1"/>
  <c r="AJ236" i="1" s="1"/>
  <c r="AG236" i="1" s="1"/>
  <c r="AD236" i="1" s="1"/>
  <c r="S49" i="1"/>
  <c r="S708" i="1"/>
  <c r="X286" i="1"/>
  <c r="AC286" i="1" s="1"/>
  <c r="AJ286" i="1" s="1"/>
  <c r="AG286" i="1" s="1"/>
  <c r="AD286" i="1" s="1"/>
  <c r="S681" i="1"/>
  <c r="S763" i="1"/>
  <c r="X410" i="1"/>
  <c r="AC410" i="1" s="1"/>
  <c r="AJ410" i="1" s="1"/>
  <c r="AG410" i="1" s="1"/>
  <c r="AD410" i="1" s="1"/>
  <c r="X738" i="1"/>
  <c r="AC738" i="1" s="1"/>
  <c r="AJ738" i="1" s="1"/>
  <c r="AG738" i="1" s="1"/>
  <c r="AD738" i="1" s="1"/>
  <c r="X176" i="1"/>
  <c r="AC176" i="1" s="1"/>
  <c r="AJ176" i="1" s="1"/>
  <c r="AG176" i="1" s="1"/>
  <c r="AD176" i="1" s="1"/>
  <c r="S644" i="1"/>
  <c r="X533" i="1"/>
  <c r="AC533" i="1" s="1"/>
  <c r="AJ533" i="1" s="1"/>
  <c r="AG533" i="1" s="1"/>
  <c r="AD533" i="1" s="1"/>
  <c r="X398" i="1"/>
  <c r="AC398" i="1" s="1"/>
  <c r="AJ398" i="1" s="1"/>
  <c r="AG398" i="1" s="1"/>
  <c r="AD398" i="1" s="1"/>
  <c r="X437" i="1"/>
  <c r="AC437" i="1" s="1"/>
  <c r="AJ437" i="1" s="1"/>
  <c r="AG437" i="1" s="1"/>
  <c r="AD437" i="1" s="1"/>
  <c r="X8" i="1"/>
  <c r="AC8" i="1" s="1"/>
  <c r="AJ8" i="1" s="1"/>
  <c r="AG8" i="1" s="1"/>
  <c r="AD8" i="1" s="1"/>
  <c r="X397" i="1"/>
  <c r="AC397" i="1" s="1"/>
  <c r="AJ397" i="1" s="1"/>
  <c r="AG397" i="1" s="1"/>
  <c r="AD397" i="1" s="1"/>
  <c r="S823" i="1"/>
  <c r="S175" i="1"/>
  <c r="X13" i="1"/>
  <c r="AC13" i="1" s="1"/>
  <c r="AJ13" i="1" s="1"/>
  <c r="AG13" i="1" s="1"/>
  <c r="AD13" i="1" s="1"/>
  <c r="S603" i="1"/>
  <c r="S209" i="1"/>
  <c r="X10" i="1"/>
  <c r="AC10" i="1" s="1"/>
  <c r="AJ10" i="1" s="1"/>
  <c r="AG10" i="1" s="1"/>
  <c r="AD10" i="1" s="1"/>
  <c r="X7" i="1"/>
  <c r="AC7" i="1" s="1"/>
  <c r="AJ7" i="1" s="1"/>
  <c r="AG7" i="1" s="1"/>
  <c r="AD7" i="1" s="1"/>
  <c r="X478" i="1"/>
  <c r="AC478" i="1" s="1"/>
  <c r="AJ478" i="1" s="1"/>
  <c r="AG478" i="1" s="1"/>
  <c r="AD478" i="1" s="1"/>
  <c r="S359" i="1"/>
  <c r="X414" i="1"/>
  <c r="AC414" i="1" s="1"/>
  <c r="AJ414" i="1" s="1"/>
  <c r="AG414" i="1" s="1"/>
  <c r="AD414" i="1" s="1"/>
  <c r="S623" i="1"/>
  <c r="X219" i="1"/>
  <c r="AC219" i="1" s="1"/>
  <c r="AJ219" i="1" s="1"/>
  <c r="AG219" i="1" s="1"/>
  <c r="AD219" i="1" s="1"/>
  <c r="S71" i="1"/>
  <c r="X691" i="1"/>
  <c r="AC691" i="1" s="1"/>
  <c r="AJ691" i="1" s="1"/>
  <c r="AG691" i="1" s="1"/>
  <c r="AD691" i="1" s="1"/>
  <c r="S422" i="1"/>
  <c r="S568" i="1"/>
  <c r="S288" i="1"/>
  <c r="S705" i="1"/>
  <c r="S2" i="1"/>
  <c r="X2" i="1"/>
  <c r="AC2" i="1" s="1"/>
  <c r="AJ2" i="1" s="1"/>
  <c r="AG2" i="1" s="1"/>
  <c r="AD2" i="1" s="1"/>
  <c r="S664" i="1"/>
  <c r="X685" i="1"/>
  <c r="AC685" i="1" s="1"/>
  <c r="AJ685" i="1" s="1"/>
  <c r="AG685" i="1" s="1"/>
  <c r="AD685" i="1" s="1"/>
  <c r="S36" i="1"/>
  <c r="X36" i="1"/>
  <c r="AC36" i="1" s="1"/>
  <c r="AJ36" i="1" s="1"/>
  <c r="AG36" i="1" s="1"/>
  <c r="AD36" i="1" s="1"/>
  <c r="S565" i="1"/>
  <c r="X565" i="1"/>
  <c r="AC565" i="1" s="1"/>
  <c r="AJ565" i="1" s="1"/>
  <c r="AG565" i="1" s="1"/>
  <c r="AD565" i="1" s="1"/>
  <c r="S3" i="1"/>
  <c r="X3" i="1"/>
  <c r="AC3" i="1" s="1"/>
  <c r="AJ3" i="1" s="1"/>
  <c r="AG3" i="1" s="1"/>
  <c r="AD3" i="1" s="1"/>
  <c r="X502" i="1"/>
  <c r="AC502" i="1" s="1"/>
  <c r="AJ502" i="1" s="1"/>
  <c r="AG502" i="1" s="1"/>
  <c r="AD502" i="1" s="1"/>
  <c r="S502" i="1"/>
  <c r="S352" i="1"/>
  <c r="X352" i="1"/>
  <c r="AC352" i="1" s="1"/>
  <c r="AJ352" i="1" s="1"/>
  <c r="AG352" i="1" s="1"/>
  <c r="AD352" i="1" s="1"/>
  <c r="S579" i="1"/>
  <c r="S433" i="1"/>
  <c r="X433" i="1"/>
  <c r="AC433" i="1" s="1"/>
  <c r="AJ433" i="1" s="1"/>
  <c r="AG433" i="1" s="1"/>
  <c r="AD433" i="1" s="1"/>
  <c r="S9" i="1"/>
  <c r="X9" i="1"/>
  <c r="AC9" i="1" s="1"/>
  <c r="AJ9" i="1" s="1"/>
  <c r="AG9" i="1" s="1"/>
  <c r="AD9" i="1" s="1"/>
  <c r="X11" i="1"/>
  <c r="AC11" i="1" s="1"/>
  <c r="AJ11" i="1" s="1"/>
  <c r="AG11" i="1" s="1"/>
  <c r="AD11" i="1" s="1"/>
  <c r="S11" i="1"/>
  <c r="X849" i="1"/>
  <c r="AC849" i="1" s="1"/>
  <c r="AJ849" i="1" s="1"/>
  <c r="AG849" i="1" s="1"/>
  <c r="AD849" i="1" s="1"/>
  <c r="S849" i="1"/>
  <c r="X620" i="1"/>
  <c r="AC620" i="1" s="1"/>
  <c r="AJ620" i="1" s="1"/>
  <c r="AG620" i="1" s="1"/>
  <c r="AD620" i="1" s="1"/>
  <c r="S599" i="1"/>
  <c r="X599" i="1"/>
  <c r="AC599" i="1" s="1"/>
  <c r="AJ599" i="1" s="1"/>
  <c r="AG599" i="1" s="1"/>
  <c r="AD599" i="1" s="1"/>
  <c r="X588" i="1"/>
  <c r="AC588" i="1" s="1"/>
  <c r="AJ588" i="1" s="1"/>
  <c r="AG588" i="1" s="1"/>
  <c r="AD588" i="1" s="1"/>
  <c r="S588" i="1"/>
  <c r="X564" i="1"/>
  <c r="AC564" i="1" s="1"/>
  <c r="AJ564" i="1" s="1"/>
  <c r="AG564" i="1" s="1"/>
  <c r="AD564" i="1" s="1"/>
  <c r="S564" i="1"/>
  <c r="S516" i="1"/>
  <c r="X516" i="1"/>
  <c r="AC516" i="1" s="1"/>
  <c r="AJ516" i="1" s="1"/>
  <c r="AG516" i="1" s="1"/>
  <c r="AD516" i="1" s="1"/>
  <c r="S479" i="1"/>
  <c r="X479" i="1"/>
  <c r="AC479" i="1" s="1"/>
  <c r="AJ479" i="1" s="1"/>
  <c r="AG479" i="1" s="1"/>
  <c r="AD479" i="1" s="1"/>
  <c r="X464" i="1"/>
  <c r="AC464" i="1" s="1"/>
  <c r="AJ464" i="1" s="1"/>
  <c r="AG464" i="1" s="1"/>
  <c r="AD464" i="1" s="1"/>
  <c r="S464" i="1"/>
  <c r="S476" i="1"/>
  <c r="X476" i="1"/>
  <c r="AC476" i="1" s="1"/>
  <c r="AJ476" i="1" s="1"/>
  <c r="AG476" i="1" s="1"/>
  <c r="AD476" i="1" s="1"/>
  <c r="X435" i="1"/>
  <c r="AC435" i="1" s="1"/>
  <c r="AJ435" i="1" s="1"/>
  <c r="AG435" i="1" s="1"/>
  <c r="AD435" i="1" s="1"/>
  <c r="S435" i="1"/>
  <c r="S417" i="1"/>
  <c r="X417" i="1"/>
  <c r="AC417" i="1" s="1"/>
  <c r="AJ417" i="1" s="1"/>
  <c r="AG417" i="1" s="1"/>
  <c r="AD417" i="1" s="1"/>
  <c r="S396" i="1"/>
  <c r="X396" i="1"/>
  <c r="AC396" i="1" s="1"/>
  <c r="AJ396" i="1" s="1"/>
  <c r="AG396" i="1" s="1"/>
  <c r="AD396" i="1" s="1"/>
  <c r="S392" i="1"/>
  <c r="X392" i="1"/>
  <c r="AC392" i="1" s="1"/>
  <c r="AJ392" i="1" s="1"/>
  <c r="AG392" i="1" s="1"/>
  <c r="AD392" i="1" s="1"/>
  <c r="X382" i="1"/>
  <c r="AC382" i="1" s="1"/>
  <c r="AJ382" i="1" s="1"/>
  <c r="AG382" i="1" s="1"/>
  <c r="AD382" i="1" s="1"/>
  <c r="S382" i="1"/>
  <c r="S365" i="1"/>
  <c r="X365" i="1"/>
  <c r="AC365" i="1" s="1"/>
  <c r="AJ365" i="1" s="1"/>
  <c r="AG365" i="1" s="1"/>
  <c r="AD365" i="1" s="1"/>
  <c r="X540" i="1"/>
  <c r="AC540" i="1" s="1"/>
  <c r="AJ540" i="1" s="1"/>
  <c r="AG540" i="1" s="1"/>
  <c r="AD540" i="1" s="1"/>
  <c r="S540" i="1"/>
  <c r="S700" i="1"/>
  <c r="X700" i="1"/>
  <c r="AC700" i="1" s="1"/>
  <c r="AJ700" i="1" s="1"/>
  <c r="AG700" i="1" s="1"/>
  <c r="AD700" i="1" s="1"/>
  <c r="X562" i="1"/>
  <c r="AC562" i="1" s="1"/>
  <c r="AJ562" i="1" s="1"/>
  <c r="AG562" i="1" s="1"/>
  <c r="AD562" i="1" s="1"/>
  <c r="S562" i="1"/>
  <c r="S676" i="1"/>
  <c r="X676" i="1"/>
  <c r="AC676" i="1" s="1"/>
  <c r="AJ676" i="1" s="1"/>
  <c r="AG676" i="1" s="1"/>
  <c r="AD676" i="1" s="1"/>
  <c r="S661" i="1"/>
  <c r="X661" i="1"/>
  <c r="AC661" i="1" s="1"/>
  <c r="AJ661" i="1" s="1"/>
  <c r="AG661" i="1" s="1"/>
  <c r="AD661" i="1" s="1"/>
  <c r="S474" i="1"/>
  <c r="X474" i="1"/>
  <c r="AC474" i="1" s="1"/>
  <c r="AJ474" i="1" s="1"/>
  <c r="AG474" i="1" s="1"/>
  <c r="AD474" i="1" s="1"/>
  <c r="S465" i="1"/>
  <c r="X465" i="1"/>
  <c r="AC465" i="1" s="1"/>
  <c r="AJ465" i="1" s="1"/>
  <c r="AG465" i="1" s="1"/>
  <c r="AD465" i="1" s="1"/>
  <c r="S695" i="1"/>
  <c r="X695" i="1"/>
  <c r="AC695" i="1" s="1"/>
  <c r="AJ695" i="1" s="1"/>
  <c r="AG695" i="1" s="1"/>
  <c r="AD695" i="1" s="1"/>
  <c r="S443" i="1"/>
  <c r="X443" i="1"/>
  <c r="AC443" i="1" s="1"/>
  <c r="AJ443" i="1" s="1"/>
  <c r="AG443" i="1" s="1"/>
  <c r="AD443" i="1" s="1"/>
  <c r="S445" i="1"/>
  <c r="X445" i="1"/>
  <c r="AC445" i="1" s="1"/>
  <c r="AJ445" i="1" s="1"/>
  <c r="AG445" i="1" s="1"/>
  <c r="AD445" i="1" s="1"/>
  <c r="X648" i="1"/>
  <c r="AC648" i="1" s="1"/>
  <c r="AJ648" i="1" s="1"/>
  <c r="AG648" i="1" s="1"/>
  <c r="AD648" i="1" s="1"/>
  <c r="S648" i="1"/>
  <c r="X703" i="1"/>
  <c r="AC703" i="1" s="1"/>
  <c r="AJ703" i="1" s="1"/>
  <c r="AG703" i="1" s="1"/>
  <c r="AD703" i="1" s="1"/>
  <c r="S703" i="1"/>
  <c r="S186" i="1"/>
  <c r="X186" i="1"/>
  <c r="AC186" i="1" s="1"/>
  <c r="AJ186" i="1" s="1"/>
  <c r="AG186" i="1" s="1"/>
  <c r="AD186" i="1" s="1"/>
  <c r="S444" i="1"/>
  <c r="X444" i="1"/>
  <c r="AC444" i="1" s="1"/>
  <c r="AJ444" i="1" s="1"/>
  <c r="AG444" i="1" s="1"/>
  <c r="AD444" i="1" s="1"/>
  <c r="X669" i="1"/>
  <c r="AC669" i="1" s="1"/>
  <c r="AJ669" i="1" s="1"/>
  <c r="AG669" i="1" s="1"/>
  <c r="AD669" i="1" s="1"/>
  <c r="S669" i="1"/>
  <c r="X674" i="1"/>
  <c r="AC674" i="1" s="1"/>
  <c r="AJ674" i="1" s="1"/>
  <c r="AG674" i="1" s="1"/>
  <c r="AD674" i="1" s="1"/>
  <c r="S674" i="1"/>
  <c r="S560" i="1" l="1"/>
  <c r="S229" i="1"/>
  <c r="S586" i="1"/>
  <c r="S277" i="1"/>
  <c r="X431" i="1"/>
  <c r="AC431" i="1" s="1"/>
  <c r="AJ431" i="1" s="1"/>
  <c r="AG431" i="1" s="1"/>
  <c r="AD431" i="1" s="1"/>
  <c r="S571" i="1"/>
  <c r="S569" i="1"/>
  <c r="S167" i="1"/>
  <c r="X167" i="1"/>
  <c r="AC167" i="1" s="1"/>
  <c r="AJ167" i="1" s="1"/>
  <c r="AG167" i="1" s="1"/>
  <c r="AD167" i="1" s="1"/>
  <c r="X162" i="1"/>
  <c r="AC162" i="1" s="1"/>
  <c r="AJ162" i="1" s="1"/>
  <c r="AG162" i="1" s="1"/>
  <c r="AD162" i="1" s="1"/>
  <c r="S162" i="1"/>
  <c r="S163" i="1"/>
  <c r="X163" i="1"/>
  <c r="AC163" i="1" s="1"/>
  <c r="AJ163" i="1" s="1"/>
  <c r="AG163" i="1" s="1"/>
  <c r="AD163" i="1" s="1"/>
  <c r="X4" i="1"/>
  <c r="AC4" i="1" s="1"/>
  <c r="AJ4" i="1" s="1"/>
  <c r="AG4" i="1" s="1"/>
  <c r="AD4" i="1" s="1"/>
  <c r="S621" i="1"/>
  <c r="X621" i="1"/>
  <c r="AC621" i="1" s="1"/>
  <c r="AJ621" i="1" s="1"/>
  <c r="AG621" i="1" s="1"/>
  <c r="AD621" i="1" s="1"/>
  <c r="S295" i="1"/>
  <c r="X295" i="1"/>
  <c r="AC295" i="1" s="1"/>
  <c r="AJ295" i="1" s="1"/>
  <c r="AG295" i="1" s="1"/>
  <c r="AD295" i="1" s="1"/>
  <c r="X561" i="1"/>
  <c r="AC561" i="1" s="1"/>
  <c r="AJ561" i="1" s="1"/>
  <c r="AG561" i="1" s="1"/>
  <c r="AD561" i="1" s="1"/>
  <c r="X658" i="1"/>
  <c r="AC658" i="1" s="1"/>
  <c r="AJ658" i="1" s="1"/>
  <c r="AG658" i="1" s="1"/>
  <c r="AD658" i="1" s="1"/>
  <c r="S384" i="1"/>
  <c r="X672" i="1"/>
  <c r="AC672" i="1" s="1"/>
  <c r="AJ672" i="1" s="1"/>
  <c r="AG672" i="1" s="1"/>
  <c r="AD672" i="1" s="1"/>
  <c r="S98" i="1"/>
  <c r="X589" i="1"/>
  <c r="AC589" i="1" s="1"/>
  <c r="AJ589" i="1" s="1"/>
  <c r="AG589" i="1" s="1"/>
  <c r="AD589" i="1" s="1"/>
  <c r="S662" i="1"/>
  <c r="S207" i="1"/>
  <c r="S680" i="1"/>
  <c r="X697" i="1"/>
  <c r="AC697" i="1" s="1"/>
  <c r="AJ697" i="1" s="1"/>
  <c r="AG697" i="1" s="1"/>
  <c r="AD697" i="1" s="1"/>
  <c r="X702" i="1"/>
  <c r="AC702" i="1" s="1"/>
  <c r="AJ702" i="1" s="1"/>
  <c r="AG702" i="1" s="1"/>
  <c r="AD702" i="1" s="1"/>
  <c r="X701" i="1"/>
  <c r="AC701" i="1" s="1"/>
  <c r="AJ701" i="1" s="1"/>
  <c r="AG701" i="1" s="1"/>
  <c r="AD701" i="1" s="1"/>
  <c r="X683" i="1"/>
  <c r="AC683" i="1" s="1"/>
  <c r="AJ683" i="1" s="1"/>
  <c r="AG683" i="1" s="1"/>
  <c r="AD683" i="1" s="1"/>
  <c r="S653" i="1"/>
  <c r="S649" i="1"/>
  <c r="X358" i="1"/>
  <c r="AC358" i="1" s="1"/>
  <c r="AJ358" i="1" s="1"/>
  <c r="AG358" i="1" s="1"/>
  <c r="AD358" i="1" s="1"/>
  <c r="S696" i="1"/>
  <c r="S690" i="1"/>
  <c r="S665" i="1"/>
  <c r="S60" i="1"/>
  <c r="S657" i="1"/>
  <c r="X688" i="1"/>
  <c r="AC688" i="1" s="1"/>
  <c r="AJ688" i="1" s="1"/>
  <c r="AG688" i="1" s="1"/>
  <c r="AD688" i="1" s="1"/>
  <c r="X711" i="1"/>
  <c r="AC711" i="1" s="1"/>
  <c r="AJ711" i="1" s="1"/>
  <c r="AG711" i="1" s="1"/>
  <c r="AD711" i="1" s="1"/>
  <c r="X190" i="1"/>
  <c r="AC190" i="1" s="1"/>
  <c r="AJ190" i="1" s="1"/>
  <c r="AG190" i="1" s="1"/>
  <c r="AD190" i="1" s="1"/>
  <c r="X656" i="1"/>
  <c r="AC656" i="1" s="1"/>
  <c r="AJ656" i="1" s="1"/>
  <c r="AG656" i="1" s="1"/>
  <c r="AD656" i="1" s="1"/>
  <c r="X83" i="1"/>
  <c r="AC83" i="1" s="1"/>
  <c r="AJ83" i="1" s="1"/>
  <c r="AG83" i="1" s="1"/>
  <c r="AD83" i="1" s="1"/>
  <c r="S651" i="1"/>
  <c r="X646" i="1"/>
  <c r="AC646" i="1" s="1"/>
  <c r="AJ646" i="1" s="1"/>
  <c r="AG646" i="1" s="1"/>
  <c r="AD646" i="1" s="1"/>
  <c r="X487" i="1"/>
  <c r="AC487" i="1" s="1"/>
  <c r="AJ487" i="1" s="1"/>
  <c r="AG487" i="1" s="1"/>
  <c r="AD487" i="1" s="1"/>
  <c r="S504" i="1"/>
  <c r="X137" i="1"/>
  <c r="AC137" i="1" s="1"/>
  <c r="AJ137" i="1" s="1"/>
  <c r="AG137" i="1" s="1"/>
  <c r="AD137" i="1" s="1"/>
  <c r="X134" i="1"/>
  <c r="AC134" i="1" s="1"/>
  <c r="AJ134" i="1" s="1"/>
  <c r="AG134" i="1" s="1"/>
  <c r="AD134" i="1" s="1"/>
  <c r="X136" i="1"/>
  <c r="AC136" i="1" s="1"/>
  <c r="AJ136" i="1" s="1"/>
  <c r="AG136" i="1" s="1"/>
  <c r="AD136" i="1" s="1"/>
  <c r="S135" i="1"/>
  <c r="X355" i="1"/>
  <c r="AC355" i="1" s="1"/>
  <c r="AJ355" i="1" s="1"/>
  <c r="AG355" i="1" s="1"/>
  <c r="AD355" i="1" s="1"/>
  <c r="S485" i="1"/>
  <c r="S297" i="1"/>
  <c r="S348" i="1"/>
  <c r="S66" i="1"/>
  <c r="X847" i="1"/>
  <c r="AC847" i="1" s="1"/>
  <c r="AJ847" i="1" s="1"/>
  <c r="AG847" i="1" s="1"/>
  <c r="AD847" i="1" s="1"/>
  <c r="S336" i="1"/>
  <c r="S535" i="1"/>
  <c r="X506" i="1"/>
  <c r="AC506" i="1" s="1"/>
  <c r="AJ506" i="1" s="1"/>
  <c r="AG506" i="1" s="1"/>
  <c r="AD506" i="1" s="1"/>
  <c r="S666" i="1"/>
  <c r="S236" i="1"/>
  <c r="X1" i="1"/>
  <c r="AC1" i="1" s="1"/>
  <c r="AJ1" i="1" s="1"/>
  <c r="AG1" i="1" s="1"/>
  <c r="AD1" i="1" s="1"/>
  <c r="X611" i="1"/>
  <c r="AC611" i="1" s="1"/>
  <c r="AJ611" i="1" s="1"/>
  <c r="AG611" i="1" s="1"/>
  <c r="AD611" i="1" s="1"/>
  <c r="X503" i="1"/>
  <c r="AC503" i="1" s="1"/>
  <c r="AJ503" i="1" s="1"/>
  <c r="AG503" i="1" s="1"/>
  <c r="AD503" i="1" s="1"/>
  <c r="S643" i="1"/>
  <c r="S416" i="1"/>
  <c r="S689" i="1"/>
  <c r="X49" i="1"/>
  <c r="AC49" i="1" s="1"/>
  <c r="AJ49" i="1" s="1"/>
  <c r="AG49" i="1" s="1"/>
  <c r="AD49" i="1" s="1"/>
  <c r="S269" i="1"/>
  <c r="S265" i="1"/>
  <c r="X263" i="1"/>
  <c r="AC263" i="1" s="1"/>
  <c r="AJ263" i="1" s="1"/>
  <c r="AG263" i="1" s="1"/>
  <c r="AD263" i="1" s="1"/>
  <c r="S258" i="1"/>
  <c r="X275" i="1"/>
  <c r="AC275" i="1" s="1"/>
  <c r="AJ275" i="1" s="1"/>
  <c r="AG275" i="1" s="1"/>
  <c r="AD275" i="1" s="1"/>
  <c r="S251" i="1"/>
  <c r="S255" i="1"/>
  <c r="X245" i="1"/>
  <c r="AC245" i="1" s="1"/>
  <c r="AJ245" i="1" s="1"/>
  <c r="AG245" i="1" s="1"/>
  <c r="AD245" i="1" s="1"/>
  <c r="S252" i="1"/>
  <c r="X249" i="1"/>
  <c r="AC249" i="1" s="1"/>
  <c r="AJ249" i="1" s="1"/>
  <c r="AG249" i="1" s="1"/>
  <c r="AD249" i="1" s="1"/>
  <c r="X244" i="1"/>
  <c r="AC244" i="1" s="1"/>
  <c r="AJ244" i="1" s="1"/>
  <c r="AG244" i="1" s="1"/>
  <c r="AD244" i="1" s="1"/>
  <c r="S242" i="1"/>
  <c r="X262" i="1"/>
  <c r="AC262" i="1" s="1"/>
  <c r="AJ262" i="1" s="1"/>
  <c r="AG262" i="1" s="1"/>
  <c r="AD262" i="1" s="1"/>
  <c r="S46" i="1"/>
  <c r="X152" i="1"/>
  <c r="AC152" i="1" s="1"/>
  <c r="AJ152" i="1" s="1"/>
  <c r="AG152" i="1" s="1"/>
  <c r="AD152" i="1" s="1"/>
  <c r="S156" i="1"/>
  <c r="X154" i="1"/>
  <c r="AC154" i="1" s="1"/>
  <c r="AJ154" i="1" s="1"/>
  <c r="AG154" i="1" s="1"/>
  <c r="AD154" i="1" s="1"/>
  <c r="X310" i="1"/>
  <c r="AC310" i="1" s="1"/>
  <c r="AJ310" i="1" s="1"/>
  <c r="AG310" i="1" s="1"/>
  <c r="AD310" i="1" s="1"/>
  <c r="X247" i="1"/>
  <c r="AC247" i="1" s="1"/>
  <c r="AJ247" i="1" s="1"/>
  <c r="AG247" i="1" s="1"/>
  <c r="AD247" i="1" s="1"/>
  <c r="S304" i="1"/>
  <c r="S237" i="1"/>
  <c r="X256" i="1"/>
  <c r="AC256" i="1" s="1"/>
  <c r="AJ256" i="1" s="1"/>
  <c r="AG256" i="1" s="1"/>
  <c r="AD256" i="1" s="1"/>
  <c r="X248" i="1"/>
  <c r="AC248" i="1" s="1"/>
  <c r="AJ248" i="1" s="1"/>
  <c r="AG248" i="1" s="1"/>
  <c r="AD248" i="1" s="1"/>
  <c r="X243" i="1"/>
  <c r="AC243" i="1" s="1"/>
  <c r="AJ243" i="1" s="1"/>
  <c r="AG243" i="1" s="1"/>
  <c r="AD243" i="1" s="1"/>
  <c r="S253" i="1"/>
  <c r="S250" i="1"/>
  <c r="X260" i="1"/>
  <c r="AC260" i="1" s="1"/>
  <c r="AJ260" i="1" s="1"/>
  <c r="AG260" i="1" s="1"/>
  <c r="AD260" i="1" s="1"/>
  <c r="S259" i="1"/>
  <c r="X261" i="1"/>
  <c r="AC261" i="1" s="1"/>
  <c r="AJ261" i="1" s="1"/>
  <c r="AG261" i="1" s="1"/>
  <c r="AD261" i="1" s="1"/>
  <c r="S47" i="1"/>
  <c r="X294" i="1"/>
  <c r="AC294" i="1" s="1"/>
  <c r="AJ294" i="1" s="1"/>
  <c r="AG294" i="1" s="1"/>
  <c r="AD294" i="1" s="1"/>
  <c r="S308" i="1"/>
  <c r="S306" i="1"/>
  <c r="S305" i="1"/>
  <c r="X267" i="1"/>
  <c r="AC267" i="1" s="1"/>
  <c r="AJ267" i="1" s="1"/>
  <c r="AG267" i="1" s="1"/>
  <c r="AD267" i="1" s="1"/>
  <c r="S266" i="1"/>
  <c r="S268" i="1"/>
  <c r="X264" i="1"/>
  <c r="AC264" i="1" s="1"/>
  <c r="AJ264" i="1" s="1"/>
  <c r="AG264" i="1" s="1"/>
  <c r="AD264" i="1" s="1"/>
  <c r="S528" i="1"/>
  <c r="S410" i="1"/>
  <c r="S514" i="1"/>
  <c r="X677" i="1"/>
  <c r="AC677" i="1" s="1"/>
  <c r="AJ677" i="1" s="1"/>
  <c r="AG677" i="1" s="1"/>
  <c r="AD677" i="1" s="1"/>
  <c r="S791" i="1"/>
  <c r="X708" i="1"/>
  <c r="AC708" i="1" s="1"/>
  <c r="AJ708" i="1" s="1"/>
  <c r="AG708" i="1" s="1"/>
  <c r="AD708" i="1" s="1"/>
  <c r="X782" i="1"/>
  <c r="AC782" i="1" s="1"/>
  <c r="AJ782" i="1" s="1"/>
  <c r="AG782" i="1" s="1"/>
  <c r="AD782" i="1" s="1"/>
  <c r="S667" i="1"/>
  <c r="S286" i="1"/>
  <c r="X681" i="1"/>
  <c r="AC681" i="1" s="1"/>
  <c r="AJ681" i="1" s="1"/>
  <c r="AG681" i="1" s="1"/>
  <c r="AD681" i="1" s="1"/>
  <c r="S673" i="1"/>
  <c r="S738" i="1"/>
  <c r="X763" i="1"/>
  <c r="AC763" i="1" s="1"/>
  <c r="AJ763" i="1" s="1"/>
  <c r="AG763" i="1" s="1"/>
  <c r="AD763" i="1" s="1"/>
  <c r="S739" i="1"/>
  <c r="S753" i="1"/>
  <c r="X801" i="1"/>
  <c r="AC801" i="1" s="1"/>
  <c r="AJ801" i="1" s="1"/>
  <c r="AG801" i="1" s="1"/>
  <c r="AD801" i="1" s="1"/>
  <c r="S734" i="1"/>
  <c r="S767" i="1"/>
  <c r="S758" i="1"/>
  <c r="X787" i="1"/>
  <c r="AC787" i="1" s="1"/>
  <c r="AJ787" i="1" s="1"/>
  <c r="AG787" i="1" s="1"/>
  <c r="AD787" i="1" s="1"/>
  <c r="S777" i="1"/>
  <c r="S792" i="1"/>
  <c r="X749" i="1"/>
  <c r="AC749" i="1" s="1"/>
  <c r="AJ749" i="1" s="1"/>
  <c r="AG749" i="1" s="1"/>
  <c r="AD749" i="1" s="1"/>
  <c r="X733" i="1"/>
  <c r="AC733" i="1" s="1"/>
  <c r="AJ733" i="1" s="1"/>
  <c r="AG733" i="1" s="1"/>
  <c r="AD733" i="1" s="1"/>
  <c r="S764" i="1"/>
  <c r="S772" i="1"/>
  <c r="X802" i="1"/>
  <c r="AC802" i="1" s="1"/>
  <c r="AJ802" i="1" s="1"/>
  <c r="AG802" i="1" s="1"/>
  <c r="AD802" i="1" s="1"/>
  <c r="S743" i="1"/>
  <c r="S759" i="1"/>
  <c r="X776" i="1"/>
  <c r="AC776" i="1" s="1"/>
  <c r="AJ776" i="1" s="1"/>
  <c r="AG776" i="1" s="1"/>
  <c r="AD776" i="1" s="1"/>
  <c r="X748" i="1"/>
  <c r="AC748" i="1" s="1"/>
  <c r="AJ748" i="1" s="1"/>
  <c r="AG748" i="1" s="1"/>
  <c r="AD748" i="1" s="1"/>
  <c r="S754" i="1"/>
  <c r="X797" i="1"/>
  <c r="AC797" i="1" s="1"/>
  <c r="AJ797" i="1" s="1"/>
  <c r="AG797" i="1" s="1"/>
  <c r="AD797" i="1" s="1"/>
  <c r="S766" i="1"/>
  <c r="S771" i="1"/>
  <c r="S744" i="1"/>
  <c r="X786" i="1"/>
  <c r="AC786" i="1" s="1"/>
  <c r="AJ786" i="1" s="1"/>
  <c r="AG786" i="1" s="1"/>
  <c r="AD786" i="1" s="1"/>
  <c r="X781" i="1"/>
  <c r="AC781" i="1" s="1"/>
  <c r="AJ781" i="1" s="1"/>
  <c r="AG781" i="1" s="1"/>
  <c r="AD781" i="1" s="1"/>
  <c r="S796" i="1"/>
  <c r="S176" i="1"/>
  <c r="S10" i="1"/>
  <c r="S179" i="1"/>
  <c r="X823" i="1"/>
  <c r="AC823" i="1" s="1"/>
  <c r="AJ823" i="1" s="1"/>
  <c r="AG823" i="1" s="1"/>
  <c r="AD823" i="1" s="1"/>
  <c r="X644" i="1"/>
  <c r="AC644" i="1" s="1"/>
  <c r="AJ644" i="1" s="1"/>
  <c r="AG644" i="1" s="1"/>
  <c r="AD644" i="1" s="1"/>
  <c r="S397" i="1"/>
  <c r="S219" i="1"/>
  <c r="S630" i="1"/>
  <c r="X428" i="1"/>
  <c r="AC428" i="1" s="1"/>
  <c r="AJ428" i="1" s="1"/>
  <c r="AG428" i="1" s="1"/>
  <c r="AD428" i="1" s="1"/>
  <c r="S437" i="1"/>
  <c r="X175" i="1"/>
  <c r="AC175" i="1" s="1"/>
  <c r="AJ175" i="1" s="1"/>
  <c r="AG175" i="1" s="1"/>
  <c r="AD175" i="1" s="1"/>
  <c r="S398" i="1"/>
  <c r="S8" i="1"/>
  <c r="X69" i="1"/>
  <c r="AC69" i="1" s="1"/>
  <c r="AJ69" i="1" s="1"/>
  <c r="AG69" i="1" s="1"/>
  <c r="AD69" i="1" s="1"/>
  <c r="S685" i="1"/>
  <c r="X184" i="1"/>
  <c r="AC184" i="1" s="1"/>
  <c r="AJ184" i="1" s="1"/>
  <c r="AG184" i="1" s="1"/>
  <c r="AD184" i="1" s="1"/>
  <c r="S518" i="1"/>
  <c r="X603" i="1"/>
  <c r="AC603" i="1" s="1"/>
  <c r="AJ603" i="1" s="1"/>
  <c r="AG603" i="1" s="1"/>
  <c r="AD603" i="1" s="1"/>
  <c r="X209" i="1"/>
  <c r="AC209" i="1" s="1"/>
  <c r="AJ209" i="1" s="1"/>
  <c r="AG209" i="1" s="1"/>
  <c r="AD209" i="1" s="1"/>
  <c r="S180" i="1"/>
  <c r="X560" i="1"/>
  <c r="AC560" i="1" s="1"/>
  <c r="AJ560" i="1" s="1"/>
  <c r="AG560" i="1" s="1"/>
  <c r="AD560" i="1" s="1"/>
  <c r="X568" i="1"/>
  <c r="AC568" i="1" s="1"/>
  <c r="AJ568" i="1" s="1"/>
  <c r="AG568" i="1" s="1"/>
  <c r="AD568" i="1" s="1"/>
  <c r="S598" i="1"/>
  <c r="S510" i="1"/>
  <c r="S58" i="1"/>
  <c r="X58" i="1"/>
  <c r="AC58" i="1" s="1"/>
  <c r="AJ58" i="1" s="1"/>
  <c r="AG58" i="1" s="1"/>
  <c r="AD58" i="1" s="1"/>
  <c r="X359" i="1"/>
  <c r="AC359" i="1" s="1"/>
  <c r="AJ359" i="1" s="1"/>
  <c r="AG359" i="1" s="1"/>
  <c r="AD359" i="1" s="1"/>
  <c r="X664" i="1"/>
  <c r="AC664" i="1" s="1"/>
  <c r="AJ664" i="1" s="1"/>
  <c r="AG664" i="1" s="1"/>
  <c r="AD664" i="1" s="1"/>
  <c r="X579" i="1"/>
  <c r="AC579" i="1" s="1"/>
  <c r="AJ579" i="1" s="1"/>
  <c r="AG579" i="1" s="1"/>
  <c r="AD579" i="1" s="1"/>
  <c r="S478" i="1"/>
  <c r="X422" i="1"/>
  <c r="AC422" i="1" s="1"/>
  <c r="AJ422" i="1" s="1"/>
  <c r="AG422" i="1" s="1"/>
  <c r="AD422" i="1" s="1"/>
  <c r="X623" i="1"/>
  <c r="AC623" i="1" s="1"/>
  <c r="AJ623" i="1" s="1"/>
  <c r="AG623" i="1" s="1"/>
  <c r="AD623" i="1" s="1"/>
  <c r="S414" i="1"/>
  <c r="X71" i="1"/>
  <c r="AC71" i="1" s="1"/>
  <c r="AJ71" i="1" s="1"/>
  <c r="AG71" i="1" s="1"/>
  <c r="AD71" i="1" s="1"/>
  <c r="X705" i="1"/>
  <c r="AC705" i="1" s="1"/>
  <c r="AJ705" i="1" s="1"/>
  <c r="AG705" i="1" s="1"/>
  <c r="AD705" i="1" s="1"/>
  <c r="X288" i="1"/>
  <c r="AC288" i="1" s="1"/>
  <c r="AJ288" i="1" s="1"/>
  <c r="AG288" i="1" s="1"/>
  <c r="AD288" i="1" s="1"/>
  <c r="X684" i="1"/>
  <c r="AC684" i="1" s="1"/>
  <c r="AJ684" i="1" s="1"/>
  <c r="AG684" i="1" s="1"/>
  <c r="AD684" i="1" s="1"/>
  <c r="S383" i="1"/>
  <c r="X383" i="1"/>
  <c r="AC383" i="1" s="1"/>
  <c r="AJ383" i="1" s="1"/>
  <c r="AG383" i="1" s="1"/>
  <c r="AD383" i="1" s="1"/>
  <c r="S5" i="1"/>
  <c r="X5" i="1"/>
  <c r="AC5" i="1" s="1"/>
  <c r="AJ5" i="1" s="1"/>
  <c r="AG5" i="1" s="1"/>
  <c r="AD5" i="1" s="1"/>
  <c r="X641" i="1"/>
  <c r="AC641" i="1" s="1"/>
  <c r="AJ641" i="1" s="1"/>
  <c r="AG641" i="1" s="1"/>
  <c r="AD641" i="1" s="1"/>
  <c r="S641" i="1"/>
  <c r="X447" i="1"/>
  <c r="AC447" i="1" s="1"/>
  <c r="AJ447" i="1" s="1"/>
  <c r="AG447" i="1" s="1"/>
  <c r="AD447" i="1" s="1"/>
  <c r="S447" i="1"/>
  <c r="X647" i="1"/>
  <c r="AC647" i="1" s="1"/>
  <c r="AJ647" i="1" s="1"/>
  <c r="AG647" i="1" s="1"/>
  <c r="AD647" i="1" s="1"/>
  <c r="S647" i="1"/>
  <c r="X501" i="1"/>
  <c r="AC501" i="1" s="1"/>
  <c r="AJ501" i="1" s="1"/>
  <c r="AG501" i="1" s="1"/>
  <c r="AD501" i="1" s="1"/>
  <c r="S501" i="1"/>
  <c r="S827" i="1"/>
  <c r="X827" i="1"/>
  <c r="AC827" i="1" s="1"/>
  <c r="AJ827" i="1" s="1"/>
  <c r="AG827" i="1" s="1"/>
  <c r="AD827" i="1" s="1"/>
  <c r="S530" i="1"/>
  <c r="X530" i="1"/>
  <c r="AC530" i="1" s="1"/>
  <c r="AJ530" i="1" s="1"/>
  <c r="AG530" i="1" s="1"/>
  <c r="AD530" i="1" s="1"/>
  <c r="X505" i="1"/>
  <c r="AC505" i="1" s="1"/>
  <c r="AJ505" i="1" s="1"/>
  <c r="AG505" i="1" s="1"/>
  <c r="AD505" i="1" s="1"/>
  <c r="S505" i="1"/>
  <c r="S339" i="1"/>
  <c r="X339" i="1"/>
  <c r="AC339" i="1" s="1"/>
  <c r="AJ339" i="1" s="1"/>
  <c r="AG339" i="1" s="1"/>
  <c r="AD339" i="1" s="1"/>
  <c r="S635" i="1"/>
  <c r="X635" i="1"/>
  <c r="AC635" i="1" s="1"/>
  <c r="AJ635" i="1" s="1"/>
  <c r="AG635" i="1" s="1"/>
  <c r="AD635" i="1" s="1"/>
  <c r="S386" i="1"/>
  <c r="X386" i="1"/>
  <c r="AC386" i="1" s="1"/>
  <c r="AJ386" i="1" s="1"/>
  <c r="AG386" i="1" s="1"/>
  <c r="AD386" i="1" s="1"/>
  <c r="S177" i="1"/>
  <c r="X177" i="1"/>
  <c r="AC177" i="1" s="1"/>
  <c r="AJ177" i="1" s="1"/>
  <c r="AG177" i="1" s="1"/>
  <c r="AD177" i="1" s="1"/>
  <c r="X196" i="1"/>
  <c r="AC196" i="1" s="1"/>
  <c r="AJ196" i="1" s="1"/>
  <c r="AG196" i="1" s="1"/>
  <c r="AD196" i="1" s="1"/>
  <c r="S196" i="1"/>
  <c r="S332" i="1"/>
  <c r="X332" i="1"/>
  <c r="AC332" i="1" s="1"/>
  <c r="AJ332" i="1" s="1"/>
  <c r="AG332" i="1" s="1"/>
  <c r="AD332" i="1" s="1"/>
  <c r="S822" i="1"/>
  <c r="X822" i="1"/>
  <c r="AC822" i="1" s="1"/>
  <c r="AJ822" i="1" s="1"/>
  <c r="AG822" i="1" s="1"/>
  <c r="AD822" i="1" s="1"/>
  <c r="S189" i="1"/>
  <c r="X189" i="1"/>
  <c r="AC189" i="1" s="1"/>
  <c r="AJ189" i="1" s="1"/>
  <c r="AG189" i="1" s="1"/>
  <c r="AD189" i="1" s="1"/>
  <c r="X400" i="1"/>
  <c r="AC400" i="1" s="1"/>
  <c r="AJ400" i="1" s="1"/>
  <c r="AG400" i="1" s="1"/>
  <c r="AD400" i="1" s="1"/>
  <c r="S400" i="1"/>
  <c r="S852" i="1"/>
  <c r="X852" i="1"/>
  <c r="AC852" i="1" s="1"/>
  <c r="AJ852" i="1" s="1"/>
  <c r="AG852" i="1" s="1"/>
  <c r="AD852" i="1" s="1"/>
  <c r="S509" i="1"/>
  <c r="X509" i="1"/>
  <c r="AC509" i="1" s="1"/>
  <c r="AJ509" i="1" s="1"/>
  <c r="AG509" i="1" s="1"/>
  <c r="AD509" i="1" s="1"/>
  <c r="X368" i="1"/>
  <c r="AC368" i="1" s="1"/>
  <c r="AJ368" i="1" s="1"/>
  <c r="AG368" i="1" s="1"/>
  <c r="AD368" i="1" s="1"/>
  <c r="S368" i="1"/>
  <c r="X538" i="1"/>
  <c r="AC538" i="1" s="1"/>
  <c r="AJ538" i="1" s="1"/>
  <c r="AG538" i="1" s="1"/>
  <c r="AD538" i="1" s="1"/>
  <c r="S538" i="1"/>
  <c r="X512" i="1"/>
  <c r="AC512" i="1" s="1"/>
  <c r="AJ512" i="1" s="1"/>
  <c r="AG512" i="1" s="1"/>
  <c r="AD512" i="1" s="1"/>
  <c r="S512" i="1"/>
  <c r="S320" i="1"/>
  <c r="X320" i="1"/>
  <c r="AC320" i="1" s="1"/>
  <c r="AJ320" i="1" s="1"/>
  <c r="AG320" i="1" s="1"/>
  <c r="AD320" i="1" s="1"/>
  <c r="X367" i="1"/>
  <c r="AC367" i="1" s="1"/>
  <c r="AJ367" i="1" s="1"/>
  <c r="AG367" i="1" s="1"/>
  <c r="AD367" i="1" s="1"/>
  <c r="S367" i="1"/>
  <c r="X570" i="1"/>
  <c r="AC570" i="1" s="1"/>
  <c r="AJ570" i="1" s="1"/>
  <c r="AG570" i="1" s="1"/>
  <c r="AD570" i="1" s="1"/>
  <c r="S570" i="1"/>
  <c r="S280" i="1"/>
  <c r="X280" i="1"/>
  <c r="AC280" i="1" s="1"/>
  <c r="AJ280" i="1" s="1"/>
  <c r="AG280" i="1" s="1"/>
  <c r="AD280" i="1" s="1"/>
  <c r="X519" i="1"/>
  <c r="AC519" i="1" s="1"/>
  <c r="AJ519" i="1" s="1"/>
  <c r="AG519" i="1" s="1"/>
  <c r="AD519" i="1" s="1"/>
  <c r="S519" i="1"/>
  <c r="X642" i="1"/>
  <c r="AC642" i="1" s="1"/>
  <c r="AJ642" i="1" s="1"/>
  <c r="AG642" i="1" s="1"/>
  <c r="AD642" i="1" s="1"/>
  <c r="S642" i="1"/>
  <c r="S449" i="1"/>
  <c r="X449" i="1"/>
  <c r="AC449" i="1" s="1"/>
  <c r="AJ449" i="1" s="1"/>
  <c r="AG449" i="1" s="1"/>
  <c r="AD449" i="1" s="1"/>
  <c r="S278" i="1"/>
  <c r="X278" i="1"/>
  <c r="AC278" i="1" s="1"/>
  <c r="AJ278" i="1" s="1"/>
  <c r="AG278" i="1" s="1"/>
  <c r="AD278" i="1" s="1"/>
  <c r="S472" i="1"/>
  <c r="X472" i="1"/>
  <c r="AC472" i="1" s="1"/>
  <c r="AJ472" i="1" s="1"/>
  <c r="AG472" i="1" s="1"/>
  <c r="AD472" i="1" s="1"/>
  <c r="S631" i="1"/>
  <c r="X631" i="1"/>
  <c r="AC631" i="1" s="1"/>
  <c r="AJ631" i="1" s="1"/>
  <c r="AG631" i="1" s="1"/>
  <c r="AD631" i="1" s="1"/>
  <c r="X37" i="1"/>
  <c r="AC37" i="1" s="1"/>
  <c r="AJ37" i="1" s="1"/>
  <c r="AG37" i="1" s="1"/>
  <c r="AD37" i="1" s="1"/>
  <c r="S37" i="1"/>
  <c r="S527" i="1"/>
  <c r="X527" i="1"/>
  <c r="AC527" i="1" s="1"/>
  <c r="AJ527" i="1" s="1"/>
  <c r="AG527" i="1" s="1"/>
  <c r="AD527" i="1" s="1"/>
  <c r="S282" i="1"/>
  <c r="X282" i="1"/>
  <c r="AC282" i="1" s="1"/>
  <c r="AJ282" i="1" s="1"/>
  <c r="AG282" i="1" s="1"/>
  <c r="AD282" i="1" s="1"/>
  <c r="X56" i="1"/>
  <c r="AC56" i="1" s="1"/>
  <c r="AJ56" i="1" s="1"/>
  <c r="AG56" i="1" s="1"/>
  <c r="AD56" i="1" s="1"/>
  <c r="S56" i="1"/>
  <c r="S12" i="1"/>
  <c r="X12" i="1"/>
  <c r="AC12" i="1" s="1"/>
  <c r="AJ12" i="1" s="1"/>
  <c r="AG12" i="1" s="1"/>
  <c r="AD12" i="1" s="1"/>
  <c r="X55" i="1"/>
  <c r="AC55" i="1" s="1"/>
  <c r="AJ55" i="1" s="1"/>
  <c r="AG55" i="1" s="1"/>
  <c r="AD55" i="1" s="1"/>
  <c r="S55" i="1"/>
  <c r="S850" i="1"/>
  <c r="X850" i="1"/>
  <c r="AC850" i="1" s="1"/>
  <c r="AJ850" i="1" s="1"/>
  <c r="AG850" i="1" s="1"/>
  <c r="AD850" i="1" s="1"/>
  <c r="S841" i="1"/>
  <c r="X841" i="1"/>
  <c r="AC841" i="1" s="1"/>
  <c r="AJ841" i="1" s="1"/>
  <c r="AG841" i="1" s="1"/>
  <c r="AD841" i="1" s="1"/>
  <c r="S713" i="1"/>
  <c r="X713" i="1"/>
  <c r="AC713" i="1" s="1"/>
  <c r="AJ713" i="1" s="1"/>
  <c r="AG713" i="1" s="1"/>
  <c r="AD713" i="1" s="1"/>
  <c r="S694" i="1"/>
  <c r="X694" i="1"/>
  <c r="AC694" i="1" s="1"/>
  <c r="AJ694" i="1" s="1"/>
  <c r="AG694" i="1" s="1"/>
  <c r="AD694" i="1" s="1"/>
  <c r="S693" i="1"/>
  <c r="X693" i="1"/>
  <c r="AC693" i="1" s="1"/>
  <c r="AJ693" i="1" s="1"/>
  <c r="AG693" i="1" s="1"/>
  <c r="AD693" i="1" s="1"/>
  <c r="S679" i="1"/>
  <c r="X679" i="1"/>
  <c r="AC679" i="1" s="1"/>
  <c r="AJ679" i="1" s="1"/>
  <c r="AG679" i="1" s="1"/>
  <c r="AD679" i="1" s="1"/>
  <c r="S671" i="1"/>
  <c r="X671" i="1"/>
  <c r="AC671" i="1" s="1"/>
  <c r="AJ671" i="1" s="1"/>
  <c r="AG671" i="1" s="1"/>
  <c r="AD671" i="1" s="1"/>
  <c r="S668" i="1"/>
  <c r="X668" i="1"/>
  <c r="AC668" i="1" s="1"/>
  <c r="AJ668" i="1" s="1"/>
  <c r="AG668" i="1" s="1"/>
  <c r="AD668" i="1" s="1"/>
  <c r="X659" i="1"/>
  <c r="AC659" i="1" s="1"/>
  <c r="AJ659" i="1" s="1"/>
  <c r="AG659" i="1" s="1"/>
  <c r="AD659" i="1" s="1"/>
  <c r="S659" i="1"/>
  <c r="X654" i="1"/>
  <c r="AC654" i="1" s="1"/>
  <c r="AJ654" i="1" s="1"/>
  <c r="AG654" i="1" s="1"/>
  <c r="AD654" i="1" s="1"/>
  <c r="S654" i="1"/>
  <c r="X633" i="1"/>
  <c r="AC633" i="1" s="1"/>
  <c r="AJ633" i="1" s="1"/>
  <c r="AG633" i="1" s="1"/>
  <c r="AD633" i="1" s="1"/>
  <c r="S633" i="1"/>
  <c r="X629" i="1"/>
  <c r="AC629" i="1" s="1"/>
  <c r="AJ629" i="1" s="1"/>
  <c r="AG629" i="1" s="1"/>
  <c r="AD629" i="1" s="1"/>
  <c r="S629" i="1"/>
  <c r="S601" i="1"/>
  <c r="X601" i="1"/>
  <c r="AC601" i="1" s="1"/>
  <c r="AJ601" i="1" s="1"/>
  <c r="AG601" i="1" s="1"/>
  <c r="AD601" i="1" s="1"/>
  <c r="X597" i="1"/>
  <c r="AC597" i="1" s="1"/>
  <c r="AJ597" i="1" s="1"/>
  <c r="AG597" i="1" s="1"/>
  <c r="AD597" i="1" s="1"/>
  <c r="S597" i="1"/>
  <c r="S587" i="1"/>
  <c r="X587" i="1"/>
  <c r="AC587" i="1" s="1"/>
  <c r="AJ587" i="1" s="1"/>
  <c r="AG587" i="1" s="1"/>
  <c r="AD587" i="1" s="1"/>
  <c r="X578" i="1"/>
  <c r="AC578" i="1" s="1"/>
  <c r="AJ578" i="1" s="1"/>
  <c r="AG578" i="1" s="1"/>
  <c r="AD578" i="1" s="1"/>
  <c r="S578" i="1"/>
  <c r="S573" i="1"/>
  <c r="X573" i="1"/>
  <c r="AC573" i="1" s="1"/>
  <c r="AJ573" i="1" s="1"/>
  <c r="AG573" i="1" s="1"/>
  <c r="AD573" i="1" s="1"/>
  <c r="S572" i="1"/>
  <c r="X572" i="1"/>
  <c r="AC572" i="1" s="1"/>
  <c r="AJ572" i="1" s="1"/>
  <c r="AG572" i="1" s="1"/>
  <c r="AD572" i="1" s="1"/>
  <c r="X569" i="1"/>
  <c r="AC569" i="1" s="1"/>
  <c r="AJ569" i="1" s="1"/>
  <c r="AG569" i="1" s="1"/>
  <c r="AD569" i="1" s="1"/>
  <c r="X563" i="1"/>
  <c r="AC563" i="1" s="1"/>
  <c r="AJ563" i="1" s="1"/>
  <c r="AG563" i="1" s="1"/>
  <c r="AD563" i="1" s="1"/>
  <c r="S563" i="1"/>
  <c r="S548" i="1"/>
  <c r="X548" i="1"/>
  <c r="AC548" i="1" s="1"/>
  <c r="AJ548" i="1" s="1"/>
  <c r="AG548" i="1" s="1"/>
  <c r="AD548" i="1" s="1"/>
  <c r="X536" i="1"/>
  <c r="AC536" i="1" s="1"/>
  <c r="AJ536" i="1" s="1"/>
  <c r="AG536" i="1" s="1"/>
  <c r="AD536" i="1" s="1"/>
  <c r="S536" i="1"/>
  <c r="X526" i="1"/>
  <c r="AC526" i="1" s="1"/>
  <c r="AJ526" i="1" s="1"/>
  <c r="AG526" i="1" s="1"/>
  <c r="AD526" i="1" s="1"/>
  <c r="S526" i="1"/>
  <c r="S500" i="1"/>
  <c r="X500" i="1"/>
  <c r="AC500" i="1" s="1"/>
  <c r="AJ500" i="1" s="1"/>
  <c r="AG500" i="1" s="1"/>
  <c r="AD500" i="1" s="1"/>
  <c r="S486" i="1"/>
  <c r="X486" i="1"/>
  <c r="AC486" i="1" s="1"/>
  <c r="AJ486" i="1" s="1"/>
  <c r="AG486" i="1" s="1"/>
  <c r="AD486" i="1" s="1"/>
  <c r="X462" i="1"/>
  <c r="AC462" i="1" s="1"/>
  <c r="AJ462" i="1" s="1"/>
  <c r="AG462" i="1" s="1"/>
  <c r="AD462" i="1" s="1"/>
  <c r="S462" i="1"/>
  <c r="S429" i="1"/>
  <c r="X429" i="1"/>
  <c r="AC429" i="1" s="1"/>
  <c r="AJ429" i="1" s="1"/>
  <c r="AG429" i="1" s="1"/>
  <c r="AD429" i="1" s="1"/>
  <c r="S420" i="1"/>
  <c r="X420" i="1"/>
  <c r="AC420" i="1" s="1"/>
  <c r="AJ420" i="1" s="1"/>
  <c r="AG420" i="1" s="1"/>
  <c r="AD420" i="1" s="1"/>
  <c r="X409" i="1"/>
  <c r="AC409" i="1" s="1"/>
  <c r="AJ409" i="1" s="1"/>
  <c r="AG409" i="1" s="1"/>
  <c r="AD409" i="1" s="1"/>
  <c r="S409" i="1"/>
  <c r="X408" i="1"/>
  <c r="AC408" i="1" s="1"/>
  <c r="AJ408" i="1" s="1"/>
  <c r="AG408" i="1" s="1"/>
  <c r="AD408" i="1" s="1"/>
  <c r="S408" i="1"/>
  <c r="X393" i="1"/>
  <c r="AC393" i="1" s="1"/>
  <c r="AJ393" i="1" s="1"/>
  <c r="AG393" i="1" s="1"/>
  <c r="AD393" i="1" s="1"/>
  <c r="S393" i="1"/>
  <c r="X380" i="1"/>
  <c r="AC380" i="1" s="1"/>
  <c r="AJ380" i="1" s="1"/>
  <c r="AG380" i="1" s="1"/>
  <c r="AD380" i="1" s="1"/>
  <c r="S380" i="1"/>
  <c r="X379" i="1"/>
  <c r="AC379" i="1" s="1"/>
  <c r="AJ379" i="1" s="1"/>
  <c r="AG379" i="1" s="1"/>
  <c r="AD379" i="1" s="1"/>
  <c r="S379" i="1"/>
  <c r="X378" i="1"/>
  <c r="AC378" i="1" s="1"/>
  <c r="AJ378" i="1" s="1"/>
  <c r="AG378" i="1" s="1"/>
  <c r="AD378" i="1" s="1"/>
  <c r="S378" i="1"/>
  <c r="X363" i="1"/>
  <c r="AC363" i="1" s="1"/>
  <c r="AJ363" i="1" s="1"/>
  <c r="AG363" i="1" s="1"/>
  <c r="AD363" i="1" s="1"/>
  <c r="S363" i="1"/>
  <c r="S357" i="1"/>
  <c r="X357" i="1"/>
  <c r="AC357" i="1" s="1"/>
  <c r="AJ357" i="1" s="1"/>
  <c r="AG357" i="1" s="1"/>
  <c r="AD357" i="1" s="1"/>
  <c r="S350" i="1"/>
  <c r="X350" i="1"/>
  <c r="AC350" i="1" s="1"/>
  <c r="AJ350" i="1" s="1"/>
  <c r="AG350" i="1" s="1"/>
  <c r="AD350" i="1" s="1"/>
  <c r="X347" i="1"/>
  <c r="AC347" i="1" s="1"/>
  <c r="AJ347" i="1" s="1"/>
  <c r="AG347" i="1" s="1"/>
  <c r="AD347" i="1" s="1"/>
  <c r="S347" i="1"/>
  <c r="X346" i="1"/>
  <c r="AC346" i="1" s="1"/>
  <c r="AJ346" i="1" s="1"/>
  <c r="AG346" i="1" s="1"/>
  <c r="AD346" i="1" s="1"/>
  <c r="S346" i="1"/>
  <c r="X337" i="1"/>
  <c r="AC337" i="1" s="1"/>
  <c r="AJ337" i="1" s="1"/>
  <c r="AG337" i="1" s="1"/>
  <c r="AD337" i="1" s="1"/>
  <c r="S337" i="1"/>
  <c r="S330" i="1"/>
  <c r="X330" i="1"/>
  <c r="AC330" i="1" s="1"/>
  <c r="AJ330" i="1" s="1"/>
  <c r="AG330" i="1" s="1"/>
  <c r="AD330" i="1" s="1"/>
  <c r="X329" i="1"/>
  <c r="AC329" i="1" s="1"/>
  <c r="AJ329" i="1" s="1"/>
  <c r="AG329" i="1" s="1"/>
  <c r="AD329" i="1" s="1"/>
  <c r="S329" i="1"/>
  <c r="S322" i="1"/>
  <c r="X322" i="1"/>
  <c r="AC322" i="1" s="1"/>
  <c r="AJ322" i="1" s="1"/>
  <c r="AG322" i="1" s="1"/>
  <c r="AD322" i="1" s="1"/>
  <c r="S318" i="1"/>
  <c r="X318" i="1"/>
  <c r="AC318" i="1" s="1"/>
  <c r="AJ318" i="1" s="1"/>
  <c r="AG318" i="1" s="1"/>
  <c r="AD318" i="1" s="1"/>
  <c r="X316" i="1"/>
  <c r="AC316" i="1" s="1"/>
  <c r="AJ316" i="1" s="1"/>
  <c r="AG316" i="1" s="1"/>
  <c r="AD316" i="1" s="1"/>
  <c r="S316" i="1"/>
  <c r="X228" i="1"/>
  <c r="AC228" i="1" s="1"/>
  <c r="AJ228" i="1" s="1"/>
  <c r="AG228" i="1" s="1"/>
  <c r="AD228" i="1" s="1"/>
  <c r="S228" i="1"/>
  <c r="X227" i="1"/>
  <c r="AC227" i="1" s="1"/>
  <c r="AJ227" i="1" s="1"/>
  <c r="AG227" i="1" s="1"/>
  <c r="AD227" i="1" s="1"/>
  <c r="S227" i="1"/>
  <c r="X229" i="1"/>
  <c r="AC229" i="1" s="1"/>
  <c r="AJ229" i="1" s="1"/>
  <c r="AG229" i="1" s="1"/>
  <c r="AD229" i="1" s="1"/>
  <c r="S223" i="1"/>
  <c r="X223" i="1"/>
  <c r="AC223" i="1" s="1"/>
  <c r="AJ223" i="1" s="1"/>
  <c r="AG223" i="1" s="1"/>
  <c r="AD223" i="1" s="1"/>
  <c r="X221" i="1"/>
  <c r="AC221" i="1" s="1"/>
  <c r="AJ221" i="1" s="1"/>
  <c r="AG221" i="1" s="1"/>
  <c r="AD221" i="1" s="1"/>
  <c r="S221" i="1"/>
  <c r="S220" i="1"/>
  <c r="X220" i="1"/>
  <c r="AC220" i="1" s="1"/>
  <c r="AJ220" i="1" s="1"/>
  <c r="AG220" i="1" s="1"/>
  <c r="AD220" i="1" s="1"/>
  <c r="X218" i="1"/>
  <c r="AC218" i="1" s="1"/>
  <c r="AJ218" i="1" s="1"/>
  <c r="AG218" i="1" s="1"/>
  <c r="AD218" i="1" s="1"/>
  <c r="S218" i="1"/>
  <c r="X217" i="1"/>
  <c r="AC217" i="1" s="1"/>
  <c r="AJ217" i="1" s="1"/>
  <c r="AG217" i="1" s="1"/>
  <c r="AD217" i="1" s="1"/>
  <c r="S217" i="1"/>
  <c r="X216" i="1"/>
  <c r="AC216" i="1" s="1"/>
  <c r="AJ216" i="1" s="1"/>
  <c r="AG216" i="1" s="1"/>
  <c r="AD216" i="1" s="1"/>
  <c r="S216" i="1"/>
  <c r="S146" i="1"/>
  <c r="X146" i="1"/>
  <c r="AC146" i="1" s="1"/>
  <c r="AJ146" i="1" s="1"/>
  <c r="AG146" i="1" s="1"/>
  <c r="AD146" i="1" s="1"/>
  <c r="X143" i="1"/>
  <c r="AC143" i="1" s="1"/>
  <c r="AJ143" i="1" s="1"/>
  <c r="AG143" i="1" s="1"/>
  <c r="AD143" i="1" s="1"/>
  <c r="S143" i="1"/>
  <c r="S128" i="1"/>
  <c r="X128" i="1"/>
  <c r="AC128" i="1" s="1"/>
  <c r="AJ128" i="1" s="1"/>
  <c r="AG128" i="1" s="1"/>
  <c r="AD128" i="1" s="1"/>
  <c r="S110" i="1"/>
  <c r="X110" i="1"/>
  <c r="AC110" i="1" s="1"/>
  <c r="AJ110" i="1" s="1"/>
  <c r="AG110" i="1" s="1"/>
  <c r="AD110" i="1" s="1"/>
  <c r="X100" i="1"/>
  <c r="AC100" i="1" s="1"/>
  <c r="AJ100" i="1" s="1"/>
  <c r="AG100" i="1" s="1"/>
  <c r="AD100" i="1" s="1"/>
  <c r="S100" i="1"/>
  <c r="S76" i="1"/>
  <c r="X76" i="1"/>
  <c r="AC76" i="1" s="1"/>
  <c r="AJ76" i="1" s="1"/>
  <c r="AG76" i="1" s="1"/>
  <c r="AD76" i="1" s="1"/>
  <c r="S75" i="1"/>
  <c r="X75" i="1"/>
  <c r="AC75" i="1" s="1"/>
  <c r="AJ75" i="1" s="1"/>
  <c r="AG75" i="1" s="1"/>
  <c r="AD75" i="1" s="1"/>
  <c r="S67" i="1"/>
  <c r="X67" i="1"/>
  <c r="AC67" i="1" s="1"/>
  <c r="AJ67" i="1" s="1"/>
  <c r="AG67" i="1" s="1"/>
  <c r="AD67" i="1" s="1"/>
  <c r="X31" i="1"/>
  <c r="AC31" i="1" s="1"/>
  <c r="AJ31" i="1" s="1"/>
  <c r="AG31" i="1" s="1"/>
  <c r="AD31" i="1" s="1"/>
  <c r="S31" i="1"/>
  <c r="X277" i="1" l="1"/>
  <c r="AC277" i="1" s="1"/>
  <c r="AJ277" i="1" s="1"/>
  <c r="AG277" i="1" s="1"/>
  <c r="AD277" i="1" s="1"/>
  <c r="S658" i="1"/>
  <c r="X384" i="1"/>
  <c r="AC384" i="1" s="1"/>
  <c r="AJ384" i="1" s="1"/>
  <c r="AG384" i="1" s="1"/>
  <c r="AD384" i="1" s="1"/>
  <c r="S431" i="1"/>
  <c r="X571" i="1"/>
  <c r="AC571" i="1" s="1"/>
  <c r="AJ571" i="1" s="1"/>
  <c r="AG571" i="1" s="1"/>
  <c r="AD571" i="1" s="1"/>
  <c r="X98" i="1"/>
  <c r="AC98" i="1" s="1"/>
  <c r="AJ98" i="1" s="1"/>
  <c r="AG98" i="1" s="1"/>
  <c r="AD98" i="1" s="1"/>
  <c r="S561" i="1"/>
  <c r="S702" i="1"/>
  <c r="X207" i="1"/>
  <c r="AC207" i="1" s="1"/>
  <c r="AJ207" i="1" s="1"/>
  <c r="AG207" i="1" s="1"/>
  <c r="AD207" i="1" s="1"/>
  <c r="S672" i="1"/>
  <c r="S589" i="1"/>
  <c r="S701" i="1"/>
  <c r="S697" i="1"/>
  <c r="S358" i="1"/>
  <c r="X665" i="1"/>
  <c r="AC665" i="1" s="1"/>
  <c r="AJ665" i="1" s="1"/>
  <c r="AG665" i="1" s="1"/>
  <c r="AD665" i="1" s="1"/>
  <c r="X649" i="1"/>
  <c r="AC649" i="1" s="1"/>
  <c r="AJ649" i="1" s="1"/>
  <c r="AG649" i="1" s="1"/>
  <c r="AD649" i="1" s="1"/>
  <c r="X657" i="1"/>
  <c r="AC657" i="1" s="1"/>
  <c r="AJ657" i="1" s="1"/>
  <c r="AG657" i="1" s="1"/>
  <c r="AD657" i="1" s="1"/>
  <c r="X653" i="1"/>
  <c r="AC653" i="1" s="1"/>
  <c r="AJ653" i="1" s="1"/>
  <c r="AG653" i="1" s="1"/>
  <c r="AD653" i="1" s="1"/>
  <c r="X690" i="1"/>
  <c r="AC690" i="1" s="1"/>
  <c r="AJ690" i="1" s="1"/>
  <c r="AG690" i="1" s="1"/>
  <c r="AD690" i="1" s="1"/>
  <c r="S136" i="1"/>
  <c r="S137" i="1"/>
  <c r="X416" i="1"/>
  <c r="AC416" i="1" s="1"/>
  <c r="AJ416" i="1" s="1"/>
  <c r="AG416" i="1" s="1"/>
  <c r="AD416" i="1" s="1"/>
  <c r="S355" i="1"/>
  <c r="X66" i="1"/>
  <c r="AC66" i="1" s="1"/>
  <c r="AJ66" i="1" s="1"/>
  <c r="AG66" i="1" s="1"/>
  <c r="AD66" i="1" s="1"/>
  <c r="S83" i="1"/>
  <c r="S134" i="1"/>
  <c r="X258" i="1"/>
  <c r="AC258" i="1" s="1"/>
  <c r="AJ258" i="1" s="1"/>
  <c r="AG258" i="1" s="1"/>
  <c r="AD258" i="1" s="1"/>
  <c r="S506" i="1"/>
  <c r="X348" i="1"/>
  <c r="AC348" i="1" s="1"/>
  <c r="AJ348" i="1" s="1"/>
  <c r="AG348" i="1" s="1"/>
  <c r="AD348" i="1" s="1"/>
  <c r="X135" i="1"/>
  <c r="AC135" i="1" s="1"/>
  <c r="AJ135" i="1" s="1"/>
  <c r="AG135" i="1" s="1"/>
  <c r="AD135" i="1" s="1"/>
  <c r="X643" i="1"/>
  <c r="AC643" i="1" s="1"/>
  <c r="AJ643" i="1" s="1"/>
  <c r="AG643" i="1" s="1"/>
  <c r="AD643" i="1" s="1"/>
  <c r="X336" i="1"/>
  <c r="AC336" i="1" s="1"/>
  <c r="AJ336" i="1" s="1"/>
  <c r="AG336" i="1" s="1"/>
  <c r="AD336" i="1" s="1"/>
  <c r="X485" i="1"/>
  <c r="AC485" i="1" s="1"/>
  <c r="AJ485" i="1" s="1"/>
  <c r="AG485" i="1" s="1"/>
  <c r="AD485" i="1" s="1"/>
  <c r="S310" i="1"/>
  <c r="S152" i="1"/>
  <c r="S243" i="1"/>
  <c r="X499" i="1"/>
  <c r="AC499" i="1" s="1"/>
  <c r="AJ499" i="1" s="1"/>
  <c r="AG499" i="1" s="1"/>
  <c r="AD499" i="1" s="1"/>
  <c r="S503" i="1"/>
  <c r="S267" i="1"/>
  <c r="X535" i="1"/>
  <c r="AC535" i="1" s="1"/>
  <c r="AJ535" i="1" s="1"/>
  <c r="AG535" i="1" s="1"/>
  <c r="AD535" i="1" s="1"/>
  <c r="X266" i="1"/>
  <c r="AC266" i="1" s="1"/>
  <c r="AJ266" i="1" s="1"/>
  <c r="AG266" i="1" s="1"/>
  <c r="AD266" i="1" s="1"/>
  <c r="X237" i="1"/>
  <c r="AC237" i="1" s="1"/>
  <c r="AJ237" i="1" s="1"/>
  <c r="AG237" i="1" s="1"/>
  <c r="AD237" i="1" s="1"/>
  <c r="S245" i="1"/>
  <c r="S294" i="1"/>
  <c r="X253" i="1"/>
  <c r="AC253" i="1" s="1"/>
  <c r="AJ253" i="1" s="1"/>
  <c r="AG253" i="1" s="1"/>
  <c r="AD253" i="1" s="1"/>
  <c r="S611" i="1"/>
  <c r="S256" i="1"/>
  <c r="S249" i="1"/>
  <c r="S797" i="1"/>
  <c r="S263" i="1"/>
  <c r="X308" i="1"/>
  <c r="AC308" i="1" s="1"/>
  <c r="AJ308" i="1" s="1"/>
  <c r="AG308" i="1" s="1"/>
  <c r="AD308" i="1" s="1"/>
  <c r="X269" i="1"/>
  <c r="AC269" i="1" s="1"/>
  <c r="AJ269" i="1" s="1"/>
  <c r="AG269" i="1" s="1"/>
  <c r="AD269" i="1" s="1"/>
  <c r="X304" i="1"/>
  <c r="AC304" i="1" s="1"/>
  <c r="AJ304" i="1" s="1"/>
  <c r="AG304" i="1" s="1"/>
  <c r="AD304" i="1" s="1"/>
  <c r="X47" i="1"/>
  <c r="AC47" i="1" s="1"/>
  <c r="AJ47" i="1" s="1"/>
  <c r="AG47" i="1" s="1"/>
  <c r="AD47" i="1" s="1"/>
  <c r="S248" i="1"/>
  <c r="S260" i="1"/>
  <c r="S262" i="1"/>
  <c r="X528" i="1"/>
  <c r="AC528" i="1" s="1"/>
  <c r="AJ528" i="1" s="1"/>
  <c r="AG528" i="1" s="1"/>
  <c r="AD528" i="1" s="1"/>
  <c r="S677" i="1"/>
  <c r="X252" i="1"/>
  <c r="AC252" i="1" s="1"/>
  <c r="AJ252" i="1" s="1"/>
  <c r="AG252" i="1" s="1"/>
  <c r="AD252" i="1" s="1"/>
  <c r="S275" i="1"/>
  <c r="X251" i="1"/>
  <c r="AC251" i="1" s="1"/>
  <c r="AJ251" i="1" s="1"/>
  <c r="AG251" i="1" s="1"/>
  <c r="AD251" i="1" s="1"/>
  <c r="S247" i="1"/>
  <c r="S244" i="1"/>
  <c r="S264" i="1"/>
  <c r="S261" i="1"/>
  <c r="S154" i="1"/>
  <c r="X265" i="1"/>
  <c r="AC265" i="1" s="1"/>
  <c r="AJ265" i="1" s="1"/>
  <c r="AG265" i="1" s="1"/>
  <c r="AD265" i="1" s="1"/>
  <c r="X514" i="1"/>
  <c r="AC514" i="1" s="1"/>
  <c r="AJ514" i="1" s="1"/>
  <c r="AG514" i="1" s="1"/>
  <c r="AD514" i="1" s="1"/>
  <c r="S782" i="1"/>
  <c r="X305" i="1"/>
  <c r="AC305" i="1" s="1"/>
  <c r="AJ305" i="1" s="1"/>
  <c r="AG305" i="1" s="1"/>
  <c r="AD305" i="1" s="1"/>
  <c r="X153" i="1"/>
  <c r="AC153" i="1" s="1"/>
  <c r="AJ153" i="1" s="1"/>
  <c r="AG153" i="1" s="1"/>
  <c r="AD153" i="1" s="1"/>
  <c r="S153" i="1"/>
  <c r="X238" i="1"/>
  <c r="AC238" i="1" s="1"/>
  <c r="AJ238" i="1" s="1"/>
  <c r="AG238" i="1" s="1"/>
  <c r="AD238" i="1" s="1"/>
  <c r="S238" i="1"/>
  <c r="X246" i="1"/>
  <c r="AC246" i="1" s="1"/>
  <c r="AJ246" i="1" s="1"/>
  <c r="AG246" i="1" s="1"/>
  <c r="AD246" i="1" s="1"/>
  <c r="S246" i="1"/>
  <c r="X255" i="1"/>
  <c r="AC255" i="1" s="1"/>
  <c r="AJ255" i="1" s="1"/>
  <c r="AG255" i="1" s="1"/>
  <c r="AD255" i="1" s="1"/>
  <c r="X250" i="1"/>
  <c r="AC250" i="1" s="1"/>
  <c r="AJ250" i="1" s="1"/>
  <c r="AG250" i="1" s="1"/>
  <c r="AD250" i="1" s="1"/>
  <c r="X259" i="1"/>
  <c r="AC259" i="1" s="1"/>
  <c r="AJ259" i="1" s="1"/>
  <c r="AG259" i="1" s="1"/>
  <c r="AD259" i="1" s="1"/>
  <c r="X268" i="1"/>
  <c r="AC268" i="1" s="1"/>
  <c r="AJ268" i="1" s="1"/>
  <c r="AG268" i="1" s="1"/>
  <c r="AD268" i="1" s="1"/>
  <c r="X156" i="1"/>
  <c r="AC156" i="1" s="1"/>
  <c r="AJ156" i="1" s="1"/>
  <c r="AG156" i="1" s="1"/>
  <c r="AD156" i="1" s="1"/>
  <c r="X306" i="1"/>
  <c r="AC306" i="1" s="1"/>
  <c r="AJ306" i="1" s="1"/>
  <c r="AG306" i="1" s="1"/>
  <c r="AD306" i="1" s="1"/>
  <c r="X46" i="1"/>
  <c r="AC46" i="1" s="1"/>
  <c r="AJ46" i="1" s="1"/>
  <c r="AG46" i="1" s="1"/>
  <c r="AD46" i="1" s="1"/>
  <c r="X791" i="1"/>
  <c r="AC791" i="1" s="1"/>
  <c r="AJ791" i="1" s="1"/>
  <c r="AG791" i="1" s="1"/>
  <c r="AD791" i="1" s="1"/>
  <c r="X242" i="1"/>
  <c r="AC242" i="1" s="1"/>
  <c r="AJ242" i="1" s="1"/>
  <c r="AG242" i="1" s="1"/>
  <c r="AD242" i="1" s="1"/>
  <c r="X667" i="1"/>
  <c r="AC667" i="1" s="1"/>
  <c r="AJ667" i="1" s="1"/>
  <c r="AG667" i="1" s="1"/>
  <c r="AD667" i="1" s="1"/>
  <c r="X673" i="1"/>
  <c r="AC673" i="1" s="1"/>
  <c r="AJ673" i="1" s="1"/>
  <c r="AG673" i="1" s="1"/>
  <c r="AD673" i="1" s="1"/>
  <c r="X698" i="1"/>
  <c r="AC698" i="1" s="1"/>
  <c r="AJ698" i="1" s="1"/>
  <c r="AG698" i="1" s="1"/>
  <c r="AD698" i="1" s="1"/>
  <c r="S254" i="1"/>
  <c r="X254" i="1"/>
  <c r="AC254" i="1" s="1"/>
  <c r="AJ254" i="1" s="1"/>
  <c r="AG254" i="1" s="1"/>
  <c r="AD254" i="1" s="1"/>
  <c r="S776" i="1"/>
  <c r="S749" i="1"/>
  <c r="X777" i="1"/>
  <c r="AC777" i="1" s="1"/>
  <c r="AJ777" i="1" s="1"/>
  <c r="AG777" i="1" s="1"/>
  <c r="AD777" i="1" s="1"/>
  <c r="X767" i="1"/>
  <c r="AC767" i="1" s="1"/>
  <c r="AJ767" i="1" s="1"/>
  <c r="AG767" i="1" s="1"/>
  <c r="AD767" i="1" s="1"/>
  <c r="S802" i="1"/>
  <c r="X744" i="1"/>
  <c r="AC744" i="1" s="1"/>
  <c r="AJ744" i="1" s="1"/>
  <c r="AG744" i="1" s="1"/>
  <c r="AD744" i="1" s="1"/>
  <c r="X754" i="1"/>
  <c r="AC754" i="1" s="1"/>
  <c r="AJ754" i="1" s="1"/>
  <c r="AG754" i="1" s="1"/>
  <c r="AD754" i="1" s="1"/>
  <c r="S458" i="1"/>
  <c r="X458" i="1"/>
  <c r="AC458" i="1" s="1"/>
  <c r="AJ458" i="1" s="1"/>
  <c r="AG458" i="1" s="1"/>
  <c r="AD458" i="1" s="1"/>
  <c r="S454" i="1"/>
  <c r="X454" i="1"/>
  <c r="AC454" i="1" s="1"/>
  <c r="AJ454" i="1" s="1"/>
  <c r="AG454" i="1" s="1"/>
  <c r="AD454" i="1" s="1"/>
  <c r="X456" i="1"/>
  <c r="AC456" i="1" s="1"/>
  <c r="AJ456" i="1" s="1"/>
  <c r="AG456" i="1" s="1"/>
  <c r="AD456" i="1" s="1"/>
  <c r="S456" i="1"/>
  <c r="S453" i="1"/>
  <c r="X453" i="1"/>
  <c r="AC453" i="1" s="1"/>
  <c r="AJ453" i="1" s="1"/>
  <c r="AG453" i="1" s="1"/>
  <c r="AD453" i="1" s="1"/>
  <c r="X753" i="1"/>
  <c r="AC753" i="1" s="1"/>
  <c r="AJ753" i="1" s="1"/>
  <c r="AG753" i="1" s="1"/>
  <c r="AD753" i="1" s="1"/>
  <c r="S781" i="1"/>
  <c r="S733" i="1"/>
  <c r="X739" i="1"/>
  <c r="AC739" i="1" s="1"/>
  <c r="AJ739" i="1" s="1"/>
  <c r="AG739" i="1" s="1"/>
  <c r="AD739" i="1" s="1"/>
  <c r="X759" i="1"/>
  <c r="AC759" i="1" s="1"/>
  <c r="AJ759" i="1" s="1"/>
  <c r="AG759" i="1" s="1"/>
  <c r="AD759" i="1" s="1"/>
  <c r="X734" i="1"/>
  <c r="AC734" i="1" s="1"/>
  <c r="AJ734" i="1" s="1"/>
  <c r="AG734" i="1" s="1"/>
  <c r="AD734" i="1" s="1"/>
  <c r="X771" i="1"/>
  <c r="AC771" i="1" s="1"/>
  <c r="AJ771" i="1" s="1"/>
  <c r="AG771" i="1" s="1"/>
  <c r="AD771" i="1" s="1"/>
  <c r="X772" i="1"/>
  <c r="AC772" i="1" s="1"/>
  <c r="AJ772" i="1" s="1"/>
  <c r="AG772" i="1" s="1"/>
  <c r="AD772" i="1" s="1"/>
  <c r="S787" i="1"/>
  <c r="S786" i="1"/>
  <c r="X796" i="1"/>
  <c r="AC796" i="1" s="1"/>
  <c r="AJ796" i="1" s="1"/>
  <c r="AG796" i="1" s="1"/>
  <c r="AD796" i="1" s="1"/>
  <c r="S801" i="1"/>
  <c r="X758" i="1"/>
  <c r="AC758" i="1" s="1"/>
  <c r="AJ758" i="1" s="1"/>
  <c r="AG758" i="1" s="1"/>
  <c r="AD758" i="1" s="1"/>
  <c r="X792" i="1"/>
  <c r="AC792" i="1" s="1"/>
  <c r="AJ792" i="1" s="1"/>
  <c r="AG792" i="1" s="1"/>
  <c r="AD792" i="1" s="1"/>
  <c r="X764" i="1"/>
  <c r="AC764" i="1" s="1"/>
  <c r="AJ764" i="1" s="1"/>
  <c r="AG764" i="1" s="1"/>
  <c r="AD764" i="1" s="1"/>
  <c r="X766" i="1"/>
  <c r="AC766" i="1" s="1"/>
  <c r="AJ766" i="1" s="1"/>
  <c r="AG766" i="1" s="1"/>
  <c r="AD766" i="1" s="1"/>
  <c r="X743" i="1"/>
  <c r="AC743" i="1" s="1"/>
  <c r="AJ743" i="1" s="1"/>
  <c r="AG743" i="1" s="1"/>
  <c r="AD743" i="1" s="1"/>
  <c r="S748" i="1"/>
  <c r="S809" i="1"/>
  <c r="X809" i="1"/>
  <c r="AC809" i="1" s="1"/>
  <c r="AJ809" i="1" s="1"/>
  <c r="AG809" i="1" s="1"/>
  <c r="AD809" i="1" s="1"/>
  <c r="X810" i="1"/>
  <c r="AC810" i="1" s="1"/>
  <c r="AJ810" i="1" s="1"/>
  <c r="AG810" i="1" s="1"/>
  <c r="AD810" i="1" s="1"/>
  <c r="S810" i="1"/>
  <c r="S814" i="1"/>
  <c r="X814" i="1"/>
  <c r="AC814" i="1" s="1"/>
  <c r="AJ814" i="1" s="1"/>
  <c r="AG814" i="1" s="1"/>
  <c r="AD814" i="1" s="1"/>
  <c r="S812" i="1"/>
  <c r="X812" i="1"/>
  <c r="AC812" i="1" s="1"/>
  <c r="AJ812" i="1" s="1"/>
  <c r="AG812" i="1" s="1"/>
  <c r="AD812" i="1" s="1"/>
  <c r="S808" i="1"/>
  <c r="X808" i="1"/>
  <c r="AC808" i="1" s="1"/>
  <c r="AJ808" i="1" s="1"/>
  <c r="AG808" i="1" s="1"/>
  <c r="AD808" i="1" s="1"/>
  <c r="X179" i="1"/>
  <c r="AC179" i="1" s="1"/>
  <c r="AJ179" i="1" s="1"/>
  <c r="AG179" i="1" s="1"/>
  <c r="AD179" i="1" s="1"/>
  <c r="X180" i="1"/>
  <c r="AC180" i="1" s="1"/>
  <c r="AJ180" i="1" s="1"/>
  <c r="AG180" i="1" s="1"/>
  <c r="AD180" i="1" s="1"/>
  <c r="S69" i="1"/>
  <c r="X630" i="1"/>
  <c r="AC630" i="1" s="1"/>
  <c r="AJ630" i="1" s="1"/>
  <c r="AG630" i="1" s="1"/>
  <c r="AD630" i="1" s="1"/>
  <c r="S428" i="1"/>
  <c r="X510" i="1"/>
  <c r="AC510" i="1" s="1"/>
  <c r="AJ510" i="1" s="1"/>
  <c r="AG510" i="1" s="1"/>
  <c r="AD510" i="1" s="1"/>
  <c r="X518" i="1"/>
  <c r="AC518" i="1" s="1"/>
  <c r="AJ518" i="1" s="1"/>
  <c r="AG518" i="1" s="1"/>
  <c r="AD518" i="1" s="1"/>
  <c r="S184" i="1"/>
  <c r="X598" i="1"/>
  <c r="AC598" i="1" s="1"/>
  <c r="AJ598" i="1" s="1"/>
  <c r="AG598" i="1" s="1"/>
  <c r="AD598" i="1" s="1"/>
  <c r="X549" i="1"/>
  <c r="AC549" i="1" s="1"/>
  <c r="AJ549" i="1" s="1"/>
  <c r="AG549" i="1" s="1"/>
  <c r="AD549" i="1" s="1"/>
  <c r="S549" i="1"/>
  <c r="X836" i="1"/>
  <c r="AC836" i="1" s="1"/>
  <c r="AJ836" i="1" s="1"/>
  <c r="AG836" i="1" s="1"/>
  <c r="AD836" i="1" s="1"/>
  <c r="S836" i="1"/>
  <c r="S684" i="1"/>
  <c r="S360" i="1"/>
  <c r="X360" i="1"/>
  <c r="AC360" i="1" s="1"/>
  <c r="AJ360" i="1" s="1"/>
  <c r="AG360" i="1" s="1"/>
  <c r="AD360" i="1" s="1"/>
  <c r="X585" i="1"/>
  <c r="AC585" i="1" s="1"/>
  <c r="AJ585" i="1" s="1"/>
  <c r="AG585" i="1" s="1"/>
  <c r="AD585" i="1" s="1"/>
  <c r="S585" i="1"/>
  <c r="S195" i="1"/>
  <c r="X195" i="1"/>
  <c r="AC195" i="1" s="1"/>
  <c r="AJ195" i="1" s="1"/>
  <c r="AG195" i="1" s="1"/>
  <c r="AD195" i="1" s="1"/>
  <c r="X566" i="1"/>
  <c r="AC566" i="1" s="1"/>
  <c r="AJ566" i="1" s="1"/>
  <c r="AG566" i="1" s="1"/>
  <c r="AD566" i="1" s="1"/>
  <c r="S566" i="1"/>
  <c r="X531" i="1"/>
  <c r="AC531" i="1" s="1"/>
  <c r="AJ531" i="1" s="1"/>
  <c r="AG531" i="1" s="1"/>
  <c r="AD531" i="1" s="1"/>
  <c r="S531" i="1"/>
  <c r="X707" i="1"/>
  <c r="AC707" i="1" s="1"/>
  <c r="AJ707" i="1" s="1"/>
  <c r="AG707" i="1" s="1"/>
  <c r="AD707" i="1" s="1"/>
  <c r="S707" i="1"/>
  <c r="X521" i="1"/>
  <c r="AC521" i="1" s="1"/>
  <c r="AJ521" i="1" s="1"/>
  <c r="AG521" i="1" s="1"/>
  <c r="AD521" i="1" s="1"/>
  <c r="S521" i="1"/>
  <c r="S491" i="1"/>
  <c r="X491" i="1"/>
  <c r="AC491" i="1" s="1"/>
  <c r="AJ491" i="1" s="1"/>
  <c r="AG491" i="1" s="1"/>
  <c r="AD491" i="1" s="1"/>
  <c r="S481" i="1"/>
  <c r="X481" i="1"/>
  <c r="AC481" i="1" s="1"/>
  <c r="AJ481" i="1" s="1"/>
  <c r="AG481" i="1" s="1"/>
  <c r="AD481" i="1" s="1"/>
  <c r="S183" i="1"/>
  <c r="X183" i="1"/>
  <c r="AC183" i="1" s="1"/>
  <c r="AJ183" i="1" s="1"/>
  <c r="AG183" i="1" s="1"/>
  <c r="AD183" i="1" s="1"/>
  <c r="X489" i="1"/>
  <c r="AC489" i="1" s="1"/>
  <c r="AJ489" i="1" s="1"/>
  <c r="AG489" i="1" s="1"/>
  <c r="AD489" i="1" s="1"/>
  <c r="S489" i="1"/>
  <c r="X515" i="1"/>
  <c r="AC515" i="1" s="1"/>
  <c r="AJ515" i="1" s="1"/>
  <c r="AG515" i="1" s="1"/>
  <c r="AD515" i="1" s="1"/>
  <c r="S515" i="1"/>
  <c r="S353" i="1"/>
  <c r="X353" i="1"/>
  <c r="AC353" i="1" s="1"/>
  <c r="AJ353" i="1" s="1"/>
  <c r="AG353" i="1" s="1"/>
  <c r="AD353" i="1" s="1"/>
  <c r="S712" i="1"/>
  <c r="X712" i="1"/>
  <c r="AC712" i="1" s="1"/>
  <c r="AJ712" i="1" s="1"/>
  <c r="AG712" i="1" s="1"/>
  <c r="AD712" i="1" s="1"/>
  <c r="X825" i="1"/>
  <c r="AC825" i="1" s="1"/>
  <c r="AJ825" i="1" s="1"/>
  <c r="AG825" i="1" s="1"/>
  <c r="AD825" i="1" s="1"/>
  <c r="S825" i="1"/>
  <c r="X187" i="1"/>
  <c r="AC187" i="1" s="1"/>
  <c r="AJ187" i="1" s="1"/>
  <c r="AG187" i="1" s="1"/>
  <c r="AD187" i="1" s="1"/>
  <c r="S187" i="1"/>
  <c r="S706" i="1"/>
  <c r="X706" i="1"/>
  <c r="AC706" i="1" s="1"/>
  <c r="AJ706" i="1" s="1"/>
  <c r="AG706" i="1" s="1"/>
  <c r="AD706" i="1" s="1"/>
  <c r="S678" i="1"/>
  <c r="X678" i="1"/>
  <c r="AC678" i="1" s="1"/>
  <c r="AJ678" i="1" s="1"/>
  <c r="AG678" i="1" s="1"/>
  <c r="AD678" i="1" s="1"/>
  <c r="S652" i="1"/>
  <c r="X652" i="1"/>
  <c r="AC652" i="1" s="1"/>
  <c r="AJ652" i="1" s="1"/>
  <c r="AG652" i="1" s="1"/>
  <c r="AD652" i="1" s="1"/>
  <c r="X610" i="1"/>
  <c r="AC610" i="1" s="1"/>
  <c r="AJ610" i="1" s="1"/>
  <c r="AG610" i="1" s="1"/>
  <c r="AD610" i="1" s="1"/>
  <c r="S610" i="1"/>
  <c r="X609" i="1"/>
  <c r="AC609" i="1" s="1"/>
  <c r="AJ609" i="1" s="1"/>
  <c r="AG609" i="1" s="1"/>
  <c r="AD609" i="1" s="1"/>
  <c r="S609" i="1"/>
  <c r="X507" i="1"/>
  <c r="AC507" i="1" s="1"/>
  <c r="AJ507" i="1" s="1"/>
  <c r="AG507" i="1" s="1"/>
  <c r="AD507" i="1" s="1"/>
  <c r="S507" i="1"/>
  <c r="S463" i="1"/>
  <c r="X463" i="1"/>
  <c r="AC463" i="1" s="1"/>
  <c r="AJ463" i="1" s="1"/>
  <c r="AG463" i="1" s="1"/>
  <c r="AD463" i="1" s="1"/>
  <c r="S477" i="1"/>
  <c r="X477" i="1"/>
  <c r="AC477" i="1" s="1"/>
  <c r="AJ477" i="1" s="1"/>
  <c r="AG477" i="1" s="1"/>
  <c r="AD477" i="1" s="1"/>
  <c r="S418" i="1"/>
  <c r="X418" i="1"/>
  <c r="AC418" i="1" s="1"/>
  <c r="AJ418" i="1" s="1"/>
  <c r="AG418" i="1" s="1"/>
  <c r="AD418" i="1" s="1"/>
  <c r="X412" i="1"/>
  <c r="AC412" i="1" s="1"/>
  <c r="AJ412" i="1" s="1"/>
  <c r="AG412" i="1" s="1"/>
  <c r="AD412" i="1" s="1"/>
  <c r="S412" i="1"/>
  <c r="X394" i="1"/>
  <c r="AC394" i="1" s="1"/>
  <c r="AJ394" i="1" s="1"/>
  <c r="AG394" i="1" s="1"/>
  <c r="AD394" i="1" s="1"/>
  <c r="S394" i="1"/>
  <c r="S364" i="1"/>
  <c r="X364" i="1"/>
  <c r="AC364" i="1" s="1"/>
  <c r="AJ364" i="1" s="1"/>
  <c r="AG364" i="1" s="1"/>
  <c r="AD364" i="1" s="1"/>
  <c r="S362" i="1"/>
  <c r="X362" i="1"/>
  <c r="AC362" i="1" s="1"/>
  <c r="AJ362" i="1" s="1"/>
  <c r="AG362" i="1" s="1"/>
  <c r="AD362" i="1" s="1"/>
  <c r="S356" i="1"/>
  <c r="X356" i="1"/>
  <c r="AC356" i="1" s="1"/>
  <c r="AJ356" i="1" s="1"/>
  <c r="AG356" i="1" s="1"/>
  <c r="AD356" i="1" s="1"/>
  <c r="S205" i="1"/>
  <c r="X205" i="1"/>
  <c r="AC205" i="1" s="1"/>
  <c r="AJ205" i="1" s="1"/>
  <c r="AG205" i="1" s="1"/>
  <c r="AD205" i="1" s="1"/>
  <c r="X204" i="1"/>
  <c r="AC204" i="1" s="1"/>
  <c r="AJ204" i="1" s="1"/>
  <c r="AG204" i="1" s="1"/>
  <c r="AD204" i="1" s="1"/>
  <c r="S204" i="1"/>
  <c r="S144" i="1"/>
  <c r="X144" i="1"/>
  <c r="AC144" i="1" s="1"/>
  <c r="AJ144" i="1" s="1"/>
  <c r="AG144" i="1" s="1"/>
  <c r="AD144" i="1" s="1"/>
  <c r="S127" i="1"/>
  <c r="X127" i="1"/>
  <c r="AC127" i="1" s="1"/>
  <c r="AJ127" i="1" s="1"/>
  <c r="AG127" i="1" s="1"/>
  <c r="AD127" i="1" s="1"/>
  <c r="X123" i="1"/>
  <c r="AC123" i="1" s="1"/>
  <c r="AJ123" i="1" s="1"/>
  <c r="AG123" i="1" s="1"/>
  <c r="AD123" i="1" s="1"/>
  <c r="S123" i="1"/>
  <c r="S122" i="1"/>
  <c r="X122" i="1"/>
  <c r="AC122" i="1" s="1"/>
  <c r="AJ122" i="1" s="1"/>
  <c r="AG122" i="1" s="1"/>
  <c r="AD122" i="1" s="1"/>
  <c r="S115" i="1"/>
  <c r="X115" i="1"/>
  <c r="AC115" i="1" s="1"/>
  <c r="AJ115" i="1" s="1"/>
  <c r="AG115" i="1" s="1"/>
  <c r="AD115" i="1" s="1"/>
  <c r="X111" i="1"/>
  <c r="AC111" i="1" s="1"/>
  <c r="AJ111" i="1" s="1"/>
  <c r="AG111" i="1" s="1"/>
  <c r="AD111" i="1" s="1"/>
  <c r="S111" i="1"/>
  <c r="S106" i="1"/>
  <c r="X106" i="1"/>
  <c r="AC106" i="1" s="1"/>
  <c r="AJ106" i="1" s="1"/>
  <c r="AG106" i="1" s="1"/>
  <c r="AD106" i="1" s="1"/>
  <c r="S105" i="1"/>
  <c r="X105" i="1"/>
  <c r="AC105" i="1" s="1"/>
  <c r="AJ105" i="1" s="1"/>
  <c r="AG105" i="1" s="1"/>
  <c r="AD105" i="1" s="1"/>
  <c r="S104" i="1"/>
  <c r="X104" i="1"/>
  <c r="AC104" i="1" s="1"/>
  <c r="AJ104" i="1" s="1"/>
  <c r="AG104" i="1" s="1"/>
  <c r="AD104" i="1" s="1"/>
  <c r="S103" i="1"/>
  <c r="X103" i="1"/>
  <c r="AC103" i="1" s="1"/>
  <c r="AJ103" i="1" s="1"/>
  <c r="AG103" i="1" s="1"/>
  <c r="AD103" i="1" s="1"/>
  <c r="S102" i="1"/>
  <c r="X102" i="1"/>
  <c r="AC102" i="1" s="1"/>
  <c r="AJ102" i="1" s="1"/>
  <c r="AG102" i="1" s="1"/>
  <c r="AD102" i="1" s="1"/>
  <c r="S101" i="1"/>
  <c r="X101" i="1"/>
  <c r="AC101" i="1" s="1"/>
  <c r="AJ101" i="1" s="1"/>
  <c r="AG101" i="1" s="1"/>
  <c r="AD101" i="1" s="1"/>
  <c r="X97" i="1"/>
  <c r="AC97" i="1" s="1"/>
  <c r="AJ97" i="1" s="1"/>
  <c r="AG97" i="1" s="1"/>
  <c r="AD97" i="1" s="1"/>
  <c r="S97" i="1"/>
  <c r="S96" i="1"/>
  <c r="X96" i="1"/>
  <c r="AC96" i="1" s="1"/>
  <c r="AJ96" i="1" s="1"/>
  <c r="AG96" i="1" s="1"/>
  <c r="AD96" i="1" s="1"/>
  <c r="X92" i="1"/>
  <c r="AC92" i="1" s="1"/>
  <c r="AJ92" i="1" s="1"/>
  <c r="AG92" i="1" s="1"/>
  <c r="AD92" i="1" s="1"/>
  <c r="S92" i="1"/>
  <c r="X91" i="1"/>
  <c r="AC91" i="1" s="1"/>
  <c r="AJ91" i="1" s="1"/>
  <c r="AG91" i="1" s="1"/>
  <c r="AD91" i="1" s="1"/>
  <c r="S91" i="1"/>
  <c r="S90" i="1"/>
  <c r="X90" i="1"/>
  <c r="AC90" i="1" s="1"/>
  <c r="AJ90" i="1" s="1"/>
  <c r="AG90" i="1" s="1"/>
  <c r="AD90" i="1" s="1"/>
  <c r="S89" i="1"/>
  <c r="X89" i="1"/>
  <c r="AC89" i="1" s="1"/>
  <c r="AJ89" i="1" s="1"/>
  <c r="AG89" i="1" s="1"/>
  <c r="AD89" i="1" s="1"/>
  <c r="S88" i="1"/>
  <c r="X88" i="1"/>
  <c r="AC88" i="1" s="1"/>
  <c r="AJ88" i="1" s="1"/>
  <c r="AG88" i="1" s="1"/>
  <c r="AD88" i="1" s="1"/>
  <c r="S87" i="1"/>
  <c r="X87" i="1"/>
  <c r="AC87" i="1" s="1"/>
  <c r="AJ87" i="1" s="1"/>
  <c r="AG87" i="1" s="1"/>
  <c r="AD87" i="1" s="1"/>
  <c r="X86" i="1"/>
  <c r="AC86" i="1" s="1"/>
  <c r="AJ86" i="1" s="1"/>
  <c r="AG86" i="1" s="1"/>
  <c r="AD86" i="1" s="1"/>
  <c r="S86" i="1"/>
  <c r="S84" i="1"/>
  <c r="X84" i="1"/>
  <c r="AC84" i="1" s="1"/>
  <c r="AJ84" i="1" s="1"/>
  <c r="AG84" i="1" s="1"/>
  <c r="AD84" i="1" s="1"/>
  <c r="X82" i="1"/>
  <c r="AC82" i="1" s="1"/>
  <c r="AJ82" i="1" s="1"/>
  <c r="AG82" i="1" s="1"/>
  <c r="AD82" i="1" s="1"/>
  <c r="S82" i="1"/>
  <c r="S34" i="1"/>
  <c r="X34" i="1"/>
  <c r="AC34" i="1" s="1"/>
  <c r="AJ34" i="1" s="1"/>
  <c r="AG34" i="1" s="1"/>
  <c r="AD34" i="1" s="1"/>
  <c r="X32" i="1"/>
  <c r="AC32" i="1" s="1"/>
  <c r="AJ32" i="1" s="1"/>
  <c r="AG32" i="1" s="1"/>
  <c r="AD32" i="1" s="1"/>
  <c r="S32" i="1"/>
  <c r="S499" i="1" l="1"/>
  <c r="S698" i="1"/>
  <c r="S194" i="1"/>
  <c r="X194" i="1"/>
  <c r="AC194" i="1" s="1"/>
  <c r="AJ194" i="1" s="1"/>
  <c r="AG194" i="1" s="1"/>
  <c r="AD194" i="1" s="1"/>
  <c r="X181" i="1"/>
  <c r="AC181" i="1" s="1"/>
  <c r="AJ181" i="1" s="1"/>
  <c r="AG181" i="1" s="1"/>
  <c r="AD181" i="1" s="1"/>
  <c r="S181" i="1"/>
</calcChain>
</file>

<file path=xl/sharedStrings.xml><?xml version="1.0" encoding="utf-8"?>
<sst xmlns="http://schemas.openxmlformats.org/spreadsheetml/2006/main" count="4369" uniqueCount="765">
  <si>
    <t>Date</t>
  </si>
  <si>
    <t>Announced</t>
  </si>
  <si>
    <t>New Products</t>
  </si>
  <si>
    <t>Discontinued Products</t>
  </si>
  <si>
    <t>Price</t>
  </si>
  <si>
    <t>If you have any questions on how to best use this spreadsheet, please feel free to contact</t>
  </si>
  <si>
    <t>Jim Vogel at (800) 422-6860, ext. 4201 or via e-mail at jimvogel@cctd.com</t>
  </si>
  <si>
    <t>If you want to use Conestoga Tile's list price, leave them blank.</t>
  </si>
  <si>
    <t>Page</t>
  </si>
  <si>
    <t>Colors:</t>
  </si>
  <si>
    <t>Sizes &amp; Shapes</t>
  </si>
  <si>
    <t>Cost</t>
  </si>
  <si>
    <t>List Price</t>
  </si>
  <si>
    <t>Stock</t>
  </si>
  <si>
    <t>Net</t>
  </si>
  <si>
    <t>Code</t>
  </si>
  <si>
    <t>U/M</t>
  </si>
  <si>
    <t>Note</t>
  </si>
  <si>
    <t>Disc.</t>
  </si>
  <si>
    <t>Disc</t>
  </si>
  <si>
    <t>Act. Cost</t>
  </si>
  <si>
    <t>Retail Price Calculations</t>
  </si>
  <si>
    <t>Price List</t>
  </si>
  <si>
    <t>Size</t>
  </si>
  <si>
    <t>SF/CTN</t>
  </si>
  <si>
    <t>Shape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</si>
  <si>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</si>
  <si>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</si>
  <si>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</si>
  <si>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</si>
  <si>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</si>
  <si>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</si>
  <si>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</si>
  <si>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</si>
  <si>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</si>
  <si>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</si>
  <si>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</si>
  <si>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</si>
  <si>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</si>
  <si>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</si>
  <si>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</si>
  <si>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</si>
  <si>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</si>
  <si>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</si>
  <si>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</si>
  <si>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EA</t>
  </si>
  <si>
    <t>SF</t>
  </si>
  <si>
    <t>Field</t>
  </si>
  <si>
    <t>Series</t>
  </si>
  <si>
    <t>Product Type</t>
  </si>
  <si>
    <t>Full Carton</t>
  </si>
  <si>
    <t>a</t>
  </si>
  <si>
    <t>Group</t>
  </si>
  <si>
    <t>GP Margin % for</t>
  </si>
  <si>
    <t>Manufacturer</t>
  </si>
  <si>
    <t>Format</t>
  </si>
  <si>
    <t>ABC</t>
  </si>
  <si>
    <t>X</t>
  </si>
  <si>
    <t>$.05 Round Matrix</t>
  </si>
  <si>
    <t>Chg</t>
  </si>
  <si>
    <t>Adj.</t>
  </si>
  <si>
    <t>ALL ITEMS MARKED WITH PACKAGING QUANTITY ARE SOLD IN MULTIPLES OF THAT QUANTITY ONLY</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</si>
  <si>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</si>
  <si>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</si>
  <si>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</si>
  <si>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</si>
  <si>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</si>
  <si>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</si>
  <si>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</si>
  <si>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</si>
  <si>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</si>
  <si>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</si>
  <si>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</si>
  <si>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</si>
  <si>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</si>
  <si>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</si>
  <si>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</si>
  <si>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</si>
  <si>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</si>
  <si>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</si>
  <si>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www.conestogatile.com</t>
  </si>
  <si>
    <t>Manufacturer's Home Page</t>
  </si>
  <si>
    <t>Direct Website Link</t>
  </si>
  <si>
    <t>File as</t>
  </si>
  <si>
    <t>Yes</t>
  </si>
  <si>
    <t>You can enter a value in the column labeled "Adj." to change your price manually.</t>
  </si>
  <si>
    <t>12" x 12"</t>
  </si>
  <si>
    <t xml:space="preserve"> </t>
  </si>
  <si>
    <t>Pamarva</t>
  </si>
  <si>
    <t>P</t>
  </si>
  <si>
    <t>Field Tile - A</t>
  </si>
  <si>
    <t>Trim - A</t>
  </si>
  <si>
    <t>Decos - A</t>
  </si>
  <si>
    <t>Mist</t>
  </si>
  <si>
    <t>Floor:</t>
  </si>
  <si>
    <t>Wall:</t>
  </si>
  <si>
    <t>13" x 13"</t>
  </si>
  <si>
    <t>3" x 13"</t>
  </si>
  <si>
    <t>Bullnose</t>
  </si>
  <si>
    <t>8" x 10"</t>
  </si>
  <si>
    <t>3" x 10"</t>
  </si>
  <si>
    <t>10.76 SF/CTN</t>
  </si>
  <si>
    <t>12.92 SF/CTN</t>
  </si>
  <si>
    <t>3" x 6"</t>
  </si>
  <si>
    <t>Decos - T</t>
  </si>
  <si>
    <t>B</t>
  </si>
  <si>
    <t>2" x 2" Mosaic</t>
  </si>
  <si>
    <t>Color:</t>
  </si>
  <si>
    <t>12" x 24"</t>
  </si>
  <si>
    <t>11.63 SF/CTN</t>
  </si>
  <si>
    <r>
      <t>MALENA</t>
    </r>
    <r>
      <rPr>
        <i/>
        <u/>
        <sz val="8"/>
        <rFont val="Arial"/>
        <family val="2"/>
      </rPr>
      <t xml:space="preserve"> - Porcelain Floor &amp; Ceramic Wall</t>
    </r>
  </si>
  <si>
    <t>6" x 6"</t>
  </si>
  <si>
    <t>4" x 12"</t>
  </si>
  <si>
    <t>3" x 12"</t>
  </si>
  <si>
    <t>Field Tile - Italy</t>
  </si>
  <si>
    <t>Trim - Italy</t>
  </si>
  <si>
    <t>Decos - Italy</t>
  </si>
  <si>
    <t>Field Tile - Turkey</t>
  </si>
  <si>
    <t>Trim - Turkey</t>
  </si>
  <si>
    <t>Decos - Turkey</t>
  </si>
  <si>
    <t>Rectified</t>
  </si>
  <si>
    <t>12.59 SF/CTN</t>
  </si>
  <si>
    <t>11.62 SF/CTN</t>
  </si>
  <si>
    <t>Domus</t>
  </si>
  <si>
    <t>HD Porcelain</t>
  </si>
  <si>
    <t>Spa Stone</t>
  </si>
  <si>
    <t>Venus</t>
  </si>
  <si>
    <t>Inkjet Porcelain</t>
  </si>
  <si>
    <r>
      <t>AMELIA</t>
    </r>
    <r>
      <rPr>
        <i/>
        <u/>
        <sz val="8"/>
        <rFont val="Arial"/>
        <family val="2"/>
      </rPr>
      <t xml:space="preserve"> - HD Porcelain</t>
    </r>
  </si>
  <si>
    <t>Polished</t>
  </si>
  <si>
    <t>16.00 SF/CTN</t>
  </si>
  <si>
    <t>15.34 SF/CTN</t>
  </si>
  <si>
    <t>Carbon          Earth          Mist          Smoke</t>
  </si>
  <si>
    <t>Amelia</t>
  </si>
  <si>
    <t>Carbon          Ice          Ivory</t>
  </si>
  <si>
    <t>Zera Annex</t>
  </si>
  <si>
    <r>
      <t xml:space="preserve">ZERRA ANNEX </t>
    </r>
    <r>
      <rPr>
        <i/>
        <u/>
        <sz val="8"/>
        <rFont val="Arial"/>
        <family val="2"/>
      </rPr>
      <t>- Rectified Glazed Porcelain</t>
    </r>
  </si>
  <si>
    <t>10.00 SF/CTN</t>
  </si>
  <si>
    <t>1" x 6" Stacked Mosaic</t>
  </si>
  <si>
    <t>3" x 24"</t>
  </si>
  <si>
    <t>Rectified Glazed Porcelain</t>
  </si>
  <si>
    <t>15.50 SF/CTN</t>
  </si>
  <si>
    <t>9.68 SF/CTN</t>
  </si>
  <si>
    <t>Notion</t>
  </si>
  <si>
    <t>Rectified Unglazed Porcelain</t>
  </si>
  <si>
    <r>
      <t xml:space="preserve">BELGIAN LINEN </t>
    </r>
    <r>
      <rPr>
        <i/>
        <u/>
        <sz val="8"/>
        <rFont val="Arial"/>
        <family val="2"/>
      </rPr>
      <t>- Rectified HD Porcelain</t>
    </r>
  </si>
  <si>
    <t>Belgian Linen</t>
  </si>
  <si>
    <t>Rectified HD Porcelain</t>
  </si>
  <si>
    <t>Fog          Ivory          Mica          Mist          Natural</t>
  </si>
  <si>
    <t>6" x 24"</t>
  </si>
  <si>
    <t>2" x 2" Basketweave Mosaic</t>
  </si>
  <si>
    <t>1" x 4" Stacked Mosaic</t>
  </si>
  <si>
    <t>Random Strip Mosaic</t>
  </si>
  <si>
    <t>Dark Blend          Light Blend</t>
  </si>
  <si>
    <t>Cinq</t>
  </si>
  <si>
    <t>11.74 SF/CTN</t>
  </si>
  <si>
    <t>15.28 SF/CTN</t>
  </si>
  <si>
    <t>Crux</t>
  </si>
  <si>
    <t>10" x 20"</t>
  </si>
  <si>
    <t>16.14 SF/CTN</t>
  </si>
  <si>
    <t>Lobby</t>
  </si>
  <si>
    <t>Glazed Porcelain</t>
  </si>
  <si>
    <t>Glazed Ceramic Floor &amp; Wall</t>
  </si>
  <si>
    <t>Glazed HD Porcelain Floor &amp; Wall</t>
  </si>
  <si>
    <t>Prima</t>
  </si>
  <si>
    <t>Charcoal</t>
  </si>
  <si>
    <t>Matte</t>
  </si>
  <si>
    <t>24" x 24"</t>
  </si>
  <si>
    <r>
      <t xml:space="preserve">PRIMA </t>
    </r>
    <r>
      <rPr>
        <i/>
        <u/>
        <sz val="8"/>
        <rFont val="Arial"/>
        <family val="2"/>
      </rPr>
      <t>- Rectified Unglazed Porcelain</t>
    </r>
  </si>
  <si>
    <t>Note:</t>
  </si>
  <si>
    <t>Precept</t>
  </si>
  <si>
    <t>Clay          Ice          Ivory          Mica</t>
  </si>
  <si>
    <t>Glossy</t>
  </si>
  <si>
    <t>Segment</t>
  </si>
  <si>
    <t>Double Loaded Rectified Unglazed Porcelain</t>
  </si>
  <si>
    <t>Soho</t>
  </si>
  <si>
    <t>Glazed Ceramic Wall &amp; Glazed Porcelain Mosaics</t>
  </si>
  <si>
    <t>4" x 16"</t>
  </si>
  <si>
    <t>Glazed Porcelain Mosaics:</t>
  </si>
  <si>
    <t>2" Hexagon Mosaic</t>
  </si>
  <si>
    <t>Basketweave Mosaic</t>
  </si>
  <si>
    <t>3/4" Penny Round Mosaic</t>
  </si>
  <si>
    <t>Arabesque Mosaic</t>
  </si>
  <si>
    <t>continued on next page</t>
  </si>
  <si>
    <t>Baltimore</t>
  </si>
  <si>
    <t>Stone &amp; Glass Mosaic</t>
  </si>
  <si>
    <t>Glazed HD Porcelain</t>
  </si>
  <si>
    <t>Etrusca</t>
  </si>
  <si>
    <t>Porcelain Floor</t>
  </si>
  <si>
    <t>Imperial Mist</t>
  </si>
  <si>
    <t>HD Porcelain Floor</t>
  </si>
  <si>
    <t>Ceramic Wall</t>
  </si>
  <si>
    <t>HD Ceramic Wall</t>
  </si>
  <si>
    <t>Keaton</t>
  </si>
  <si>
    <t>Lancaster</t>
  </si>
  <si>
    <t>Malena</t>
  </si>
  <si>
    <t>Milagro</t>
  </si>
  <si>
    <t>Unglazed Porcelain</t>
  </si>
  <si>
    <t>Glazed Ceramic Wall</t>
  </si>
  <si>
    <t>Spa Stones</t>
  </si>
  <si>
    <t>Sterling</t>
  </si>
  <si>
    <t>Sydney</t>
  </si>
  <si>
    <t>Zerra Annex</t>
  </si>
  <si>
    <t xml:space="preserve">Glazed Porcelain  </t>
  </si>
  <si>
    <r>
      <t xml:space="preserve">PRECEPT </t>
    </r>
    <r>
      <rPr>
        <i/>
        <u/>
        <sz val="8"/>
        <rFont val="Arial"/>
        <family val="2"/>
      </rPr>
      <t>- Glazed HD Porcelain Floor &amp; Ceramic Wall</t>
    </r>
  </si>
  <si>
    <t>a) Color True White is a Glazed Porcelain Tile.</t>
  </si>
  <si>
    <t>Cambridge</t>
  </si>
  <si>
    <t>Georgetown Mosaics</t>
  </si>
  <si>
    <t>Glass Mosaic</t>
  </si>
  <si>
    <t>Entire Series.  (Discontinued by Manufacturer)</t>
  </si>
  <si>
    <t>Mikasa</t>
  </si>
  <si>
    <t>Item # Lookup:</t>
  </si>
  <si>
    <t>PAAM</t>
  </si>
  <si>
    <t>PABL</t>
  </si>
  <si>
    <t>PAMA</t>
  </si>
  <si>
    <t>PAPM</t>
  </si>
  <si>
    <t>PAPR</t>
  </si>
  <si>
    <t>PASO</t>
  </si>
  <si>
    <t>PAZE</t>
  </si>
  <si>
    <t>Field Tile - F</t>
  </si>
  <si>
    <t>Trim - F</t>
  </si>
  <si>
    <t>Decos - F</t>
  </si>
  <si>
    <t>PAWE</t>
  </si>
  <si>
    <t>Westmont</t>
  </si>
  <si>
    <t>Clay          Quarry          Sand</t>
  </si>
  <si>
    <t>Eggshell          Pumice          Wicker</t>
  </si>
  <si>
    <t>Bakersfield</t>
  </si>
  <si>
    <t>Glazed Porcelain Floor &amp; Ceramic Wall</t>
  </si>
  <si>
    <t>Glazed Porcelain Floor &amp; Wall</t>
  </si>
  <si>
    <t>PABK</t>
  </si>
  <si>
    <t>Changes</t>
  </si>
  <si>
    <t>The packaging has changed for the 10" x 13" Field Tile to 18.08 SF/CTN.  (Packaging was 14.44 SF/CTN.)</t>
  </si>
  <si>
    <t>.97 SF per Sheet</t>
  </si>
  <si>
    <t>Argento          Avorio          Grigio          Vanizio</t>
  </si>
  <si>
    <t>Cast</t>
  </si>
  <si>
    <t>Petra</t>
  </si>
  <si>
    <t>HD Ceramic</t>
  </si>
  <si>
    <r>
      <t xml:space="preserve">BLISS ELEMENT - </t>
    </r>
    <r>
      <rPr>
        <i/>
        <u/>
        <sz val="8"/>
        <rFont val="Arial"/>
        <family val="2"/>
      </rPr>
      <t>Glass Tile &amp; Mosaics</t>
    </r>
  </si>
  <si>
    <t>Cloud          Ice          Sand          Skylight</t>
  </si>
  <si>
    <t>3" x 9"</t>
  </si>
  <si>
    <t>Beveled</t>
  </si>
  <si>
    <t>Artisan</t>
  </si>
  <si>
    <t>4.95 SF/CTN</t>
  </si>
  <si>
    <t>5.00 SF/CTN</t>
  </si>
  <si>
    <t>1.5" x 6" Stacked Mosaic</t>
  </si>
  <si>
    <t>2" x 6" Mosaic</t>
  </si>
  <si>
    <t>Chevron Mosaic</t>
  </si>
  <si>
    <t>Penny Round Mosaic</t>
  </si>
  <si>
    <t>Petal Mosaic</t>
  </si>
  <si>
    <t>Scallop Mosaic</t>
  </si>
  <si>
    <t>9.56 SF/CTN</t>
  </si>
  <si>
    <t>9.40 SF/CTN</t>
  </si>
  <si>
    <t>9.62 SF/CTN</t>
  </si>
  <si>
    <t>Earth          Mist          Shadow          Smoke</t>
  </si>
  <si>
    <t>PABE</t>
  </si>
  <si>
    <t>Straight Stacked Mosaic</t>
  </si>
  <si>
    <t>Cloud          Ice          Mist          Skylight</t>
  </si>
  <si>
    <t>8" x 24"</t>
  </si>
  <si>
    <t>10.33 SF/CTN</t>
  </si>
  <si>
    <t>Tidal</t>
  </si>
  <si>
    <t>Cloud          Ice</t>
  </si>
  <si>
    <t>Bliss Element</t>
  </si>
  <si>
    <t>Glass Tile &amp; Mosaics</t>
  </si>
  <si>
    <r>
      <t xml:space="preserve">LINEA </t>
    </r>
    <r>
      <rPr>
        <i/>
        <u/>
        <sz val="8"/>
        <rFont val="Arial"/>
        <family val="2"/>
      </rPr>
      <t>- Glazed Ceramic Rectified Wall</t>
    </r>
  </si>
  <si>
    <t>Linea</t>
  </si>
  <si>
    <t>Glazed Ceramic Rectified Wall</t>
  </si>
  <si>
    <t>PALI</t>
  </si>
  <si>
    <t>Torino</t>
  </si>
  <si>
    <t>PATO</t>
  </si>
  <si>
    <t>9.69 SF/CTN</t>
  </si>
  <si>
    <r>
      <t xml:space="preserve">TORINO </t>
    </r>
    <r>
      <rPr>
        <i/>
        <u/>
        <sz val="8"/>
        <rFont val="Arial"/>
        <family val="2"/>
      </rPr>
      <t>- HD Porcelain</t>
    </r>
  </si>
  <si>
    <t>12"</t>
  </si>
  <si>
    <t>Quarter Round</t>
  </si>
  <si>
    <t>White (Matte)</t>
  </si>
  <si>
    <t>White (Glossy)</t>
  </si>
  <si>
    <t>Plane</t>
  </si>
  <si>
    <t>Amplitude</t>
  </si>
  <si>
    <t>Modulation</t>
  </si>
  <si>
    <t>Oblique</t>
  </si>
  <si>
    <t>Prizmatic</t>
  </si>
  <si>
    <t>Mineral Blend          Natural Blend          Shades of Grey Blend</t>
  </si>
  <si>
    <t>Olde Towne Alexandria</t>
  </si>
  <si>
    <t>Field - Natural</t>
  </si>
  <si>
    <t>Field - Polished</t>
  </si>
  <si>
    <t>12" x12"</t>
  </si>
  <si>
    <t>2" x 2" Mosaic - Natural</t>
  </si>
  <si>
    <t>2" x 2" Mosaic - Polished</t>
  </si>
  <si>
    <t>Bullnose - Natural</t>
  </si>
  <si>
    <t>Bullnose - Polished</t>
  </si>
  <si>
    <t>1" x 12"</t>
  </si>
  <si>
    <t>2" x 12"</t>
  </si>
  <si>
    <t>Gray          Smoke          White</t>
  </si>
  <si>
    <t>Dolomiti</t>
  </si>
  <si>
    <t>10.01 SF/CTN</t>
  </si>
  <si>
    <t>PADL</t>
  </si>
  <si>
    <t>London Chair Rail - Glossy</t>
  </si>
  <si>
    <t>Pencil Liner - Glossy</t>
  </si>
  <si>
    <t>12 Pieces/CTN</t>
  </si>
  <si>
    <t>Field - Beveled</t>
  </si>
  <si>
    <t>10.66 SF/CTN</t>
  </si>
  <si>
    <t>8" x 16"</t>
  </si>
  <si>
    <t>Five Field Tile formats added to the White Glossy Glazed Ceramic Wall Tile.</t>
  </si>
  <si>
    <t>8.73 SF/CTN</t>
  </si>
  <si>
    <t>Gray Natural w/Smoke Polished Dot</t>
  </si>
  <si>
    <t>Smoke Natural w/White Polished Dot</t>
  </si>
  <si>
    <t>White Natural w/Polished Gray Dot</t>
  </si>
  <si>
    <t>Mosaic Blends:</t>
  </si>
  <si>
    <t>Marlow</t>
  </si>
  <si>
    <t>Zen Pebble Mosaics</t>
  </si>
  <si>
    <t>Royalton</t>
  </si>
  <si>
    <t>Glass Tile &amp; Mosaic</t>
  </si>
  <si>
    <r>
      <t xml:space="preserve">MARLOW </t>
    </r>
    <r>
      <rPr>
        <i/>
        <u/>
        <sz val="8"/>
        <rFont val="Arial"/>
        <family val="2"/>
      </rPr>
      <t>- Glazed Ceramic Wall</t>
    </r>
  </si>
  <si>
    <t>PAML</t>
  </si>
  <si>
    <t>Cloud</t>
  </si>
  <si>
    <t>Desert</t>
  </si>
  <si>
    <t>Cloud Matt</t>
  </si>
  <si>
    <t>Earth</t>
  </si>
  <si>
    <t xml:space="preserve">     Smoke</t>
  </si>
  <si>
    <t>Warm White</t>
  </si>
  <si>
    <t>True White</t>
  </si>
  <si>
    <t>PAZP</t>
  </si>
  <si>
    <t>Driftwood Tan</t>
  </si>
  <si>
    <t>Serenity Ivory</t>
  </si>
  <si>
    <t>Tranquil Cool Blend</t>
  </si>
  <si>
    <t>Harmony Warm Blend</t>
  </si>
  <si>
    <t xml:space="preserve">            Vitality Mica</t>
  </si>
  <si>
    <r>
      <t xml:space="preserve">ZEN PEBBLE MOSAICS </t>
    </r>
    <r>
      <rPr>
        <i/>
        <u/>
        <sz val="8"/>
        <rFont val="Arial"/>
        <family val="2"/>
      </rPr>
      <t>- Natural Stone</t>
    </r>
  </si>
  <si>
    <t>Natural Stone</t>
  </si>
  <si>
    <t>Honed</t>
  </si>
  <si>
    <t>Glass Random Strip Mosaics</t>
  </si>
  <si>
    <t>Flat Pebble Mosaic (Interlocking)</t>
  </si>
  <si>
    <t>Graphite          Ice          Ivory          Sand          Tide</t>
  </si>
  <si>
    <t>8" x 8"</t>
  </si>
  <si>
    <t>7" x 8" Hexagon</t>
  </si>
  <si>
    <t>7.32 SF/CTN</t>
  </si>
  <si>
    <t>2.80 SF/CTN</t>
  </si>
  <si>
    <t>PAFO</t>
  </si>
  <si>
    <t>Ice          Sand          Tide</t>
  </si>
  <si>
    <t>Frame Deco</t>
  </si>
  <si>
    <t>Clover Deco</t>
  </si>
  <si>
    <t>Baroque Deco</t>
  </si>
  <si>
    <t>Northstar Deco</t>
  </si>
  <si>
    <t>Compass Deco</t>
  </si>
  <si>
    <t>Zenith Deco</t>
  </si>
  <si>
    <t>Diamond Deco</t>
  </si>
  <si>
    <t>Deco Blend</t>
  </si>
  <si>
    <t>Monochrome Lotus Deco</t>
  </si>
  <si>
    <t>Monochrome Stellar Deco</t>
  </si>
  <si>
    <t>Monochrome Geo Deco</t>
  </si>
  <si>
    <t>2" x 8"</t>
  </si>
  <si>
    <t>Form</t>
  </si>
  <si>
    <t>Lisbon To London</t>
  </si>
  <si>
    <t>Antwerp/Spectra</t>
  </si>
  <si>
    <t>Lisbon to London</t>
  </si>
  <si>
    <r>
      <t xml:space="preserve">FORM </t>
    </r>
    <r>
      <rPr>
        <i/>
        <u/>
        <sz val="8"/>
        <rFont val="Arial"/>
        <family val="2"/>
      </rPr>
      <t>- HD Porcelain</t>
    </r>
  </si>
  <si>
    <t>Station</t>
  </si>
  <si>
    <t>PASA</t>
  </si>
  <si>
    <t>Ash            Ivory            Pearl            Shadow</t>
  </si>
  <si>
    <t>32" x 32"</t>
  </si>
  <si>
    <t>10" x 24" Half Hexagon</t>
  </si>
  <si>
    <t>Monochrome Deco's:</t>
  </si>
  <si>
    <t>5" x 6" Palazzo Field only in all colors.  (Discontinued by Manufacturer)</t>
  </si>
  <si>
    <t>Clay and Ivory colors only in all formats.  (Discontinued by Manufacturer)</t>
  </si>
  <si>
    <t>This price list is available electronically on an Excel spreadsheet at www.conestogatile.com/pricelists.</t>
  </si>
  <si>
    <t>9.58 SF/CTN</t>
  </si>
  <si>
    <t>10.55 SF/CTN</t>
  </si>
  <si>
    <t>15.39 SF/CTN</t>
  </si>
  <si>
    <t>9.90 SF/CTN</t>
  </si>
  <si>
    <t>9.36 SF/CTN</t>
  </si>
  <si>
    <r>
      <t xml:space="preserve">STATION </t>
    </r>
    <r>
      <rPr>
        <i/>
        <u/>
        <sz val="8"/>
        <rFont val="Arial"/>
        <family val="2"/>
      </rPr>
      <t>- HD Porcelain</t>
    </r>
  </si>
  <si>
    <t>Sand and Walnut colors only in all formats.  (Discontinued by Manufacturer)</t>
  </si>
  <si>
    <t>13.78 SF/CTN</t>
  </si>
  <si>
    <t>18" x 18" Field Tile format only in all colors.  (Discontinued by Manufacturer)</t>
  </si>
  <si>
    <t>Colors Biscuit Black and Linen in all formats.  3" x 6" and 4" x 8" Bullnose, Glossy and Matte in all colors.  2" Hexagon Mosaic color White w/Black only.  1" Hexagon Mosaic, 2" x 2" w/Dot Mosaic, 4" Octagon w/Dot Mosaic, Basketweave Mosaic, Pinwheel Mosaic, 1" x 3" Mini Brick Mosaic, Arabesque Mosaic and Convex Loft Mosaic in all colors.</t>
  </si>
  <si>
    <t>Color names that have changed:  White is now Canvas White, Taupe is now Cement Chic, and Warm Grey is now Halo Grey.</t>
  </si>
  <si>
    <t>Six colors added as well as several now formats.</t>
  </si>
  <si>
    <t>Canvas White          Gallery Grey          Vintage Grey</t>
  </si>
  <si>
    <t>a) Available in color Canvas White only.</t>
  </si>
  <si>
    <t>7.10 SF/CTN</t>
  </si>
  <si>
    <t>2" x 6"</t>
  </si>
  <si>
    <t>Cement Chic</t>
  </si>
  <si>
    <t>Cloud Blue</t>
  </si>
  <si>
    <t xml:space="preserve">     Halo Grey</t>
  </si>
  <si>
    <t xml:space="preserve">  Retro Black</t>
  </si>
  <si>
    <t xml:space="preserve">     Loft Grey</t>
  </si>
  <si>
    <t xml:space="preserve">  Soft Sage</t>
  </si>
  <si>
    <t>Unglazed Porcelain Mosaics:</t>
  </si>
  <si>
    <t>Gallery Grey          Halo Grey          Retro Black          Vintage Grey</t>
  </si>
  <si>
    <t>Canvas White</t>
  </si>
  <si>
    <t xml:space="preserve">     Gallery Grey</t>
  </si>
  <si>
    <t xml:space="preserve">  Vintage Grey</t>
  </si>
  <si>
    <t>b</t>
  </si>
  <si>
    <t>2" x 6" Brick Mosaic</t>
  </si>
  <si>
    <t>9.47 SF/CTN</t>
  </si>
  <si>
    <t>1" Hexagon Mosaic</t>
  </si>
  <si>
    <t>2" x 5" Picket Mosaic</t>
  </si>
  <si>
    <t>c</t>
  </si>
  <si>
    <t>Notes:</t>
  </si>
  <si>
    <t>1" Hexagon w/ Insert Mosaic</t>
  </si>
  <si>
    <t>Basketweave w/ Dot Mosaic</t>
  </si>
  <si>
    <t>Canvas White w/ Cement Chic</t>
  </si>
  <si>
    <t>Canvas White w/ Cloud Blue</t>
  </si>
  <si>
    <t>Canvas White w/ Loft Grey</t>
  </si>
  <si>
    <t>Canvas White w/ Retro Black</t>
  </si>
  <si>
    <t>Canvas White w/ Soft Sage</t>
  </si>
  <si>
    <t>Glazed Porcelain Blend Mosaics:</t>
  </si>
  <si>
    <t>Afternoon          Dawn          Evening          Midnight          Morning</t>
  </si>
  <si>
    <t>Chain Mosaic</t>
  </si>
  <si>
    <t>Cubic Mosaic</t>
  </si>
  <si>
    <t>Hexagon Mosaic</t>
  </si>
  <si>
    <t>Plaid Mosaic</t>
  </si>
  <si>
    <t>Diamond Mosaic</t>
  </si>
  <si>
    <t>7.00 SF/CTN</t>
  </si>
  <si>
    <t>8.29 SF/CTN</t>
  </si>
  <si>
    <t>Porcelain Mosaic</t>
  </si>
  <si>
    <t>6" x 36" Rectified Field Tile format only in all colors.</t>
  </si>
  <si>
    <t>Entire Series.  (Discontinued by CCTD)</t>
  </si>
  <si>
    <t>Unglazed</t>
  </si>
  <si>
    <t>2" x 6" Herringbone Mosaic</t>
  </si>
  <si>
    <r>
      <t>SOHO</t>
    </r>
    <r>
      <rPr>
        <u/>
        <sz val="8"/>
        <rFont val="Arial"/>
        <family val="2"/>
      </rPr>
      <t xml:space="preserve"> - Ceramic Wall &amp; Porcelain Mosaics</t>
    </r>
    <r>
      <rPr>
        <i/>
        <u/>
        <sz val="8"/>
        <rFont val="Arial"/>
        <family val="2"/>
      </rPr>
      <t xml:space="preserve"> - continued</t>
    </r>
  </si>
  <si>
    <r>
      <t xml:space="preserve">SOHO </t>
    </r>
    <r>
      <rPr>
        <i/>
        <u/>
        <sz val="8"/>
        <rFont val="Arial"/>
        <family val="2"/>
      </rPr>
      <t>- Ceramic Wall &amp; Porcelain Mosaics</t>
    </r>
  </si>
  <si>
    <t>10" x 13" Field Tile, 3" x 10" Bullnose and 3" x 3" Bullnose Corner formats in all colors.</t>
  </si>
  <si>
    <t>The 12" x 12" Field Tile format is transitioning from 8mm to 8.5mm in thickness as inventories of the old thickness are depleted.  Packaging of the 12" x 12" x 8.5mm Field Tile will be 14.00 SF/CTN.  The 12" x 24" Field Tile format is transitioning from 9mm to 8.5mm, packaging will remain the same.  With this running change, mosaics and bullnose will also transition to 8.5mm in thickness as the inventories of the old thickness are depleted.</t>
  </si>
  <si>
    <t>Mjork</t>
  </si>
  <si>
    <t>Color Body Porcelain</t>
  </si>
  <si>
    <r>
      <t xml:space="preserve">MJORK </t>
    </r>
    <r>
      <rPr>
        <i/>
        <u/>
        <sz val="8"/>
        <rFont val="Arial"/>
        <family val="2"/>
      </rPr>
      <t>- Color Body Porcelain</t>
    </r>
  </si>
  <si>
    <t>PAMJ</t>
  </si>
  <si>
    <t>Ash          Carbon          Clay          Mica</t>
  </si>
  <si>
    <t>24" x 48"</t>
  </si>
  <si>
    <t>6" Hexagon Mosaic</t>
  </si>
  <si>
    <t>7.97 SF/CTN</t>
  </si>
  <si>
    <t>11-7/8" x 11-3/4"</t>
  </si>
  <si>
    <t>11-1/2" x 10"</t>
  </si>
  <si>
    <r>
      <t xml:space="preserve">NORD </t>
    </r>
    <r>
      <rPr>
        <i/>
        <u/>
        <sz val="8"/>
        <rFont val="Arial"/>
        <family val="2"/>
      </rPr>
      <t>- Color Body Porcelain</t>
    </r>
  </si>
  <si>
    <t>Matte/Rectified</t>
  </si>
  <si>
    <t>PANO</t>
  </si>
  <si>
    <t>Nord</t>
  </si>
  <si>
    <t>Carbon          Chromium          Lithium          Palladium</t>
  </si>
  <si>
    <t>24" x 28" Field Tile format added in color True White Matte and Polished finishes.</t>
  </si>
  <si>
    <t>12.81 SF/CTN</t>
  </si>
  <si>
    <r>
      <t>BLISS ELEMENT</t>
    </r>
    <r>
      <rPr>
        <u/>
        <sz val="8"/>
        <rFont val="Arial"/>
        <family val="2"/>
      </rPr>
      <t xml:space="preserve"> - Glass Tile &amp; Mosaics</t>
    </r>
    <r>
      <rPr>
        <i/>
        <u/>
        <sz val="8"/>
        <rFont val="Arial"/>
        <family val="2"/>
      </rPr>
      <t xml:space="preserve"> - continued</t>
    </r>
  </si>
  <si>
    <t>1-2</t>
  </si>
  <si>
    <t>Plata</t>
  </si>
  <si>
    <t>PAPL</t>
  </si>
  <si>
    <t>Carrara Abisso          Onyx Crystallo          Perla Grigia          Statuario Brina</t>
  </si>
  <si>
    <t>Classic</t>
  </si>
  <si>
    <t>18" x 18"</t>
  </si>
  <si>
    <t>PACL</t>
  </si>
  <si>
    <t>Glazed Porcelain Floor &amp; Glazed Ceramic Wall.</t>
  </si>
  <si>
    <t>PAMF</t>
  </si>
  <si>
    <t>Allure</t>
  </si>
  <si>
    <t>Calacatta</t>
  </si>
  <si>
    <t>Statuario</t>
  </si>
  <si>
    <t>Stella</t>
  </si>
  <si>
    <t>Volakas</t>
  </si>
  <si>
    <t>Zebrino</t>
  </si>
  <si>
    <t xml:space="preserve">       Strada</t>
  </si>
  <si>
    <t xml:space="preserve">       Suave</t>
  </si>
  <si>
    <t>16" x 32"</t>
  </si>
  <si>
    <t>a) Not available in colors Strada, Suave and Zebrino.</t>
  </si>
  <si>
    <t>10.5" x 32"</t>
  </si>
  <si>
    <t>1.25" Hexagon Mosaic</t>
  </si>
  <si>
    <t>Piazza Mosaic</t>
  </si>
  <si>
    <t>c) Available in colors Calacatta, Statuario and Volakas only.</t>
  </si>
  <si>
    <t>d</t>
  </si>
  <si>
    <t>d) Not available in colors Allure and Stella.</t>
  </si>
  <si>
    <t>b) Available in colors Strada, Suave and Zebrino only.</t>
  </si>
  <si>
    <t>9.26 SF/CTN</t>
  </si>
  <si>
    <t>13.67 SF/CTN</t>
  </si>
  <si>
    <r>
      <t>PLATA</t>
    </r>
    <r>
      <rPr>
        <u/>
        <sz val="8"/>
        <rFont val="Arial"/>
        <family val="2"/>
      </rPr>
      <t xml:space="preserve"> -</t>
    </r>
    <r>
      <rPr>
        <i/>
        <u/>
        <sz val="8"/>
        <rFont val="Arial"/>
        <family val="2"/>
      </rPr>
      <t xml:space="preserve"> Rectified Glazed Porcelain</t>
    </r>
  </si>
  <si>
    <t>Mayfair</t>
  </si>
  <si>
    <t>Rectified Glazed Porcelain.</t>
  </si>
  <si>
    <t>PATE</t>
  </si>
  <si>
    <t>Teramoda</t>
  </si>
  <si>
    <t>Glazed Ceramic Wall.</t>
  </si>
  <si>
    <t>Bamboo</t>
  </si>
  <si>
    <t>Emerald</t>
  </si>
  <si>
    <t>Ink</t>
  </si>
  <si>
    <t xml:space="preserve">       Petal</t>
  </si>
  <si>
    <t xml:space="preserve">       Powder</t>
  </si>
  <si>
    <t xml:space="preserve">  Sky</t>
  </si>
  <si>
    <t xml:space="preserve">  Silver</t>
  </si>
  <si>
    <t xml:space="preserve">         Sterling</t>
  </si>
  <si>
    <t xml:space="preserve">         Stone</t>
  </si>
  <si>
    <t>6" Hexagon</t>
  </si>
  <si>
    <t>6.67 SF/CTN</t>
  </si>
  <si>
    <r>
      <t xml:space="preserve">MAYFAIR </t>
    </r>
    <r>
      <rPr>
        <i/>
        <u/>
        <sz val="8"/>
        <rFont val="Arial"/>
        <family val="2"/>
      </rPr>
      <t>- Rectified Glazed Porcelain</t>
    </r>
  </si>
  <si>
    <r>
      <t xml:space="preserve">TERAMODA </t>
    </r>
    <r>
      <rPr>
        <i/>
        <u/>
        <sz val="8"/>
        <rFont val="Arial"/>
        <family val="2"/>
      </rPr>
      <t>- Glazed Ceramic Wall</t>
    </r>
  </si>
  <si>
    <t>8" x 12" Polished Raised Muretto and 1" x 24" Metal Cradle + Porcelain Listello in all colors.  11" x 12" Mix of White, Gray &amp; Smoke Polished Herringbone Mosaic.  1" x 1" Vintage Tumbled Mosaic in all colors.</t>
  </si>
  <si>
    <t>Polished/Rectified</t>
  </si>
  <si>
    <t>IC1020-M1S and IC1020-M2S Mini Brick Mosaics only.</t>
  </si>
  <si>
    <t>OBHEX008 Oblong Hex Mosaic only.</t>
  </si>
  <si>
    <t>SCW-02B Mixed Linear Mosaic only.</t>
  </si>
  <si>
    <t>AS622 Random Strip Mosaic only.</t>
  </si>
  <si>
    <t>CY-06B Trapezoid Mosaic only.</t>
  </si>
  <si>
    <t>Tapestri</t>
  </si>
  <si>
    <r>
      <t xml:space="preserve">TAPESTRI </t>
    </r>
    <r>
      <rPr>
        <i/>
        <u/>
        <sz val="8"/>
        <rFont val="Arial"/>
        <family val="2"/>
      </rPr>
      <t>- Glazed Porcelain</t>
    </r>
  </si>
  <si>
    <t>PATA</t>
  </si>
  <si>
    <t>Cashmere          Denim          Silk          Wool</t>
  </si>
  <si>
    <t>8-1/2" Hexagon</t>
  </si>
  <si>
    <t>7.43 SF/CTN</t>
  </si>
  <si>
    <t>Field - Blend</t>
  </si>
  <si>
    <t>a) Mix of 15 patterns.  Packaged randomly in carton.</t>
  </si>
  <si>
    <t>a) The 12" x 12" Field Tile format is transitioning from 8.5mm to 8mm in thickness as inventories of the old thickness are depleted.</t>
  </si>
  <si>
    <t>Bianco          Carbon          Olive          Oyster          Silver</t>
  </si>
  <si>
    <t>11.70 SF/CTN</t>
  </si>
  <si>
    <t>Entire Series.</t>
  </si>
  <si>
    <t>(Discontinued by CCTD, however, we will no longer be importing from the factory in Turkey that produces the Antwerp/Spectra series.  We will not be ordering any more material period.)</t>
  </si>
  <si>
    <t>Tide</t>
  </si>
  <si>
    <t>SC4898-835 Mixed Linear Mosaic only.</t>
  </si>
  <si>
    <t>OBHEX006 Oblong Hex Mosaic only.</t>
  </si>
  <si>
    <t>SCW-05B Mixed Linear Mosaic only.</t>
  </si>
  <si>
    <t>AS621 Random Strip Mosaic only.</t>
  </si>
  <si>
    <t>(Discontinued by CCTD, however, we will no longer be importing from the factory in Turkey that produces the Lisbon To London series.  We will not be ordering any more material period.)</t>
  </si>
  <si>
    <t>11.41 SF/CTN</t>
  </si>
  <si>
    <t>a) Packaging is changing from 15.28 SF/CTN to 15.39 SF/CTN as inventory with old packaging is depleted.</t>
  </si>
  <si>
    <t>a) The 12" x 24" Field Tile format is transitioning from 9.8mm to 7mm in thickness as inventories of the old thickness are depleted.</t>
  </si>
  <si>
    <t>a) Not available in colors Cloud Blue and Soft Sage.</t>
  </si>
  <si>
    <t>b) Not available in colors Cement Chic and Retro Black.</t>
  </si>
  <si>
    <t>20" x 20"</t>
  </si>
  <si>
    <t>16.15 SF/CTN</t>
  </si>
  <si>
    <t>a) Available in colors Avorio and Grigio only.</t>
  </si>
  <si>
    <t>Utopio</t>
  </si>
  <si>
    <t>Natural Stone Mosaic</t>
  </si>
  <si>
    <r>
      <t xml:space="preserve">UTOPIO </t>
    </r>
    <r>
      <rPr>
        <i/>
        <u/>
        <sz val="8"/>
        <rFont val="Arial"/>
        <family val="2"/>
      </rPr>
      <t>- Natural Stone Waterjet Mosaic</t>
    </r>
  </si>
  <si>
    <t>12.87" x 11.1"</t>
  </si>
  <si>
    <t>Dune</t>
  </si>
  <si>
    <t>Polar</t>
  </si>
  <si>
    <t>Terra</t>
  </si>
  <si>
    <t>Tropic</t>
  </si>
  <si>
    <t>Honed &amp; Polished</t>
  </si>
  <si>
    <t>11.81" x 11.65"</t>
  </si>
  <si>
    <t>4.74 SF/CTN</t>
  </si>
  <si>
    <t>1-1/4" Pennyround Mosaic</t>
  </si>
  <si>
    <t>1/2" x 6" Stacked Mosaic</t>
  </si>
  <si>
    <t>14.76" x 11.81"</t>
  </si>
  <si>
    <t>Cesto Mosaic</t>
  </si>
  <si>
    <t>Clay</t>
  </si>
  <si>
    <t>Dove</t>
  </si>
  <si>
    <t>Monochromo</t>
  </si>
  <si>
    <t>Honed w/Polished Accents</t>
  </si>
  <si>
    <t>Polished w/Honed Accents</t>
  </si>
  <si>
    <t>6.03 SF/CTN</t>
  </si>
  <si>
    <t>Eclypse Mosaic</t>
  </si>
  <si>
    <t>12.01" x 12.01"</t>
  </si>
  <si>
    <t>Orchid</t>
  </si>
  <si>
    <t>Pine</t>
  </si>
  <si>
    <t>Fleur Mosaic</t>
  </si>
  <si>
    <t>15.71" x 15.71"</t>
  </si>
  <si>
    <t>5.17 SF/CTN</t>
  </si>
  <si>
    <t>Blush</t>
  </si>
  <si>
    <t>Florence Mosaic</t>
  </si>
  <si>
    <t>11.93" x 10.59"</t>
  </si>
  <si>
    <t>4.41 SF/CTN</t>
  </si>
  <si>
    <t>Hexo Mosaic</t>
  </si>
  <si>
    <t>5.12" x 5.91"</t>
  </si>
  <si>
    <t>4.20 SF/CTN</t>
  </si>
  <si>
    <t>Hydros Mosaic</t>
  </si>
  <si>
    <t>11.93" x 10.47"</t>
  </si>
  <si>
    <t>Lush Mosaic</t>
  </si>
  <si>
    <t>4.84 SF/CTN</t>
  </si>
  <si>
    <t>Madina Mosaic</t>
  </si>
  <si>
    <t>10.04" x 10.04"</t>
  </si>
  <si>
    <t>3.55 SF/CTN</t>
  </si>
  <si>
    <t>Schema Mosaic</t>
  </si>
  <si>
    <t>10.75" x 10.75"</t>
  </si>
  <si>
    <t>3.98 SF/CTN</t>
  </si>
  <si>
    <t>Stellar Mosaic</t>
  </si>
  <si>
    <t>8.66" x 8.62"</t>
  </si>
  <si>
    <t>2.58 SF/CTN</t>
  </si>
  <si>
    <t>Burgundy</t>
  </si>
  <si>
    <t>Fresca</t>
  </si>
  <si>
    <t>Grigio</t>
  </si>
  <si>
    <t>Nero</t>
  </si>
  <si>
    <t>Tria Mosaic</t>
  </si>
  <si>
    <t>15.75" x 15.75"</t>
  </si>
  <si>
    <t>8.61 SF/CTN</t>
  </si>
  <si>
    <t>Vine Mosaic</t>
  </si>
  <si>
    <t>13.58" x 7.87"</t>
  </si>
  <si>
    <t>3.77 SF/CTN</t>
  </si>
  <si>
    <t>Natural Stone Waterjet Mosaics.</t>
  </si>
  <si>
    <r>
      <t>UTOPIO - Natural Stone Waterjet Mosaic</t>
    </r>
    <r>
      <rPr>
        <i/>
        <u/>
        <sz val="8"/>
        <rFont val="Arial"/>
        <family val="2"/>
      </rPr>
      <t xml:space="preserve"> - continued</t>
    </r>
  </si>
  <si>
    <t>PAUT</t>
  </si>
  <si>
    <t>Packaging of the 12" x 24" x 7mm Matte and Polished Field Tile will be 15.50 SF/CTN.</t>
  </si>
  <si>
    <t>SCW-04B Mixed Linear Mosaic only.</t>
  </si>
  <si>
    <t>24" x 24" Field Tile format in all colors and finishes.</t>
  </si>
  <si>
    <t>Anciano Grigio (Marble)</t>
  </si>
  <si>
    <t>Aqua Intenso (Marble)</t>
  </si>
  <si>
    <t>Brushed</t>
  </si>
  <si>
    <t>Avorio Crema (Marble)</t>
  </si>
  <si>
    <t>Cosmo Lumino (Dolomite)</t>
  </si>
  <si>
    <t>PANS</t>
  </si>
  <si>
    <t>Eterna Bianco (Marble)</t>
  </si>
  <si>
    <t>Galaxia Nero (Marble)</t>
  </si>
  <si>
    <t>Tierra Halo (Limestone)</t>
  </si>
  <si>
    <t>Viola Roccia (Marble)</t>
  </si>
  <si>
    <t xml:space="preserve">  </t>
  </si>
  <si>
    <t>Utopio Colorways:</t>
  </si>
  <si>
    <t>Coordinating Natural Stone Colors:</t>
  </si>
  <si>
    <t>Eterna Bianco, Diosa Verde, Galaxia Nero</t>
  </si>
  <si>
    <t>Tierra Halo, Anciano Grigio, Velutto Ash, Stark Carbon</t>
  </si>
  <si>
    <t>Viola Roccia, Aqua Intenso, Diosa Verde, Tuscano Rosso</t>
  </si>
  <si>
    <t>*White Marble Natural Stone color is not available separately.</t>
  </si>
  <si>
    <t>Viola Roccia, White Marble*, Tuscano Rosso</t>
  </si>
  <si>
    <t>Cosmo Lumino, White Marble*, Eterna Bianco, Aura Fresca</t>
  </si>
  <si>
    <t>Aura Fresca (Marble)</t>
  </si>
  <si>
    <t>Diosa Verde (Marble)</t>
  </si>
  <si>
    <t>Sereno Burgundy (Marble)</t>
  </si>
  <si>
    <t>Stark Carbon (Marble)</t>
  </si>
  <si>
    <t>Tuscano Rosso (Marble)</t>
  </si>
  <si>
    <t>Velutto Ash (Marble)</t>
  </si>
  <si>
    <t>8.00 SF/CTN</t>
  </si>
  <si>
    <t>Coordinating Natural Stone Field Tile/UTOPIO Waterjet Mosaics</t>
  </si>
  <si>
    <t>MI211 and SC4898-838 Mixed Linear Mosaics only.</t>
  </si>
  <si>
    <t>IC1020-M5S Mini Brick Mosaic Mosaic only.</t>
  </si>
  <si>
    <t>ALM-01C 5/8" x 1-1/3" Linear Mosaic Mosaic only.</t>
  </si>
  <si>
    <t>Coordinating Natural Stone Field Tile for UTOPIO Mosaics</t>
  </si>
  <si>
    <t>Veneta</t>
  </si>
  <si>
    <r>
      <t xml:space="preserve">VENETA </t>
    </r>
    <r>
      <rPr>
        <i/>
        <u/>
        <sz val="8"/>
        <rFont val="Arial"/>
        <family val="2"/>
      </rPr>
      <t>- Glazed Porcelain</t>
    </r>
  </si>
  <si>
    <t>PAVE</t>
  </si>
  <si>
    <t>Ardesia          Argento          Grigio          Stormio</t>
  </si>
  <si>
    <t>a) Available in colors Grigio and Stormio only.</t>
  </si>
  <si>
    <t>Geometra</t>
  </si>
  <si>
    <t>PAGE</t>
  </si>
  <si>
    <t>Powder</t>
  </si>
  <si>
    <t xml:space="preserve">      Stone</t>
  </si>
  <si>
    <t xml:space="preserve">      Silver</t>
  </si>
  <si>
    <t>Divide</t>
  </si>
  <si>
    <t>Ivy</t>
  </si>
  <si>
    <t>Maze</t>
  </si>
  <si>
    <t>All formats in the Polished finish only in colors Charcoal and Mica only.  Due to production issues and may be re-introduced back into the collection at a later time when issues can be resolved.</t>
  </si>
  <si>
    <t>18" x 36" Matte/Rectified Field Tile format only in all colors.</t>
  </si>
  <si>
    <r>
      <t xml:space="preserve">BAKERSFIELD - </t>
    </r>
    <r>
      <rPr>
        <i/>
        <u/>
        <sz val="8"/>
        <rFont val="Arial"/>
        <family val="2"/>
      </rPr>
      <t>Glazed Porcelain</t>
    </r>
  </si>
  <si>
    <r>
      <t xml:space="preserve">WESTMONT - </t>
    </r>
    <r>
      <rPr>
        <i/>
        <u/>
        <sz val="8"/>
        <rFont val="Arial"/>
        <family val="2"/>
      </rPr>
      <t>Glazed Porcelain</t>
    </r>
  </si>
  <si>
    <t>All formats in the Polished finish only in colors Smoke and Warm White only.</t>
  </si>
  <si>
    <t>PALS</t>
  </si>
  <si>
    <t>6" x 18"</t>
  </si>
  <si>
    <t>Bianco Venatino</t>
  </si>
  <si>
    <t>Impero Reale</t>
  </si>
  <si>
    <t>Stark Carbon</t>
  </si>
  <si>
    <t>Ritz Gray</t>
  </si>
  <si>
    <t>6.00 SF/CTN</t>
  </si>
  <si>
    <t>Picasso</t>
  </si>
  <si>
    <t>Silver Ash</t>
  </si>
  <si>
    <t>Strada Mist</t>
  </si>
  <si>
    <t>Beachwalk</t>
  </si>
  <si>
    <t>Sierra</t>
  </si>
  <si>
    <t>Carbon</t>
  </si>
  <si>
    <t>Glacier</t>
  </si>
  <si>
    <t>African Dune</t>
  </si>
  <si>
    <t>Indian Coast</t>
  </si>
  <si>
    <t>Astro Silver</t>
  </si>
  <si>
    <t>Nordic Crystal</t>
  </si>
  <si>
    <t>Corner</t>
  </si>
  <si>
    <t>6 EA/CTN</t>
  </si>
  <si>
    <t>Ledger Stone</t>
  </si>
  <si>
    <t>PAAR</t>
  </si>
  <si>
    <t>Dawn          Fog          Sienna          Umber</t>
  </si>
  <si>
    <t>Artifact</t>
  </si>
  <si>
    <t>Glazed Porcelain.</t>
  </si>
  <si>
    <t>PACO</t>
  </si>
  <si>
    <t>Desert          Graphite          Pearl          Platinum</t>
  </si>
  <si>
    <t>Coliseo</t>
  </si>
  <si>
    <t>Textured</t>
  </si>
  <si>
    <t>15.93 SF/CTN</t>
  </si>
  <si>
    <t>PALO</t>
  </si>
  <si>
    <t>Carbon          Forge          Glacier          Stone</t>
  </si>
  <si>
    <t>Locale</t>
  </si>
  <si>
    <t>PALU</t>
  </si>
  <si>
    <t>Bianco</t>
  </si>
  <si>
    <t xml:space="preserve">    Grigio</t>
  </si>
  <si>
    <t xml:space="preserve">    Ivory</t>
  </si>
  <si>
    <t xml:space="preserve">            Onyx</t>
  </si>
  <si>
    <t xml:space="preserve">            Statuario</t>
  </si>
  <si>
    <t>Field - Heritage</t>
  </si>
  <si>
    <t>Lumino</t>
  </si>
  <si>
    <t>8-9</t>
  </si>
  <si>
    <t>Natural Stone.</t>
  </si>
  <si>
    <t xml:space="preserve">Artifact </t>
  </si>
  <si>
    <t xml:space="preserve">Coliseo </t>
  </si>
  <si>
    <t xml:space="preserve">Geometra </t>
  </si>
  <si>
    <t xml:space="preserve">Ledger Stone </t>
  </si>
  <si>
    <t xml:space="preserve">Locale </t>
  </si>
  <si>
    <t xml:space="preserve">Lumino </t>
  </si>
  <si>
    <r>
      <t xml:space="preserve">ARTIFACT - </t>
    </r>
    <r>
      <rPr>
        <i/>
        <u/>
        <sz val="8"/>
        <rFont val="Arial"/>
        <family val="2"/>
      </rPr>
      <t>Glazed Porcelain</t>
    </r>
  </si>
  <si>
    <r>
      <t xml:space="preserve">COLISEO - </t>
    </r>
    <r>
      <rPr>
        <i/>
        <u/>
        <sz val="8"/>
        <rFont val="Arial"/>
        <family val="2"/>
      </rPr>
      <t>Glazed Porcelain</t>
    </r>
  </si>
  <si>
    <r>
      <t xml:space="preserve">GEOMETRA </t>
    </r>
    <r>
      <rPr>
        <i/>
        <u/>
        <sz val="8"/>
        <rFont val="Arial"/>
        <family val="2"/>
      </rPr>
      <t>- Glazed Ceramic Wall</t>
    </r>
  </si>
  <si>
    <r>
      <t xml:space="preserve">LEDGER STONE </t>
    </r>
    <r>
      <rPr>
        <i/>
        <u/>
        <sz val="8"/>
        <rFont val="Arial"/>
        <family val="2"/>
      </rPr>
      <t>- Natural Stone</t>
    </r>
  </si>
  <si>
    <r>
      <t xml:space="preserve">Corner </t>
    </r>
    <r>
      <rPr>
        <sz val="7"/>
        <rFont val="Arial Narrow"/>
        <family val="2"/>
      </rPr>
      <t>(Assembled)</t>
    </r>
  </si>
  <si>
    <r>
      <t xml:space="preserve">LOCALE - </t>
    </r>
    <r>
      <rPr>
        <i/>
        <u/>
        <sz val="8"/>
        <rFont val="Arial"/>
        <family val="2"/>
      </rPr>
      <t>Glazed Porcelain</t>
    </r>
  </si>
  <si>
    <r>
      <t xml:space="preserve">LUMINO - </t>
    </r>
    <r>
      <rPr>
        <i/>
        <u/>
        <sz val="8"/>
        <rFont val="Arial"/>
        <family val="2"/>
      </rPr>
      <t>Glazed Porcelain</t>
    </r>
  </si>
  <si>
    <t>Packaging of the 12" x 12" x 8mm Field Tile will be 16.00 SF/CTN.</t>
  </si>
  <si>
    <t>6-7</t>
  </si>
  <si>
    <t xml:space="preserve">Split Face </t>
  </si>
  <si>
    <t>Split Face</t>
  </si>
  <si>
    <t>0.96 SF/Sheet</t>
  </si>
  <si>
    <t>All colors in the Natural Pebble Mosaic (Interlocking) and in the Natural Stacked Pebble Mosaic (Interlocking) only.  Color Tonga Sunset in all formats.</t>
  </si>
  <si>
    <t>The following 6" x 24" Ledger Stone Field tiles:  Bianco Venatino Honed, Impero Reale Honed, Picasso Honed, Ritz Gray Honed, Siena Avorio Honed, Siena Avorio Split Face, Silver Ash Honed, Stark Carbon Honed and Strada Mist Honed only.</t>
  </si>
  <si>
    <t>Cabana</t>
  </si>
  <si>
    <t>Natural Stone Tumbled Pebble Mosaics.</t>
  </si>
  <si>
    <t>PACB</t>
  </si>
  <si>
    <t>Galaxy          Horizon          Jade          River</t>
  </si>
  <si>
    <t>7.79" x 15.39"</t>
  </si>
  <si>
    <t>10.23" x 11.81"</t>
  </si>
  <si>
    <t>Tumbled</t>
  </si>
  <si>
    <t>8.40 SF/CTN</t>
  </si>
  <si>
    <t>Axis Pebble Mosaic</t>
  </si>
  <si>
    <t>Blend Pebble Mosaic</t>
  </si>
  <si>
    <t>Flow Pebble Mosaic</t>
  </si>
  <si>
    <t>Node Pebble Mosaic</t>
  </si>
  <si>
    <t>2-3</t>
  </si>
  <si>
    <t>Natural Stone Pebble Mosaic</t>
  </si>
  <si>
    <r>
      <t xml:space="preserve">CABANA - </t>
    </r>
    <r>
      <rPr>
        <i/>
        <u/>
        <sz val="8"/>
        <color theme="1"/>
        <rFont val="Arial"/>
        <family val="2"/>
      </rPr>
      <t>Natural Stone</t>
    </r>
  </si>
  <si>
    <t>Bora Wilderness          Fiji Cream          Tahitian Black Sand</t>
  </si>
  <si>
    <t>12" x 24" Strati Textured Field Tile format only in all colors.</t>
  </si>
  <si>
    <t>Mica          Smoke</t>
  </si>
  <si>
    <r>
      <t>FORM</t>
    </r>
    <r>
      <rPr>
        <u/>
        <sz val="8"/>
        <rFont val="Arial"/>
        <family val="2"/>
      </rPr>
      <t xml:space="preserve"> - HD Porcelain</t>
    </r>
    <r>
      <rPr>
        <i/>
        <u/>
        <sz val="8"/>
        <rFont val="Arial"/>
        <family val="2"/>
      </rPr>
      <t xml:space="preserve"> - continued</t>
    </r>
  </si>
  <si>
    <t xml:space="preserve">         White Marble*, Sereno Burgundy</t>
  </si>
  <si>
    <t xml:space="preserve">         White Marble*, Sereno Burgundy, Aqua Intenso</t>
  </si>
  <si>
    <t xml:space="preserve">         Anciano Grigio, Tierra Halo, Cosmo Lumino</t>
  </si>
  <si>
    <t xml:space="preserve">         White Marble*, Eterna Bianco, Aura Fresca</t>
  </si>
  <si>
    <t xml:space="preserve">         Cosmo Lumino, Avorio Crema, Tierra Halo, Anciano Grigio</t>
  </si>
  <si>
    <t xml:space="preserve">         White Marble*, Aura Fresca</t>
  </si>
  <si>
    <t xml:space="preserve">         Cosmo Lumino, Anciano Grigio</t>
  </si>
  <si>
    <t xml:space="preserve">         Cosmo Lumino, Anciano Grigio, Stark Carbon</t>
  </si>
  <si>
    <t>Galaxia Nero, Aqua Intenso, White Marble*</t>
  </si>
  <si>
    <t>White Marble*, Galaxia Nero</t>
  </si>
  <si>
    <t>a) Extended Lead Time - approximately 8-10 weeks.</t>
  </si>
  <si>
    <r>
      <t xml:space="preserve">COUNTRY </t>
    </r>
    <r>
      <rPr>
        <i/>
        <u/>
        <sz val="8"/>
        <rFont val="Arial"/>
        <family val="2"/>
      </rPr>
      <t>- High Definition Porcelain</t>
    </r>
  </si>
  <si>
    <t>PACT</t>
  </si>
  <si>
    <t>Birch          Maple          Nut          Oak</t>
  </si>
  <si>
    <t>4" x 24"</t>
  </si>
  <si>
    <t>8" x 48"</t>
  </si>
  <si>
    <t>15" x 18"</t>
  </si>
  <si>
    <t>9.04 SF/CTN</t>
  </si>
  <si>
    <t>12.91 SF/CTN</t>
  </si>
  <si>
    <t>Country</t>
  </si>
  <si>
    <t/>
  </si>
  <si>
    <t>new</t>
  </si>
  <si>
    <t>12" x 48"</t>
  </si>
  <si>
    <t>a) Not stocked in color Birch.</t>
  </si>
  <si>
    <t>(2.00 sf per Sheet)</t>
  </si>
  <si>
    <t>(1.88 sf per Sheet)</t>
  </si>
  <si>
    <r>
      <t xml:space="preserve">The following formats in all colors:  12" x 12" Matte Field, 3" x 12" Matte Bullnose, 3" x 6" Matte Field, 6" x 12" Glossy Field and 3" x 6" Glossy Bullnose only.  Colors Pulpis Grey &amp; Pulpis Moca only in all formats.  </t>
    </r>
    <r>
      <rPr>
        <i/>
        <sz val="10"/>
        <rFont val="Arial"/>
        <family val="2"/>
      </rPr>
      <t>(Discontinued by Manufacturer)</t>
    </r>
  </si>
  <si>
    <r>
      <t xml:space="preserve">The following formats in all colors:  10" x 16" Glossy Field and 3" x 10" Glossy Bullnose only.  </t>
    </r>
    <r>
      <rPr>
        <i/>
        <sz val="10"/>
        <rFont val="Arial"/>
        <family val="2"/>
      </rPr>
      <t>(Discontinued by Manufacturer)</t>
    </r>
  </si>
  <si>
    <t>Calacatta          Carrara          Pulpis Ivory</t>
  </si>
  <si>
    <t>Linear Hex Mosaic Mix</t>
  </si>
  <si>
    <t>Tapperella Mosaic Mix</t>
  </si>
  <si>
    <t>Glazed HD Porcelain.</t>
  </si>
  <si>
    <r>
      <t>PRIMA</t>
    </r>
    <r>
      <rPr>
        <u/>
        <sz val="8"/>
        <rFont val="Arial"/>
        <family val="2"/>
      </rPr>
      <t xml:space="preserve"> - Rectified Unglazed Porcelain</t>
    </r>
    <r>
      <rPr>
        <i/>
        <u/>
        <sz val="8"/>
        <rFont val="Arial"/>
        <family val="2"/>
      </rPr>
      <t xml:space="preserve"> - continued</t>
    </r>
  </si>
  <si>
    <r>
      <t xml:space="preserve">CLASSIC </t>
    </r>
    <r>
      <rPr>
        <i/>
        <u/>
        <sz val="8"/>
        <rFont val="Arial"/>
        <family val="2"/>
      </rPr>
      <t>- Glazed Porcelain</t>
    </r>
  </si>
  <si>
    <t>5-6</t>
  </si>
  <si>
    <t xml:space="preserve">  Discontinued 4/2/26</t>
  </si>
  <si>
    <r>
      <t>c,</t>
    </r>
    <r>
      <rPr>
        <sz val="8"/>
        <color rgb="FF0000FF"/>
        <rFont val="Arial Narrow"/>
        <family val="2"/>
      </rPr>
      <t>e</t>
    </r>
  </si>
  <si>
    <r>
      <rPr>
        <sz val="8"/>
        <color rgb="FF0000FF"/>
        <rFont val="Arial Narrow"/>
        <family val="2"/>
      </rPr>
      <t>9.36</t>
    </r>
    <r>
      <rPr>
        <sz val="8"/>
        <rFont val="Arial Narrow"/>
        <family val="2"/>
      </rPr>
      <t xml:space="preserve"> SF/CTN</t>
    </r>
  </si>
  <si>
    <t xml:space="preserve">    Discontinued 4/2/26</t>
  </si>
  <si>
    <t>The following formats in all colors:  12" x 24" Polished/Rectified Field and 3" x 12" Polished Bullnose.  (Discontinued by Manufacturer)</t>
  </si>
  <si>
    <t>The following formats in all colors:  10" x 20" Glossy Field and 3" x 10" Glossy Bullnose.  (Discontinued by Manufacturer)</t>
  </si>
  <si>
    <t>e) Packaging changing from 9.58 SF/CTN to 9.36 SF/CTN as inventories of the old packaging are depleted..</t>
  </si>
  <si>
    <t>Packaging for the Arabesque Polished Mosaic is changing from 9.58 SF/CTN to 9.36 SF/CTN as inventories of the old packaging are depleted.</t>
  </si>
  <si>
    <r>
      <t xml:space="preserve">Dolomiti </t>
    </r>
    <r>
      <rPr>
        <i/>
        <sz val="8"/>
        <color rgb="FFFF0000"/>
        <rFont val="Arial Narrow"/>
        <family val="2"/>
      </rPr>
      <t>(Discontinued 4/8/26)</t>
    </r>
  </si>
  <si>
    <t>Discontinued 4/8/26</t>
  </si>
  <si>
    <r>
      <t xml:space="preserve">DOLOMITI </t>
    </r>
    <r>
      <rPr>
        <i/>
        <u/>
        <sz val="8"/>
        <color rgb="FFFF0000"/>
        <rFont val="Arial"/>
        <family val="2"/>
      </rPr>
      <t>- High Definition Porcelain</t>
    </r>
  </si>
  <si>
    <t>YES</t>
  </si>
  <si>
    <t>11/1/25 (Updated)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</si>
</sst>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5" formatCode="0.0%"/>
  </numFmts>
  <fonts count="60"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b/>
      <i/>
      <sz val="8"/>
      <name val="Arial"/>
      <family val="2"/>
    </font>
    <font>
      <u/>
      <sz val="10"/>
      <color indexed="12"/>
      <name val="Arial"/>
      <family val="2"/>
    </font>
    <font>
      <b/>
      <u/>
      <sz val="8"/>
      <name val="Arial"/>
      <family val="2"/>
    </font>
    <font>
      <sz val="6"/>
      <name val="Arial Narrow"/>
      <family val="2"/>
    </font>
    <font>
      <sz val="6"/>
      <name val="Arial"/>
      <family val="2"/>
    </font>
    <font>
      <b/>
      <i/>
      <sz val="12"/>
      <name val="Arial"/>
      <family val="2"/>
    </font>
    <font>
      <i/>
      <sz val="8"/>
      <name val="Arial Narrow"/>
      <family val="2"/>
    </font>
    <font>
      <sz val="18"/>
      <name val="Arial"/>
      <family val="2"/>
    </font>
    <font>
      <sz val="10"/>
      <name val="Copperplate Gothic Bold"/>
      <family val="2"/>
    </font>
    <font>
      <u/>
      <sz val="8"/>
      <name val="Arial"/>
      <family val="2"/>
    </font>
    <font>
      <b/>
      <sz val="11"/>
      <name val="Arial"/>
      <family val="2"/>
    </font>
    <font>
      <i/>
      <u/>
      <sz val="8"/>
      <name val="Arial"/>
      <family val="2"/>
    </font>
    <font>
      <sz val="7"/>
      <name val="Arial Narrow"/>
      <family val="2"/>
    </font>
    <font>
      <sz val="10"/>
      <name val="Arial Narrow"/>
      <family val="2"/>
    </font>
    <font>
      <sz val="11"/>
      <color theme="1"/>
      <name val="Calibri"/>
      <family val="2"/>
      <scheme val="minor"/>
    </font>
    <font>
      <sz val="10"/>
      <color rgb="FF0000FF"/>
      <name val="Arial"/>
      <family val="2"/>
    </font>
    <font>
      <sz val="10"/>
      <color theme="1"/>
      <name val="Arial"/>
      <family val="2"/>
    </font>
    <font>
      <b/>
      <sz val="10"/>
      <color theme="1"/>
      <name val="Arial"/>
      <family val="2"/>
    </font>
    <font>
      <sz val="8"/>
      <color rgb="FF0000FF"/>
      <name val="Arial"/>
      <family val="2"/>
    </font>
    <font>
      <sz val="8"/>
      <color theme="1"/>
      <name val="Arial"/>
      <family val="2"/>
    </font>
    <font>
      <sz val="8"/>
      <color rgb="FFFF0000"/>
      <name val="Arial Narrow"/>
      <family val="2"/>
    </font>
    <font>
      <sz val="8"/>
      <color rgb="FF0000FF"/>
      <name val="Arial Narrow"/>
      <family val="2"/>
    </font>
    <font>
      <sz val="10"/>
      <color rgb="FF000000"/>
      <name val="Arial"/>
      <family val="2"/>
    </font>
    <font>
      <i/>
      <sz val="10"/>
      <name val="Arial"/>
      <family val="2"/>
    </font>
    <font>
      <b/>
      <sz val="8"/>
      <color rgb="FF0000FF"/>
      <name val="Arial Narrow"/>
      <family val="2"/>
    </font>
    <font>
      <b/>
      <i/>
      <u/>
      <sz val="8"/>
      <name val="Arial"/>
      <family val="2"/>
    </font>
    <font>
      <b/>
      <u/>
      <sz val="10"/>
      <color rgb="FF0000FF"/>
      <name val="Arial"/>
      <family val="2"/>
    </font>
    <font>
      <sz val="7"/>
      <color theme="1"/>
      <name val="Arial Narrow"/>
      <family val="2"/>
    </font>
    <font>
      <sz val="8"/>
      <color theme="1"/>
      <name val="Arial Narrow"/>
      <family val="2"/>
    </font>
    <font>
      <b/>
      <i/>
      <sz val="8"/>
      <color rgb="FFFF0000"/>
      <name val="Arial Narrow"/>
      <family val="2"/>
    </font>
    <font>
      <b/>
      <u/>
      <sz val="8"/>
      <color theme="1"/>
      <name val="Arial"/>
      <family val="2"/>
    </font>
    <font>
      <i/>
      <u/>
      <sz val="8"/>
      <color theme="1"/>
      <name val="Arial"/>
      <family val="2"/>
    </font>
    <font>
      <u/>
      <sz val="8"/>
      <color theme="1"/>
      <name val="Arial"/>
      <family val="2"/>
    </font>
    <font>
      <b/>
      <sz val="8"/>
      <color theme="1"/>
      <name val="Arial"/>
      <family val="2"/>
    </font>
    <font>
      <b/>
      <sz val="8"/>
      <color theme="1"/>
      <name val="Arial Narrow"/>
      <family val="2"/>
    </font>
    <font>
      <i/>
      <sz val="8"/>
      <color theme="1"/>
      <name val="Arial"/>
      <family val="2"/>
    </font>
    <font>
      <i/>
      <sz val="8"/>
      <color theme="1"/>
      <name val="Arial Narrow"/>
      <family val="2"/>
    </font>
    <font>
      <b/>
      <i/>
      <sz val="8"/>
      <color theme="1"/>
      <name val="Arial"/>
      <family val="2"/>
    </font>
    <font>
      <i/>
      <u/>
      <sz val="8"/>
      <name val="Arial Narrow"/>
      <family val="2"/>
    </font>
    <font>
      <sz val="8"/>
      <color rgb="FFFF0000"/>
      <name val="Arial"/>
      <family val="2"/>
    </font>
    <font>
      <b/>
      <sz val="8"/>
      <color rgb="FFFF0000"/>
      <name val="Arial Narrow"/>
      <family val="2"/>
    </font>
    <font>
      <sz val="7"/>
      <color rgb="FF0000FF"/>
      <name val="Arial Narrow"/>
      <family val="2"/>
    </font>
    <font>
      <b/>
      <sz val="8"/>
      <color rgb="FFFF0000"/>
      <name val="Arial"/>
      <family val="2"/>
    </font>
    <font>
      <i/>
      <sz val="8"/>
      <color rgb="FFFF0000"/>
      <name val="Arial"/>
      <family val="2"/>
    </font>
    <font>
      <i/>
      <sz val="8"/>
      <color rgb="FFFF0000"/>
      <name val="Arial Narrow"/>
      <family val="2"/>
    </font>
    <font>
      <b/>
      <u/>
      <sz val="8"/>
      <color rgb="FFFF0000"/>
      <name val="Arial"/>
      <family val="2"/>
    </font>
    <font>
      <i/>
      <u/>
      <sz val="8"/>
      <color rgb="FFFF0000"/>
      <name val="Arial"/>
      <family val="2"/>
    </font>
    <font>
      <u/>
      <sz val="8"/>
      <color rgb="FFFF0000"/>
      <name val="Arial"/>
      <family val="2"/>
    </font>
    <font>
      <b/>
      <i/>
      <sz val="8"/>
      <color rgb="FFFF0000"/>
      <name val="Arial"/>
      <family val="2"/>
    </font>
    <font>
      <sz val="7"/>
      <color rgb="FFFF0000"/>
      <name val="Arial Narrow"/>
      <family val="2"/>
    </font>
  </fonts>
  <fills count="23">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13"/>
        <bgColor indexed="64"/>
      </patternFill>
    </fill>
    <fill>
      <patternFill patternType="solid">
        <fgColor rgb="FF009999"/>
        <bgColor indexed="64"/>
      </patternFill>
    </fill>
    <fill>
      <patternFill patternType="solid">
        <fgColor rgb="FF33CCCC"/>
        <bgColor indexed="64"/>
      </patternFill>
    </fill>
    <fill>
      <patternFill patternType="solid">
        <fgColor rgb="FF66FFFF"/>
        <bgColor indexed="64"/>
      </patternFill>
    </fill>
    <fill>
      <patternFill patternType="solid">
        <fgColor rgb="FFFF5050"/>
        <bgColor indexed="64"/>
      </patternFill>
    </fill>
    <fill>
      <patternFill patternType="solid">
        <fgColor rgb="FFFF9999"/>
        <bgColor indexed="64"/>
      </patternFill>
    </fill>
    <fill>
      <patternFill patternType="solid">
        <fgColor rgb="FFFFCCCC"/>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FF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8">
    <xf numFmtId="0" fontId="0" fillId="0" borderId="0"/>
    <xf numFmtId="43" fontId="1" fillId="0" borderId="0" applyFont="0" applyFill="0" applyBorder="0" applyAlignment="0" applyProtection="0"/>
    <xf numFmtId="43" fontId="2" fillId="0" borderId="0" applyFont="0" applyFill="0" applyBorder="0" applyAlignment="0" applyProtection="0"/>
    <xf numFmtId="0" fontId="11" fillId="0" borderId="0" applyNumberFormat="0" applyFill="0" applyBorder="0" applyAlignment="0" applyProtection="0">
      <alignment vertical="top"/>
      <protection locked="0"/>
    </xf>
    <xf numFmtId="0" fontId="24" fillId="0" borderId="0"/>
    <xf numFmtId="0" fontId="2" fillId="0" borderId="0"/>
    <xf numFmtId="9" fontId="1" fillId="0" borderId="0" applyFont="0" applyFill="0" applyBorder="0" applyAlignment="0" applyProtection="0"/>
    <xf numFmtId="9" fontId="2" fillId="0" borderId="0" applyFont="0" applyFill="0" applyBorder="0" applyAlignment="0" applyProtection="0"/>
  </cellStyleXfs>
  <cellXfs count="342">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6" applyFont="1" applyAlignment="1">
      <alignment vertical="center"/>
    </xf>
    <xf numFmtId="43" fontId="4" fillId="0" borderId="0" xfId="1" applyFont="1"/>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5" fontId="4" fillId="0" borderId="0" xfId="6" applyNumberFormat="1" applyFont="1" applyAlignment="1">
      <alignment vertical="center"/>
    </xf>
    <xf numFmtId="43" fontId="4" fillId="2" borderId="0" xfId="1" applyFont="1" applyFill="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0" fontId="7" fillId="0" borderId="2"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4" fontId="7" fillId="0" borderId="1" xfId="0" applyNumberFormat="1" applyFont="1" applyBorder="1" applyAlignment="1">
      <alignment horizontal="center" vertical="center"/>
    </xf>
    <xf numFmtId="43" fontId="7" fillId="0" borderId="1"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4" fontId="4" fillId="2" borderId="0" xfId="0" applyNumberFormat="1" applyFont="1" applyFill="1" applyAlignment="1">
      <alignment horizontal="center" vertical="center"/>
    </xf>
    <xf numFmtId="0" fontId="3" fillId="0" borderId="0" xfId="0" applyFont="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1"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6" applyFont="1" applyFill="1" applyAlignment="1">
      <alignment vertical="center"/>
    </xf>
    <xf numFmtId="4" fontId="4" fillId="2" borderId="0" xfId="0" applyNumberFormat="1" applyFont="1" applyFill="1" applyAlignment="1">
      <alignment vertical="center"/>
    </xf>
    <xf numFmtId="0" fontId="4" fillId="0" borderId="1" xfId="0" applyFont="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2" xfId="0" applyFont="1" applyFill="1" applyBorder="1" applyAlignment="1">
      <alignment vertical="center"/>
    </xf>
    <xf numFmtId="0" fontId="6" fillId="5" borderId="6"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1" xfId="6" applyFont="1" applyFill="1" applyBorder="1" applyAlignment="1">
      <alignment horizontal="center" vertical="center"/>
    </xf>
    <xf numFmtId="9" fontId="4" fillId="0" borderId="0" xfId="6" applyFont="1" applyFill="1" applyAlignment="1">
      <alignment vertical="center"/>
    </xf>
    <xf numFmtId="9" fontId="4" fillId="0" borderId="0" xfId="6" applyFont="1" applyFill="1" applyAlignment="1">
      <alignment horizontal="center" vertical="center"/>
    </xf>
    <xf numFmtId="9" fontId="4" fillId="0" borderId="0" xfId="6" applyFont="1" applyFill="1" applyAlignment="1">
      <alignment horizontal="center"/>
    </xf>
    <xf numFmtId="4" fontId="6" fillId="0" borderId="0" xfId="1" applyNumberFormat="1" applyFont="1" applyFill="1" applyAlignment="1">
      <alignment vertical="center"/>
    </xf>
    <xf numFmtId="9" fontId="6" fillId="0" borderId="0" xfId="6" applyFont="1" applyFill="1" applyAlignment="1">
      <alignment vertical="center"/>
    </xf>
    <xf numFmtId="165" fontId="4" fillId="0" borderId="0" xfId="6" applyNumberFormat="1" applyFont="1" applyFill="1" applyAlignment="1">
      <alignment vertical="center"/>
    </xf>
    <xf numFmtId="9" fontId="4" fillId="0" borderId="0" xfId="6" applyFont="1" applyFill="1"/>
    <xf numFmtId="4" fontId="4" fillId="2" borderId="0" xfId="1" applyNumberFormat="1" applyFont="1" applyFill="1" applyAlignment="1" applyProtection="1">
      <alignment vertical="center"/>
      <protection locked="0"/>
    </xf>
    <xf numFmtId="9" fontId="4" fillId="0" borderId="1" xfId="6"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0" fontId="10" fillId="0" borderId="0" xfId="0" applyFont="1" applyAlignment="1">
      <alignment horizontal="right" vertical="center"/>
    </xf>
    <xf numFmtId="43" fontId="7"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6" fillId="0" borderId="0" xfId="6" applyNumberFormat="1" applyFont="1" applyAlignment="1">
      <alignment horizontal="right" vertical="center"/>
    </xf>
    <xf numFmtId="0" fontId="6" fillId="0" borderId="0" xfId="0" applyFont="1" applyAlignment="1">
      <alignment horizontal="right" vertical="center"/>
    </xf>
    <xf numFmtId="0" fontId="8" fillId="0" borderId="0" xfId="0" applyFont="1" applyAlignment="1">
      <alignment horizontal="right" vertical="center"/>
    </xf>
    <xf numFmtId="0" fontId="12" fillId="0" borderId="0" xfId="0" applyFont="1" applyAlignment="1">
      <alignmen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7" fillId="0" borderId="1" xfId="6" applyFont="1" applyFill="1" applyBorder="1" applyAlignment="1">
      <alignment horizontal="center"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4" fillId="0" borderId="0" xfId="0" applyFont="1" applyAlignment="1">
      <alignment horizontal="right" vertical="center"/>
    </xf>
    <xf numFmtId="0" fontId="4" fillId="0" borderId="0" xfId="0" quotePrefix="1" applyFont="1" applyAlignment="1">
      <alignment horizontal="right" vertical="center"/>
    </xf>
    <xf numFmtId="0" fontId="6" fillId="0" borderId="0" xfId="0" applyFont="1" applyAlignment="1">
      <alignment horizontal="center"/>
    </xf>
    <xf numFmtId="0" fontId="6" fillId="0" borderId="7" xfId="0" applyFont="1" applyBorder="1" applyAlignment="1">
      <alignment horizontal="center"/>
    </xf>
    <xf numFmtId="0" fontId="0" fillId="0" borderId="0" xfId="0" applyAlignment="1">
      <alignment vertical="center"/>
    </xf>
    <xf numFmtId="0" fontId="8" fillId="0" borderId="0" xfId="0" applyFont="1" applyAlignment="1">
      <alignment horizontal="center" vertical="center"/>
    </xf>
    <xf numFmtId="0" fontId="4" fillId="9" borderId="0" xfId="0" applyFont="1" applyFill="1" applyAlignment="1">
      <alignment vertical="center"/>
    </xf>
    <xf numFmtId="0" fontId="4" fillId="0" borderId="7" xfId="0" applyFont="1" applyBorder="1" applyAlignment="1">
      <alignment vertical="center"/>
    </xf>
    <xf numFmtId="0" fontId="4" fillId="0" borderId="1" xfId="0" applyFont="1" applyBorder="1" applyAlignment="1" applyProtection="1">
      <alignment horizontal="center" vertical="center"/>
      <protection locked="0"/>
    </xf>
    <xf numFmtId="0" fontId="15" fillId="0" borderId="0" xfId="0" applyFont="1" applyAlignment="1">
      <alignment horizontal="right" vertical="center"/>
    </xf>
    <xf numFmtId="0" fontId="0" fillId="3" borderId="0" xfId="0" applyFill="1"/>
    <xf numFmtId="0" fontId="9" fillId="0" borderId="0" xfId="0" applyFont="1" applyAlignment="1">
      <alignment horizontal="center" vertical="center"/>
    </xf>
    <xf numFmtId="43" fontId="4" fillId="0" borderId="0" xfId="1" applyFont="1" applyFill="1"/>
    <xf numFmtId="9" fontId="4" fillId="2" borderId="0" xfId="6" applyFont="1" applyFill="1" applyAlignment="1">
      <alignment horizontal="center" vertical="center"/>
    </xf>
    <xf numFmtId="49" fontId="4" fillId="0" borderId="0" xfId="0" applyNumberFormat="1" applyFont="1" applyAlignment="1">
      <alignment horizontal="right" vertical="center"/>
    </xf>
    <xf numFmtId="1" fontId="4" fillId="0" borderId="0" xfId="0" applyNumberFormat="1" applyFont="1" applyAlignment="1">
      <alignment horizontal="center" vertical="center"/>
    </xf>
    <xf numFmtId="1" fontId="7" fillId="0" borderId="1" xfId="1" applyNumberFormat="1" applyFont="1" applyBorder="1" applyAlignment="1">
      <alignment horizontal="center" vertical="center"/>
    </xf>
    <xf numFmtId="1" fontId="6" fillId="0" borderId="0" xfId="0" applyNumberFormat="1" applyFont="1" applyAlignment="1">
      <alignment horizontal="center" vertical="center"/>
    </xf>
    <xf numFmtId="1" fontId="4" fillId="0" borderId="0" xfId="0" applyNumberFormat="1" applyFont="1" applyAlignment="1">
      <alignment horizontal="center"/>
    </xf>
    <xf numFmtId="14" fontId="3" fillId="10" borderId="4" xfId="0" applyNumberFormat="1" applyFont="1" applyFill="1" applyBorder="1" applyAlignment="1">
      <alignment horizontal="center"/>
    </xf>
    <xf numFmtId="14" fontId="3" fillId="10" borderId="5" xfId="0" applyNumberFormat="1" applyFont="1" applyFill="1" applyBorder="1" applyAlignment="1">
      <alignment horizontal="center"/>
    </xf>
    <xf numFmtId="14" fontId="3" fillId="0" borderId="0" xfId="0" applyNumberFormat="1" applyFont="1" applyAlignment="1">
      <alignment horizontal="left"/>
    </xf>
    <xf numFmtId="14" fontId="0" fillId="0" borderId="0" xfId="0" quotePrefix="1" applyNumberFormat="1" applyAlignment="1">
      <alignment horizontal="left"/>
    </xf>
    <xf numFmtId="0" fontId="4" fillId="3" borderId="0" xfId="0" applyFont="1" applyFill="1"/>
    <xf numFmtId="0" fontId="6" fillId="10" borderId="6" xfId="0" applyFont="1" applyFill="1" applyBorder="1" applyAlignment="1">
      <alignment vertical="center"/>
    </xf>
    <xf numFmtId="0" fontId="4" fillId="2" borderId="1" xfId="0" applyFont="1" applyFill="1" applyBorder="1" applyAlignment="1">
      <alignment horizontal="center" vertical="center"/>
    </xf>
    <xf numFmtId="0" fontId="0" fillId="0" borderId="1" xfId="0" applyBorder="1" applyAlignment="1">
      <alignment horizontal="center"/>
    </xf>
    <xf numFmtId="0" fontId="6" fillId="10" borderId="2" xfId="0" applyFont="1" applyFill="1" applyBorder="1" applyAlignment="1">
      <alignment vertical="center"/>
    </xf>
    <xf numFmtId="49" fontId="4" fillId="0" borderId="0" xfId="0" applyNumberFormat="1" applyFont="1" applyAlignment="1">
      <alignment horizontal="left" vertical="center"/>
    </xf>
    <xf numFmtId="0" fontId="17" fillId="0" borderId="0" xfId="0" applyFont="1" applyAlignment="1">
      <alignment horizontal="left"/>
    </xf>
    <xf numFmtId="9" fontId="4" fillId="0" borderId="0" xfId="6"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0" borderId="1" xfId="0" applyNumberFormat="1" applyFont="1" applyBorder="1" applyAlignment="1">
      <alignment horizontal="right"/>
    </xf>
    <xf numFmtId="4" fontId="4" fillId="10" borderId="0" xfId="1" applyNumberFormat="1" applyFont="1" applyFill="1" applyAlignment="1" applyProtection="1">
      <alignment vertical="center"/>
      <protection locked="0"/>
    </xf>
    <xf numFmtId="9" fontId="4" fillId="0" borderId="5" xfId="6"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2" borderId="0" xfId="1" applyNumberFormat="1" applyFont="1" applyFill="1" applyAlignment="1">
      <alignment horizontal="center" vertical="center"/>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1" borderId="0" xfId="1" applyNumberFormat="1" applyFont="1" applyFill="1" applyAlignment="1">
      <alignment horizontal="center" vertical="center"/>
    </xf>
    <xf numFmtId="43" fontId="7" fillId="0" borderId="1" xfId="1" quotePrefix="1" applyFont="1" applyBorder="1" applyAlignment="1">
      <alignment horizontal="center" vertical="center"/>
    </xf>
    <xf numFmtId="0" fontId="18" fillId="12" borderId="2" xfId="0" applyFont="1" applyFill="1" applyBorder="1"/>
    <xf numFmtId="0" fontId="11" fillId="0" borderId="1" xfId="3" applyBorder="1" applyAlignment="1" applyProtection="1"/>
    <xf numFmtId="0" fontId="0" fillId="12" borderId="2" xfId="0" applyFill="1" applyBorder="1"/>
    <xf numFmtId="0" fontId="0" fillId="12" borderId="1" xfId="0" applyFill="1" applyBorder="1"/>
    <xf numFmtId="0" fontId="0" fillId="0" borderId="1" xfId="0" applyBorder="1"/>
    <xf numFmtId="0" fontId="16" fillId="0" borderId="0" xfId="0" applyFont="1" applyAlignment="1">
      <alignment vertical="center"/>
    </xf>
    <xf numFmtId="0" fontId="16" fillId="0" borderId="0" xfId="0" applyFont="1" applyAlignment="1">
      <alignment horizontal="right" vertical="center"/>
    </xf>
    <xf numFmtId="43" fontId="7" fillId="0" borderId="0" xfId="1" applyFont="1" applyFill="1" applyAlignment="1">
      <alignment horizontal="center" vertical="center"/>
    </xf>
    <xf numFmtId="0" fontId="4" fillId="0" borderId="0" xfId="0" applyFont="1" applyAlignment="1">
      <alignment horizontal="left" vertical="center" wrapText="1"/>
    </xf>
    <xf numFmtId="43" fontId="4" fillId="0" borderId="0" xfId="1" applyFont="1" applyFill="1" applyAlignment="1">
      <alignment horizontal="left" vertical="center" wrapText="1"/>
    </xf>
    <xf numFmtId="43" fontId="2" fillId="6" borderId="0" xfId="1" applyFont="1" applyFill="1" applyAlignment="1">
      <alignment horizontal="left" vertical="center" wrapText="1"/>
    </xf>
    <xf numFmtId="4" fontId="4" fillId="0" borderId="0" xfId="1" applyNumberFormat="1" applyFont="1" applyFill="1" applyAlignment="1">
      <alignment horizontal="left" vertical="center" wrapText="1"/>
    </xf>
    <xf numFmtId="165" fontId="4" fillId="0" borderId="0" xfId="6" applyNumberFormat="1" applyFont="1" applyFill="1" applyAlignment="1">
      <alignment horizontal="left" vertical="center" wrapText="1"/>
    </xf>
    <xf numFmtId="9" fontId="4" fillId="0" borderId="0" xfId="6" applyFont="1" applyFill="1" applyAlignment="1">
      <alignment horizontal="left" vertical="center" wrapText="1"/>
    </xf>
    <xf numFmtId="4" fontId="4" fillId="0" borderId="0" xfId="1" applyNumberFormat="1" applyFont="1" applyFill="1" applyAlignment="1" applyProtection="1">
      <alignment horizontal="left" vertical="center" wrapText="1"/>
      <protection locked="0"/>
    </xf>
    <xf numFmtId="0" fontId="4" fillId="3" borderId="0" xfId="0" applyFont="1" applyFill="1" applyAlignment="1">
      <alignment horizontal="left" vertical="center" wrapText="1"/>
    </xf>
    <xf numFmtId="0" fontId="4" fillId="3" borderId="0" xfId="0" applyFont="1" applyFill="1" applyAlignment="1">
      <alignment horizontal="center" vertical="center"/>
    </xf>
    <xf numFmtId="0" fontId="19" fillId="0" borderId="0" xfId="0" applyFont="1" applyAlignment="1">
      <alignment vertical="center"/>
    </xf>
    <xf numFmtId="0" fontId="20" fillId="0" borderId="0" xfId="0" applyFont="1"/>
    <xf numFmtId="0" fontId="2" fillId="0" borderId="0" xfId="0" applyFont="1" applyAlignment="1">
      <alignment horizontal="left" wrapText="1"/>
    </xf>
    <xf numFmtId="0" fontId="3" fillId="0" borderId="0" xfId="0" applyFont="1"/>
    <xf numFmtId="0" fontId="2" fillId="0" borderId="0" xfId="0" applyFont="1"/>
    <xf numFmtId="14" fontId="2" fillId="0" borderId="0" xfId="0" applyNumberFormat="1" applyFont="1" applyAlignment="1">
      <alignment horizontal="left"/>
    </xf>
    <xf numFmtId="14" fontId="3" fillId="0" borderId="0" xfId="0" quotePrefix="1" applyNumberFormat="1" applyFont="1" applyAlignment="1">
      <alignment horizontal="left"/>
    </xf>
    <xf numFmtId="0" fontId="3" fillId="0" borderId="0" xfId="0" quotePrefix="1" applyFont="1"/>
    <xf numFmtId="0" fontId="11" fillId="0" borderId="1" xfId="3" applyBorder="1" applyAlignment="1" applyProtection="1">
      <alignment wrapText="1"/>
    </xf>
    <xf numFmtId="0" fontId="11" fillId="0" borderId="0" xfId="3" applyBorder="1" applyAlignment="1" applyProtection="1"/>
    <xf numFmtId="0" fontId="25" fillId="0" borderId="0" xfId="0" applyFont="1"/>
    <xf numFmtId="14" fontId="25" fillId="0" borderId="0" xfId="0" applyNumberFormat="1" applyFont="1" applyAlignment="1">
      <alignment horizontal="left"/>
    </xf>
    <xf numFmtId="14" fontId="26" fillId="0" borderId="0" xfId="0" quotePrefix="1" applyNumberFormat="1" applyFont="1" applyAlignment="1">
      <alignment horizontal="left"/>
    </xf>
    <xf numFmtId="0" fontId="26" fillId="0" borderId="0" xfId="0" applyFont="1"/>
    <xf numFmtId="14" fontId="27" fillId="0" borderId="0" xfId="0" quotePrefix="1" applyNumberFormat="1" applyFont="1" applyAlignment="1">
      <alignment horizontal="left"/>
    </xf>
    <xf numFmtId="0" fontId="27" fillId="0" borderId="0" xfId="0" applyFont="1"/>
    <xf numFmtId="0" fontId="28" fillId="0" borderId="0" xfId="0" applyFont="1" applyAlignment="1">
      <alignment vertical="center"/>
    </xf>
    <xf numFmtId="14" fontId="3" fillId="0" borderId="0" xfId="0" quotePrefix="1" applyNumberFormat="1" applyFont="1" applyAlignment="1">
      <alignment horizontal="right" vertical="center"/>
    </xf>
    <xf numFmtId="0" fontId="14" fillId="0" borderId="0" xfId="0" applyFont="1" applyAlignment="1">
      <alignment vertical="center"/>
    </xf>
    <xf numFmtId="43" fontId="14" fillId="0" borderId="0" xfId="1" applyFont="1" applyAlignment="1">
      <alignment horizontal="center" vertical="center"/>
    </xf>
    <xf numFmtId="4" fontId="14" fillId="0" borderId="0" xfId="1" applyNumberFormat="1" applyFont="1" applyAlignment="1">
      <alignment vertical="center"/>
    </xf>
    <xf numFmtId="4" fontId="14" fillId="0" borderId="0" xfId="0" applyNumberFormat="1" applyFont="1" applyAlignment="1">
      <alignment vertical="center"/>
    </xf>
    <xf numFmtId="4" fontId="14" fillId="0" borderId="0" xfId="0" applyNumberFormat="1" applyFont="1" applyAlignment="1">
      <alignment horizontal="right" vertical="center"/>
    </xf>
    <xf numFmtId="4" fontId="14" fillId="0" borderId="0" xfId="1" applyNumberFormat="1" applyFont="1" applyFill="1" applyAlignment="1">
      <alignment vertical="center"/>
    </xf>
    <xf numFmtId="9" fontId="14" fillId="0" borderId="0" xfId="6" applyFont="1" applyFill="1" applyAlignment="1">
      <alignment vertical="center"/>
    </xf>
    <xf numFmtId="4" fontId="14" fillId="0" borderId="0" xfId="1" applyNumberFormat="1" applyFont="1" applyAlignment="1" applyProtection="1">
      <alignment vertical="center"/>
      <protection locked="0"/>
    </xf>
    <xf numFmtId="1" fontId="14" fillId="0" borderId="0" xfId="1" applyNumberFormat="1" applyFont="1" applyAlignment="1">
      <alignment horizontal="center" vertical="center"/>
    </xf>
    <xf numFmtId="0" fontId="2" fillId="0" borderId="0" xfId="0" applyFont="1" applyAlignment="1">
      <alignment horizontal="left"/>
    </xf>
    <xf numFmtId="4" fontId="4" fillId="13" borderId="0" xfId="1" applyNumberFormat="1" applyFont="1" applyFill="1" applyAlignment="1">
      <alignment horizontal="left" vertical="center"/>
    </xf>
    <xf numFmtId="4" fontId="4" fillId="14" borderId="0" xfId="1" applyNumberFormat="1" applyFont="1" applyFill="1" applyAlignment="1">
      <alignment horizontal="left" vertical="center"/>
    </xf>
    <xf numFmtId="4" fontId="4" fillId="15" borderId="0" xfId="1" applyNumberFormat="1" applyFont="1" applyFill="1" applyAlignment="1">
      <alignment horizontal="left" vertical="center"/>
    </xf>
    <xf numFmtId="4" fontId="4" fillId="16" borderId="0" xfId="1" applyNumberFormat="1" applyFont="1" applyFill="1" applyAlignment="1">
      <alignment horizontal="left" vertical="center"/>
    </xf>
    <xf numFmtId="4" fontId="4" fillId="17" borderId="0" xfId="1" applyNumberFormat="1" applyFont="1" applyFill="1" applyAlignment="1">
      <alignment horizontal="left" vertical="center"/>
    </xf>
    <xf numFmtId="4" fontId="4" fillId="18" borderId="0" xfId="1" applyNumberFormat="1" applyFont="1" applyFill="1" applyAlignment="1">
      <alignment horizontal="left" vertical="center"/>
    </xf>
    <xf numFmtId="4" fontId="4" fillId="18" borderId="0" xfId="1" applyNumberFormat="1" applyFont="1" applyFill="1" applyAlignment="1">
      <alignment vertical="center"/>
    </xf>
    <xf numFmtId="3" fontId="4" fillId="18" borderId="0" xfId="1" applyNumberFormat="1" applyFont="1" applyFill="1" applyAlignment="1">
      <alignment horizontal="center" vertical="center"/>
    </xf>
    <xf numFmtId="3" fontId="4" fillId="17" borderId="0" xfId="1" applyNumberFormat="1" applyFont="1" applyFill="1" applyAlignment="1">
      <alignment horizontal="center" vertical="center"/>
    </xf>
    <xf numFmtId="4" fontId="4" fillId="17" borderId="0" xfId="1" applyNumberFormat="1" applyFont="1" applyFill="1" applyAlignment="1">
      <alignment vertical="center"/>
    </xf>
    <xf numFmtId="3" fontId="4" fillId="16" borderId="0" xfId="1" applyNumberFormat="1" applyFont="1" applyFill="1" applyAlignment="1">
      <alignment horizontal="center" vertical="center"/>
    </xf>
    <xf numFmtId="4" fontId="4" fillId="16" borderId="0" xfId="1" applyNumberFormat="1" applyFont="1" applyFill="1" applyAlignment="1">
      <alignment vertical="center"/>
    </xf>
    <xf numFmtId="4" fontId="4" fillId="13" borderId="0" xfId="1" applyNumberFormat="1" applyFont="1" applyFill="1" applyAlignment="1">
      <alignment vertical="center"/>
    </xf>
    <xf numFmtId="4" fontId="4" fillId="15" borderId="0" xfId="1" applyNumberFormat="1" applyFont="1" applyFill="1" applyAlignment="1">
      <alignment vertical="center"/>
    </xf>
    <xf numFmtId="4" fontId="4" fillId="14" borderId="0" xfId="1" applyNumberFormat="1" applyFont="1" applyFill="1" applyAlignment="1">
      <alignment vertical="center"/>
    </xf>
    <xf numFmtId="3" fontId="4" fillId="15" borderId="0" xfId="1" applyNumberFormat="1" applyFont="1" applyFill="1" applyAlignment="1">
      <alignment horizontal="center" vertical="center"/>
    </xf>
    <xf numFmtId="3" fontId="4" fillId="13" borderId="0" xfId="1" applyNumberFormat="1" applyFont="1" applyFill="1" applyAlignment="1">
      <alignment horizontal="center" vertical="center"/>
    </xf>
    <xf numFmtId="3" fontId="4" fillId="14" borderId="0" xfId="1" applyNumberFormat="1" applyFont="1" applyFill="1" applyAlignment="1">
      <alignment horizontal="center" vertical="center"/>
    </xf>
    <xf numFmtId="43" fontId="4" fillId="0" borderId="0" xfId="1" applyFont="1" applyFill="1" applyAlignment="1">
      <alignment vertical="center"/>
    </xf>
    <xf numFmtId="0" fontId="7" fillId="0" borderId="0" xfId="0" applyFont="1"/>
    <xf numFmtId="0" fontId="22" fillId="0" borderId="0" xfId="0" applyFont="1" applyAlignment="1">
      <alignment vertical="center"/>
    </xf>
    <xf numFmtId="0" fontId="5" fillId="0" borderId="0" xfId="0" applyFont="1" applyAlignment="1">
      <alignment horizontal="left" vertical="center"/>
    </xf>
    <xf numFmtId="0" fontId="5" fillId="0" borderId="0" xfId="0" applyFont="1" applyAlignment="1">
      <alignment vertical="center"/>
    </xf>
    <xf numFmtId="1" fontId="8" fillId="0" borderId="0" xfId="0" applyNumberFormat="1" applyFont="1" applyAlignment="1">
      <alignment horizontal="center" vertical="center"/>
    </xf>
    <xf numFmtId="1" fontId="6" fillId="0" borderId="7" xfId="0" applyNumberFormat="1" applyFont="1" applyBorder="1" applyAlignment="1">
      <alignment horizontal="center"/>
    </xf>
    <xf numFmtId="1" fontId="4" fillId="9" borderId="0" xfId="0" applyNumberFormat="1" applyFont="1" applyFill="1" applyAlignment="1">
      <alignment horizontal="center" vertical="center"/>
    </xf>
    <xf numFmtId="1" fontId="4" fillId="0" borderId="7" xfId="0" applyNumberFormat="1" applyFont="1" applyBorder="1" applyAlignment="1">
      <alignment horizontal="center" vertical="center"/>
    </xf>
    <xf numFmtId="1" fontId="2" fillId="0" borderId="0" xfId="0" applyNumberFormat="1" applyFont="1" applyAlignment="1">
      <alignment horizontal="center" vertical="center"/>
    </xf>
    <xf numFmtId="1" fontId="4" fillId="3" borderId="0" xfId="0" applyNumberFormat="1" applyFont="1" applyFill="1" applyAlignment="1">
      <alignment horizontal="center" vertical="center"/>
    </xf>
    <xf numFmtId="0" fontId="4" fillId="0" borderId="0" xfId="0" applyFont="1" applyAlignment="1">
      <alignment horizontal="left" vertical="center"/>
    </xf>
    <xf numFmtId="1" fontId="4" fillId="0" borderId="0" xfId="0" quotePrefix="1" applyNumberFormat="1" applyFont="1" applyAlignment="1">
      <alignment horizontal="center" vertical="center"/>
    </xf>
    <xf numFmtId="4" fontId="6" fillId="0" borderId="2" xfId="1" applyNumberFormat="1" applyFont="1" applyFill="1" applyBorder="1" applyAlignment="1">
      <alignment vertical="center"/>
    </xf>
    <xf numFmtId="0" fontId="4" fillId="0" borderId="6" xfId="0" applyFont="1" applyBorder="1" applyAlignment="1">
      <alignment vertical="center"/>
    </xf>
    <xf numFmtId="4" fontId="4" fillId="19" borderId="0" xfId="1" applyNumberFormat="1" applyFont="1" applyFill="1" applyAlignment="1">
      <alignment horizontal="left" vertical="center"/>
    </xf>
    <xf numFmtId="4" fontId="4" fillId="20" borderId="0" xfId="1" applyNumberFormat="1" applyFont="1" applyFill="1" applyAlignment="1">
      <alignment horizontal="left" vertical="center"/>
    </xf>
    <xf numFmtId="4" fontId="4" fillId="21" borderId="0" xfId="1" applyNumberFormat="1" applyFont="1" applyFill="1" applyAlignment="1">
      <alignment horizontal="left" vertical="center"/>
    </xf>
    <xf numFmtId="4" fontId="4" fillId="19" borderId="0" xfId="1" applyNumberFormat="1" applyFont="1" applyFill="1" applyAlignment="1">
      <alignment vertical="center"/>
    </xf>
    <xf numFmtId="3" fontId="4" fillId="19" borderId="0" xfId="1" applyNumberFormat="1" applyFont="1" applyFill="1" applyAlignment="1">
      <alignment horizontal="center" vertical="center"/>
    </xf>
    <xf numFmtId="3" fontId="4" fillId="20" borderId="0" xfId="1" applyNumberFormat="1" applyFont="1" applyFill="1" applyAlignment="1">
      <alignment horizontal="center" vertical="center"/>
    </xf>
    <xf numFmtId="4" fontId="4" fillId="20" borderId="0" xfId="1" applyNumberFormat="1" applyFont="1" applyFill="1" applyAlignment="1">
      <alignment vertical="center"/>
    </xf>
    <xf numFmtId="4" fontId="4" fillId="21" borderId="0" xfId="1" applyNumberFormat="1" applyFont="1" applyFill="1" applyAlignment="1">
      <alignment vertical="center"/>
    </xf>
    <xf numFmtId="3" fontId="4" fillId="21" borderId="0" xfId="1" applyNumberFormat="1" applyFont="1" applyFill="1" applyAlignment="1">
      <alignment horizontal="center" vertical="center"/>
    </xf>
    <xf numFmtId="14" fontId="2" fillId="0" borderId="0" xfId="0" applyNumberFormat="1" applyFont="1" applyAlignment="1">
      <alignment horizontal="left" vertical="top"/>
    </xf>
    <xf numFmtId="0" fontId="2" fillId="0" borderId="0" xfId="0" applyFont="1" applyAlignment="1">
      <alignment vertical="top"/>
    </xf>
    <xf numFmtId="0" fontId="2" fillId="0" borderId="0" xfId="0" applyFont="1" applyAlignment="1">
      <alignment vertical="top" wrapText="1"/>
    </xf>
    <xf numFmtId="0" fontId="4" fillId="0" borderId="0" xfId="0" applyFont="1" applyAlignment="1">
      <alignment vertical="top"/>
    </xf>
    <xf numFmtId="43" fontId="4" fillId="22" borderId="0" xfId="1" applyFont="1" applyFill="1" applyAlignment="1">
      <alignment horizontal="center" vertical="center"/>
    </xf>
    <xf numFmtId="0" fontId="3" fillId="0" borderId="7" xfId="0" applyFont="1" applyBorder="1" applyAlignment="1">
      <alignment horizontal="center" vertical="center"/>
    </xf>
    <xf numFmtId="0" fontId="0" fillId="0" borderId="7" xfId="0" applyBorder="1" applyAlignment="1">
      <alignment horizontal="center" vertical="center"/>
    </xf>
    <xf numFmtId="0" fontId="0" fillId="0" borderId="0" xfId="0" applyAlignment="1">
      <alignment horizontal="center" vertical="center"/>
    </xf>
    <xf numFmtId="0" fontId="16" fillId="0" borderId="0" xfId="0" applyFont="1" applyAlignment="1">
      <alignment horizontal="center" vertical="center"/>
    </xf>
    <xf numFmtId="2" fontId="7" fillId="0" borderId="0" xfId="1" applyNumberFormat="1" applyFont="1" applyFill="1" applyAlignment="1">
      <alignment horizontal="center" vertical="center"/>
    </xf>
    <xf numFmtId="0" fontId="7" fillId="0" borderId="0" xfId="0" applyFont="1" applyAlignment="1">
      <alignment horizontal="left" vertical="center"/>
    </xf>
    <xf numFmtId="0" fontId="30" fillId="0" borderId="0" xfId="0" applyFont="1" applyAlignment="1">
      <alignment vertical="center"/>
    </xf>
    <xf numFmtId="0" fontId="31" fillId="0" borderId="0" xfId="0" applyFont="1" applyAlignment="1">
      <alignment horizontal="center" vertical="center"/>
    </xf>
    <xf numFmtId="14" fontId="3" fillId="0" borderId="0" xfId="0" applyNumberFormat="1" applyFont="1" applyAlignment="1">
      <alignment horizontal="left" vertical="top"/>
    </xf>
    <xf numFmtId="0" fontId="3" fillId="0" borderId="0" xfId="0" applyFont="1" applyAlignment="1">
      <alignment vertical="top"/>
    </xf>
    <xf numFmtId="0" fontId="3" fillId="0" borderId="0" xfId="0" applyFont="1" applyAlignment="1">
      <alignment vertical="top" wrapText="1"/>
    </xf>
    <xf numFmtId="0" fontId="6" fillId="0" borderId="0" xfId="0" applyFont="1" applyAlignment="1">
      <alignment vertical="top"/>
    </xf>
    <xf numFmtId="0" fontId="2" fillId="0" borderId="0" xfId="0" applyFont="1" applyAlignment="1">
      <alignment vertical="center"/>
    </xf>
    <xf numFmtId="0" fontId="33" fillId="0" borderId="0" xfId="0" applyFont="1" applyAlignment="1">
      <alignment vertical="center"/>
    </xf>
    <xf numFmtId="0" fontId="34" fillId="0" borderId="0" xfId="0" applyFont="1" applyAlignment="1">
      <alignment horizontal="center" vertical="center"/>
    </xf>
    <xf numFmtId="0" fontId="35" fillId="0" borderId="0" xfId="0" applyFont="1" applyAlignment="1">
      <alignment vertical="center"/>
    </xf>
    <xf numFmtId="0" fontId="1" fillId="0" borderId="0" xfId="0" applyFont="1"/>
    <xf numFmtId="0" fontId="2" fillId="0" borderId="0" xfId="0" applyFont="1" applyAlignment="1">
      <alignment horizontal="left" vertical="center"/>
    </xf>
    <xf numFmtId="0" fontId="1" fillId="0" borderId="0" xfId="0" applyFont="1" applyAlignment="1">
      <alignment vertical="top" wrapText="1"/>
    </xf>
    <xf numFmtId="14" fontId="3" fillId="0" borderId="0" xfId="0" applyNumberFormat="1" applyFont="1" applyAlignment="1">
      <alignment horizontal="left" vertical="top" wrapText="1"/>
    </xf>
    <xf numFmtId="14" fontId="1" fillId="0" borderId="0" xfId="0" applyNumberFormat="1" applyFont="1" applyAlignment="1">
      <alignment horizontal="left"/>
    </xf>
    <xf numFmtId="0" fontId="1" fillId="0" borderId="0" xfId="0" applyFont="1" applyAlignment="1">
      <alignment horizontal="left" wrapText="1"/>
    </xf>
    <xf numFmtId="14" fontId="36" fillId="0" borderId="0" xfId="0" applyNumberFormat="1" applyFont="1" applyAlignment="1">
      <alignment horizontal="left"/>
    </xf>
    <xf numFmtId="14" fontId="26" fillId="0" borderId="0" xfId="0" applyNumberFormat="1" applyFont="1" applyAlignment="1">
      <alignment horizontal="left" vertical="top"/>
    </xf>
    <xf numFmtId="0" fontId="26" fillId="0" borderId="0" xfId="0" applyFont="1" applyAlignment="1">
      <alignment vertical="top"/>
    </xf>
    <xf numFmtId="0" fontId="26" fillId="0" borderId="0" xfId="0" applyFont="1" applyAlignment="1">
      <alignment vertical="top" wrapText="1"/>
    </xf>
    <xf numFmtId="0" fontId="37" fillId="0" borderId="0" xfId="0" applyFont="1" applyAlignment="1">
      <alignment vertical="top"/>
    </xf>
    <xf numFmtId="0" fontId="38" fillId="0" borderId="0" xfId="0" applyFont="1" applyAlignment="1">
      <alignment vertical="top"/>
    </xf>
    <xf numFmtId="0" fontId="39" fillId="0" borderId="0" xfId="0" applyFont="1" applyAlignment="1">
      <alignment vertical="center"/>
    </xf>
    <xf numFmtId="0" fontId="38" fillId="0" borderId="0" xfId="0" applyFont="1" applyAlignment="1">
      <alignment vertical="center"/>
    </xf>
    <xf numFmtId="0" fontId="38" fillId="0" borderId="0" xfId="0" applyFont="1" applyAlignment="1">
      <alignment horizontal="center" vertical="center"/>
    </xf>
    <xf numFmtId="0" fontId="7" fillId="0" borderId="0" xfId="0" applyFont="1" applyAlignment="1">
      <alignment vertical="top"/>
    </xf>
    <xf numFmtId="0" fontId="1" fillId="0" borderId="0" xfId="0" applyFont="1" applyAlignment="1">
      <alignment vertical="top"/>
    </xf>
    <xf numFmtId="14" fontId="1" fillId="0" borderId="0" xfId="0" applyNumberFormat="1" applyFont="1" applyAlignment="1">
      <alignment horizontal="left" vertical="top"/>
    </xf>
    <xf numFmtId="0" fontId="1" fillId="0" borderId="0" xfId="0" applyFont="1" applyAlignment="1">
      <alignment horizontal="left" vertical="center" wrapText="1"/>
    </xf>
    <xf numFmtId="0" fontId="40" fillId="0" borderId="0" xfId="0" applyFont="1" applyAlignment="1">
      <alignment vertical="center"/>
    </xf>
    <xf numFmtId="0" fontId="42" fillId="0" borderId="0" xfId="0" applyFont="1" applyAlignment="1">
      <alignment vertical="center"/>
    </xf>
    <xf numFmtId="0" fontId="29" fillId="0" borderId="0" xfId="0" applyFont="1" applyAlignment="1">
      <alignment vertical="center"/>
    </xf>
    <xf numFmtId="43" fontId="29" fillId="0" borderId="0" xfId="1" applyFont="1" applyFill="1" applyAlignment="1">
      <alignment vertical="center"/>
    </xf>
    <xf numFmtId="0" fontId="29" fillId="0" borderId="0" xfId="0" applyFont="1" applyAlignment="1">
      <alignment horizontal="center" vertical="center"/>
    </xf>
    <xf numFmtId="0" fontId="29" fillId="0" borderId="0" xfId="0" applyFont="1" applyAlignment="1">
      <alignment horizontal="right" vertical="center"/>
    </xf>
    <xf numFmtId="4" fontId="43" fillId="0" borderId="2" xfId="1" applyNumberFormat="1" applyFont="1" applyFill="1" applyBorder="1" applyAlignment="1">
      <alignment vertical="center"/>
    </xf>
    <xf numFmtId="0" fontId="29" fillId="0" borderId="6" xfId="0" applyFont="1" applyBorder="1" applyAlignment="1">
      <alignment vertical="center"/>
    </xf>
    <xf numFmtId="0" fontId="38" fillId="0" borderId="0" xfId="0" applyFont="1" applyAlignment="1">
      <alignment horizontal="right" vertical="center"/>
    </xf>
    <xf numFmtId="0" fontId="44" fillId="0" borderId="0" xfId="0" applyFont="1" applyAlignment="1">
      <alignment horizontal="center" vertical="center"/>
    </xf>
    <xf numFmtId="4" fontId="29" fillId="0" borderId="0" xfId="1" applyNumberFormat="1" applyFont="1" applyFill="1" applyAlignment="1">
      <alignment vertical="center"/>
    </xf>
    <xf numFmtId="0" fontId="27" fillId="0" borderId="0" xfId="0" applyFont="1" applyAlignment="1">
      <alignment vertical="center"/>
    </xf>
    <xf numFmtId="0" fontId="45" fillId="0" borderId="0" xfId="0" applyFont="1" applyAlignment="1">
      <alignment horizontal="right" vertical="center"/>
    </xf>
    <xf numFmtId="0" fontId="46" fillId="0" borderId="0" xfId="0" applyFont="1" applyAlignment="1">
      <alignment vertical="center"/>
    </xf>
    <xf numFmtId="4" fontId="29" fillId="0" borderId="0" xfId="0" applyNumberFormat="1" applyFont="1" applyAlignment="1">
      <alignment horizontal="center" vertical="center"/>
    </xf>
    <xf numFmtId="0" fontId="47" fillId="0" borderId="0" xfId="0" applyFont="1" applyAlignment="1">
      <alignment horizontal="right" vertical="center"/>
    </xf>
    <xf numFmtId="0" fontId="26" fillId="0" borderId="0" xfId="0" applyFont="1" applyAlignment="1">
      <alignment horizontal="left" wrapText="1"/>
    </xf>
    <xf numFmtId="43" fontId="29" fillId="0" borderId="0" xfId="1" applyFont="1" applyFill="1" applyAlignment="1">
      <alignment horizontal="center" vertical="center"/>
    </xf>
    <xf numFmtId="1" fontId="29" fillId="0" borderId="0" xfId="0" applyNumberFormat="1" applyFont="1" applyAlignment="1">
      <alignment horizontal="center" vertical="center"/>
    </xf>
    <xf numFmtId="0" fontId="12" fillId="0" borderId="0" xfId="0" applyFont="1"/>
    <xf numFmtId="0" fontId="16" fillId="0" borderId="0" xfId="0" applyFont="1" applyAlignment="1">
      <alignment horizontal="right"/>
    </xf>
    <xf numFmtId="0" fontId="48" fillId="0" borderId="0" xfId="0" applyFont="1"/>
    <xf numFmtId="0" fontId="16" fillId="0" borderId="0" xfId="0" applyFont="1"/>
    <xf numFmtId="0" fontId="22" fillId="0" borderId="0" xfId="0" applyFont="1"/>
    <xf numFmtId="0" fontId="10" fillId="0" borderId="0" xfId="0" applyFont="1" applyAlignment="1">
      <alignment horizontal="right"/>
    </xf>
    <xf numFmtId="43" fontId="2" fillId="6" borderId="0" xfId="1" applyFont="1" applyFill="1" applyAlignment="1"/>
    <xf numFmtId="4" fontId="4" fillId="0" borderId="0" xfId="1" applyNumberFormat="1" applyFont="1" applyAlignment="1"/>
    <xf numFmtId="4" fontId="4" fillId="0" borderId="0" xfId="0" applyNumberFormat="1" applyFont="1" applyAlignment="1">
      <alignment horizontal="right"/>
    </xf>
    <xf numFmtId="4" fontId="4" fillId="0" borderId="0" xfId="1" applyNumberFormat="1" applyFont="1" applyFill="1" applyAlignment="1"/>
    <xf numFmtId="9" fontId="4" fillId="0" borderId="0" xfId="6" applyFont="1" applyFill="1" applyAlignment="1"/>
    <xf numFmtId="4" fontId="4" fillId="0" borderId="0" xfId="1" applyNumberFormat="1" applyFont="1" applyAlignment="1" applyProtection="1">
      <protection locked="0"/>
    </xf>
    <xf numFmtId="0" fontId="3" fillId="0" borderId="0" xfId="0" applyFont="1" applyAlignment="1">
      <alignment horizontal="left" vertical="center" wrapText="1"/>
    </xf>
    <xf numFmtId="43" fontId="1" fillId="6" borderId="0" xfId="1" applyFont="1" applyFill="1" applyAlignment="1">
      <alignment vertical="center"/>
    </xf>
    <xf numFmtId="0" fontId="30" fillId="0" borderId="0" xfId="0" applyFont="1" applyAlignment="1">
      <alignment horizontal="right" vertical="center"/>
    </xf>
    <xf numFmtId="0" fontId="49" fillId="0" borderId="0" xfId="0" applyFont="1" applyAlignment="1">
      <alignment vertical="center"/>
    </xf>
    <xf numFmtId="0" fontId="50" fillId="0" borderId="0" xfId="0" applyFont="1" applyAlignment="1">
      <alignment vertical="center"/>
    </xf>
    <xf numFmtId="0" fontId="1" fillId="0" borderId="0" xfId="0" applyFont="1" applyAlignment="1">
      <alignment vertical="center"/>
    </xf>
    <xf numFmtId="0" fontId="1" fillId="0" borderId="0" xfId="0" applyFont="1" applyAlignment="1">
      <alignment horizontal="right" vertical="center"/>
    </xf>
    <xf numFmtId="0" fontId="50" fillId="0" borderId="0" xfId="0" applyFont="1" applyAlignment="1">
      <alignment horizontal="center" vertical="center"/>
    </xf>
    <xf numFmtId="0" fontId="30" fillId="0" borderId="0" xfId="0" applyFont="1" applyAlignment="1">
      <alignment horizontal="center" vertical="center"/>
    </xf>
    <xf numFmtId="4" fontId="49" fillId="0" borderId="0" xfId="1" applyNumberFormat="1" applyFont="1" applyFill="1" applyAlignment="1">
      <alignment vertical="center"/>
    </xf>
    <xf numFmtId="43" fontId="49" fillId="0" borderId="0" xfId="1" applyFont="1" applyFill="1" applyAlignment="1">
      <alignment horizontal="center" vertical="center"/>
    </xf>
    <xf numFmtId="0" fontId="51" fillId="0" borderId="0" xfId="0" applyFont="1" applyAlignment="1">
      <alignment vertical="center"/>
    </xf>
    <xf numFmtId="0" fontId="52" fillId="0" borderId="0" xfId="0" applyFont="1" applyAlignment="1">
      <alignment vertical="center"/>
    </xf>
    <xf numFmtId="0" fontId="53" fillId="0" borderId="0" xfId="0" applyFont="1" applyAlignment="1">
      <alignment horizontal="right" vertical="center"/>
    </xf>
    <xf numFmtId="0" fontId="49" fillId="0" borderId="0" xfId="0" applyFont="1" applyAlignment="1">
      <alignment horizontal="center" vertical="center"/>
    </xf>
    <xf numFmtId="0" fontId="1" fillId="0" borderId="0" xfId="0" applyFont="1" applyAlignment="1">
      <alignment wrapText="1"/>
    </xf>
    <xf numFmtId="1" fontId="49" fillId="0" borderId="0" xfId="0" quotePrefix="1" applyNumberFormat="1" applyFont="1" applyAlignment="1">
      <alignment horizontal="center" vertical="center"/>
    </xf>
    <xf numFmtId="0" fontId="49" fillId="0" borderId="0" xfId="0" applyFont="1" applyAlignment="1">
      <alignment horizontal="right" vertical="center"/>
    </xf>
    <xf numFmtId="0" fontId="55" fillId="0" borderId="0" xfId="0" applyFont="1" applyAlignment="1">
      <alignment vertical="center"/>
    </xf>
    <xf numFmtId="0" fontId="57" fillId="0" borderId="0" xfId="0" applyFont="1" applyAlignment="1">
      <alignment vertical="center"/>
    </xf>
    <xf numFmtId="43" fontId="49" fillId="0" borderId="0" xfId="1" applyFont="1" applyFill="1" applyAlignment="1">
      <alignment vertical="center"/>
    </xf>
    <xf numFmtId="4" fontId="52" fillId="0" borderId="2" xfId="1" applyNumberFormat="1" applyFont="1" applyFill="1" applyBorder="1" applyAlignment="1">
      <alignment vertical="center"/>
    </xf>
    <xf numFmtId="0" fontId="49" fillId="0" borderId="6" xfId="0" applyFont="1" applyBorder="1" applyAlignment="1">
      <alignment vertical="center"/>
    </xf>
    <xf numFmtId="0" fontId="54" fillId="0" borderId="0" xfId="0" applyFont="1" applyAlignment="1">
      <alignment vertical="center"/>
    </xf>
    <xf numFmtId="4" fontId="49" fillId="0" borderId="0" xfId="0" applyNumberFormat="1" applyFont="1" applyAlignment="1">
      <alignment horizontal="center" vertical="center"/>
    </xf>
    <xf numFmtId="0" fontId="58" fillId="0" borderId="0" xfId="0" applyFont="1" applyAlignment="1">
      <alignment horizontal="right" vertical="center"/>
    </xf>
    <xf numFmtId="0" fontId="53" fillId="0" borderId="0" xfId="0" applyFont="1" applyAlignment="1">
      <alignment horizontal="left" vertical="center"/>
    </xf>
    <xf numFmtId="0" fontId="54" fillId="0" borderId="0" xfId="0" applyFont="1" applyAlignment="1">
      <alignment horizontal="right" vertical="center"/>
    </xf>
    <xf numFmtId="0" fontId="59" fillId="0" borderId="0" xfId="0" applyFont="1" applyAlignment="1">
      <alignment vertical="center"/>
    </xf>
    <xf numFmtId="0" fontId="4" fillId="0" borderId="3"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0" fontId="8" fillId="0" borderId="0" xfId="0" applyFont="1" applyAlignment="1">
      <alignment horizontal="center" vertical="center"/>
    </xf>
    <xf numFmtId="0" fontId="4" fillId="0" borderId="0" xfId="0" applyFont="1" applyAlignment="1">
      <alignment horizontal="center" vertical="top" wrapText="1"/>
    </xf>
    <xf numFmtId="0" fontId="8" fillId="0" borderId="0" xfId="0" applyFont="1" applyAlignment="1">
      <alignment horizontal="right" vertical="center"/>
    </xf>
    <xf numFmtId="14" fontId="6" fillId="0" borderId="0" xfId="0" applyNumberFormat="1" applyFont="1" applyAlignment="1">
      <alignment horizontal="right"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9" fontId="6" fillId="0" borderId="8" xfId="6" applyFont="1" applyFill="1" applyBorder="1" applyAlignment="1">
      <alignment horizontal="center" vertical="center"/>
    </xf>
    <xf numFmtId="4" fontId="6" fillId="0" borderId="1" xfId="1" applyNumberFormat="1" applyFont="1" applyFill="1" applyBorder="1" applyAlignment="1">
      <alignment horizontal="center" vertical="center"/>
    </xf>
    <xf numFmtId="0" fontId="8" fillId="0" borderId="0" xfId="6" applyNumberFormat="1" applyFont="1" applyAlignment="1">
      <alignment horizontal="right" vertical="center"/>
    </xf>
    <xf numFmtId="0" fontId="7" fillId="0" borderId="0" xfId="0" applyFont="1" applyAlignment="1">
      <alignment horizontal="center" vertical="center" wrapText="1"/>
    </xf>
    <xf numFmtId="0" fontId="23" fillId="0" borderId="0" xfId="0" applyFont="1" applyAlignment="1">
      <alignment horizontal="center" vertical="center" wrapText="1"/>
    </xf>
    <xf numFmtId="0" fontId="15" fillId="0" borderId="0" xfId="0" applyFont="1" applyAlignment="1">
      <alignment horizontal="right" vertical="center"/>
    </xf>
    <xf numFmtId="4" fontId="4" fillId="0" borderId="2" xfId="0" applyNumberFormat="1" applyFont="1" applyBorder="1" applyAlignment="1">
      <alignment horizontal="center"/>
    </xf>
    <xf numFmtId="4" fontId="4" fillId="0" borderId="6" xfId="0" applyNumberFormat="1" applyFont="1" applyBorder="1" applyAlignment="1">
      <alignment horizontal="center"/>
    </xf>
    <xf numFmtId="0" fontId="13" fillId="0" borderId="0" xfId="0" applyFont="1" applyAlignment="1">
      <alignment horizontal="center" vertical="center"/>
    </xf>
    <xf numFmtId="2" fontId="7" fillId="0" borderId="0" xfId="0" applyNumberFormat="1" applyFont="1" applyAlignment="1">
      <alignment horizontal="center" vertical="center" wrapText="1"/>
    </xf>
    <xf numFmtId="0" fontId="1" fillId="0" borderId="0" xfId="0" applyFont="1" applyFill="1"/>
    <xf numFmtId="0" fontId="4" fillId="0" borderId="0" xfId="0" applyFont="1" applyFill="1"/>
  </cellXfs>
  <cellStyles count="8">
    <cellStyle name="Comma" xfId="1" builtinId="3"/>
    <cellStyle name="Comma 2" xfId="2" xr:uid="{00000000-0005-0000-0000-000001000000}"/>
    <cellStyle name="Hyperlink" xfId="3" builtinId="8"/>
    <cellStyle name="Normal" xfId="0" builtinId="0"/>
    <cellStyle name="Normal 2" xfId="4" xr:uid="{00000000-0005-0000-0000-000004000000}"/>
    <cellStyle name="Normal 3" xfId="5" xr:uid="{00000000-0005-0000-0000-000005000000}"/>
    <cellStyle name="Percent" xfId="6" builtinId="5"/>
    <cellStyle name="Percent 2" xfId="7" xr:uid="{00000000-0005-0000-0000-00000700000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1038225</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1038225</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1038225</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54</xdr:row>
          <xdr:rowOff>28575</xdr:rowOff>
        </xdr:from>
        <xdr:to>
          <xdr:col>0</xdr:col>
          <xdr:colOff>1038225</xdr:colOff>
          <xdr:row>56</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58</xdr:row>
          <xdr:rowOff>28575</xdr:rowOff>
        </xdr:from>
        <xdr:to>
          <xdr:col>0</xdr:col>
          <xdr:colOff>1038225</xdr:colOff>
          <xdr:row>60</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114300</xdr:colOff>
      <xdr:row>9</xdr:row>
      <xdr:rowOff>9525</xdr:rowOff>
    </xdr:from>
    <xdr:to>
      <xdr:col>5</xdr:col>
      <xdr:colOff>114300</xdr:colOff>
      <xdr:row>46</xdr:row>
      <xdr:rowOff>0</xdr:rowOff>
    </xdr:to>
    <xdr:sp macro="" textlink="">
      <xdr:nvSpPr>
        <xdr:cNvPr id="20119" name="Line 2">
          <a:extLst>
            <a:ext uri="{FF2B5EF4-FFF2-40B4-BE49-F238E27FC236}">
              <a16:creationId xmlns:a16="http://schemas.microsoft.com/office/drawing/2014/main" id="{00000000-0008-0000-0100-0000974E0000}"/>
            </a:ext>
          </a:extLst>
        </xdr:cNvPr>
        <xdr:cNvSpPr>
          <a:spLocks noChangeShapeType="1"/>
        </xdr:cNvSpPr>
      </xdr:nvSpPr>
      <xdr:spPr bwMode="auto">
        <a:xfrm>
          <a:off x="3286125" y="1285875"/>
          <a:ext cx="0" cy="6848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19050</xdr:colOff>
      <xdr:row>2</xdr:row>
      <xdr:rowOff>19050</xdr:rowOff>
    </xdr:from>
    <xdr:to>
      <xdr:col>2</xdr:col>
      <xdr:colOff>1190625</xdr:colOff>
      <xdr:row>3</xdr:row>
      <xdr:rowOff>19050</xdr:rowOff>
    </xdr:to>
    <xdr:pic>
      <xdr:nvPicPr>
        <xdr:cNvPr id="20120" name="Picture 335">
          <a:extLst>
            <a:ext uri="{FF2B5EF4-FFF2-40B4-BE49-F238E27FC236}">
              <a16:creationId xmlns:a16="http://schemas.microsoft.com/office/drawing/2014/main" id="{00000000-0008-0000-0100-0000984E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0" y="342900"/>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781050</xdr:colOff>
      <xdr:row>1</xdr:row>
      <xdr:rowOff>38100</xdr:rowOff>
    </xdr:from>
    <xdr:to>
      <xdr:col>6</xdr:col>
      <xdr:colOff>219075</xdr:colOff>
      <xdr:row>4</xdr:row>
      <xdr:rowOff>161925</xdr:rowOff>
    </xdr:to>
    <xdr:pic>
      <xdr:nvPicPr>
        <xdr:cNvPr id="20121" name="Picture 3">
          <a:extLst>
            <a:ext uri="{FF2B5EF4-FFF2-40B4-BE49-F238E27FC236}">
              <a16:creationId xmlns:a16="http://schemas.microsoft.com/office/drawing/2014/main" id="{00000000-0008-0000-0100-0000994E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14625" y="200025"/>
          <a:ext cx="89535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228600</xdr:colOff>
      <xdr:row>18</xdr:row>
      <xdr:rowOff>0</xdr:rowOff>
    </xdr:from>
    <xdr:to>
      <xdr:col>12</xdr:col>
      <xdr:colOff>228600</xdr:colOff>
      <xdr:row>18</xdr:row>
      <xdr:rowOff>0</xdr:rowOff>
    </xdr:to>
    <xdr:sp macro="" textlink="">
      <xdr:nvSpPr>
        <xdr:cNvPr id="21364" name="Line 118">
          <a:extLst>
            <a:ext uri="{FF2B5EF4-FFF2-40B4-BE49-F238E27FC236}">
              <a16:creationId xmlns:a16="http://schemas.microsoft.com/office/drawing/2014/main" id="{00000000-0008-0000-0200-000074530000}"/>
            </a:ext>
          </a:extLst>
        </xdr:cNvPr>
        <xdr:cNvSpPr>
          <a:spLocks noChangeShapeType="1"/>
        </xdr:cNvSpPr>
      </xdr:nvSpPr>
      <xdr:spPr bwMode="auto">
        <a:xfrm>
          <a:off x="4391025" y="22669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228600</xdr:colOff>
      <xdr:row>18</xdr:row>
      <xdr:rowOff>0</xdr:rowOff>
    </xdr:from>
    <xdr:to>
      <xdr:col>12</xdr:col>
      <xdr:colOff>228600</xdr:colOff>
      <xdr:row>18</xdr:row>
      <xdr:rowOff>0</xdr:rowOff>
    </xdr:to>
    <xdr:sp macro="" textlink="">
      <xdr:nvSpPr>
        <xdr:cNvPr id="21365" name="Line 192">
          <a:extLst>
            <a:ext uri="{FF2B5EF4-FFF2-40B4-BE49-F238E27FC236}">
              <a16:creationId xmlns:a16="http://schemas.microsoft.com/office/drawing/2014/main" id="{00000000-0008-0000-0200-000075530000}"/>
            </a:ext>
          </a:extLst>
        </xdr:cNvPr>
        <xdr:cNvSpPr>
          <a:spLocks noChangeShapeType="1"/>
        </xdr:cNvSpPr>
      </xdr:nvSpPr>
      <xdr:spPr bwMode="auto">
        <a:xfrm>
          <a:off x="4391025" y="22669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19050</xdr:colOff>
      <xdr:row>18</xdr:row>
      <xdr:rowOff>19050</xdr:rowOff>
    </xdr:from>
    <xdr:to>
      <xdr:col>7</xdr:col>
      <xdr:colOff>28575</xdr:colOff>
      <xdr:row>19</xdr:row>
      <xdr:rowOff>19050</xdr:rowOff>
    </xdr:to>
    <xdr:pic>
      <xdr:nvPicPr>
        <xdr:cNvPr id="21366" name="Picture 335">
          <a:extLst>
            <a:ext uri="{FF2B5EF4-FFF2-40B4-BE49-F238E27FC236}">
              <a16:creationId xmlns:a16="http://schemas.microsoft.com/office/drawing/2014/main" id="{00000000-0008-0000-0200-00007653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28725" y="2286000"/>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45541</xdr:colOff>
      <xdr:row>18</xdr:row>
      <xdr:rowOff>31849</xdr:rowOff>
    </xdr:from>
    <xdr:to>
      <xdr:col>12</xdr:col>
      <xdr:colOff>293191</xdr:colOff>
      <xdr:row>22</xdr:row>
      <xdr:rowOff>41374</xdr:rowOff>
    </xdr:to>
    <xdr:pic>
      <xdr:nvPicPr>
        <xdr:cNvPr id="21367" name="Picture 3">
          <a:extLst>
            <a:ext uri="{FF2B5EF4-FFF2-40B4-BE49-F238E27FC236}">
              <a16:creationId xmlns:a16="http://schemas.microsoft.com/office/drawing/2014/main" id="{00000000-0008-0000-0200-00007753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57885" y="2219622"/>
          <a:ext cx="902494" cy="6866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emilceramica.it/openemil/html/UK/index.html" TargetMode="External"/><Relationship Id="rId2" Type="http://schemas.openxmlformats.org/officeDocument/2006/relationships/hyperlink" Target="http://www.conestogatile.com/" TargetMode="External"/><Relationship Id="rId1" Type="http://schemas.openxmlformats.org/officeDocument/2006/relationships/hyperlink" Target="http://www.conestogatile.com/"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P66"/>
  <sheetViews>
    <sheetView topLeftCell="A19" workbookViewId="0">
      <selection activeCell="H61" sqref="H61"/>
    </sheetView>
  </sheetViews>
  <sheetFormatPr defaultRowHeight="12.75" x14ac:dyDescent="0.2"/>
  <cols>
    <col min="1" max="1" width="18.85546875" customWidth="1"/>
    <col min="2" max="8" width="9.42578125" customWidth="1"/>
  </cols>
  <sheetData>
    <row r="1" spans="1:16" ht="23.25" x14ac:dyDescent="0.35">
      <c r="A1" s="7" t="s">
        <v>54</v>
      </c>
      <c r="B1" s="109" t="s">
        <v>88</v>
      </c>
    </row>
    <row r="2" spans="1:16" ht="13.5" x14ac:dyDescent="0.25">
      <c r="A2" s="7" t="s">
        <v>83</v>
      </c>
      <c r="B2" s="174" t="s">
        <v>89</v>
      </c>
      <c r="D2" s="194"/>
      <c r="G2" s="194"/>
    </row>
    <row r="3" spans="1:16" x14ac:dyDescent="0.2">
      <c r="A3" s="7" t="s">
        <v>71</v>
      </c>
      <c r="B3" s="174" t="s">
        <v>105</v>
      </c>
      <c r="D3" s="341"/>
      <c r="E3" s="340"/>
      <c r="F3" s="340"/>
      <c r="G3" s="340"/>
    </row>
    <row r="4" spans="1:16" x14ac:dyDescent="0.2">
      <c r="A4" s="7" t="s">
        <v>27</v>
      </c>
      <c r="B4" s="108" t="s">
        <v>764</v>
      </c>
      <c r="C4" s="108"/>
      <c r="D4" s="108"/>
    </row>
    <row r="6" spans="1:16" x14ac:dyDescent="0.2">
      <c r="A6" s="90"/>
      <c r="B6" s="90"/>
      <c r="C6" s="90"/>
      <c r="D6" s="90"/>
      <c r="E6" s="90"/>
      <c r="F6" s="90"/>
      <c r="G6" s="90"/>
      <c r="H6" s="90"/>
    </row>
    <row r="8" spans="1:16" x14ac:dyDescent="0.2">
      <c r="A8" s="50" t="s">
        <v>41</v>
      </c>
      <c r="B8" s="51"/>
      <c r="C8" s="317"/>
      <c r="D8" s="317"/>
      <c r="E8" s="317"/>
      <c r="F8" s="317"/>
      <c r="G8" s="317"/>
      <c r="H8" s="318"/>
    </row>
    <row r="9" spans="1:16" x14ac:dyDescent="0.2">
      <c r="A9" s="3"/>
      <c r="B9" s="3"/>
      <c r="C9" s="3"/>
      <c r="D9" s="3"/>
      <c r="E9" s="3"/>
      <c r="F9" s="3"/>
      <c r="G9" s="3"/>
      <c r="H9" s="3"/>
      <c r="I9" s="3"/>
      <c r="J9" s="3"/>
      <c r="K9" s="3"/>
      <c r="L9" s="3"/>
      <c r="M9" s="3"/>
      <c r="N9" s="3"/>
      <c r="O9" s="3"/>
      <c r="P9" s="3"/>
    </row>
    <row r="10" spans="1:16" x14ac:dyDescent="0.2">
      <c r="A10" s="3"/>
      <c r="B10" s="3" t="s">
        <v>30</v>
      </c>
      <c r="C10" s="3"/>
      <c r="D10" s="3"/>
      <c r="F10" s="3"/>
      <c r="G10" s="3"/>
      <c r="H10" s="3"/>
      <c r="I10" s="3"/>
      <c r="J10" s="3"/>
      <c r="K10" s="3"/>
      <c r="L10" s="3"/>
      <c r="M10" s="3"/>
      <c r="N10" s="3"/>
      <c r="O10" s="3"/>
      <c r="P10" s="3"/>
    </row>
    <row r="11" spans="1:16" x14ac:dyDescent="0.2">
      <c r="A11" s="3"/>
      <c r="B11" s="3" t="s">
        <v>31</v>
      </c>
      <c r="C11" s="3"/>
      <c r="D11" s="3"/>
      <c r="F11" s="3"/>
      <c r="G11" s="3"/>
      <c r="H11" s="3"/>
      <c r="I11" s="3"/>
      <c r="J11" s="3"/>
      <c r="K11" s="3"/>
      <c r="L11" s="3"/>
      <c r="M11" s="3"/>
      <c r="N11" s="3"/>
      <c r="O11" s="3"/>
      <c r="P11" s="3"/>
    </row>
    <row r="12" spans="1:16" x14ac:dyDescent="0.2">
      <c r="A12" s="3"/>
      <c r="B12" s="3"/>
      <c r="C12" s="3"/>
      <c r="D12" s="3"/>
      <c r="F12" s="3"/>
      <c r="G12" s="3"/>
      <c r="H12" s="3"/>
      <c r="I12" s="3"/>
      <c r="J12" s="3"/>
      <c r="K12" s="3"/>
      <c r="L12" s="3"/>
      <c r="M12" s="3"/>
      <c r="N12" s="3"/>
      <c r="O12" s="3"/>
      <c r="P12" s="3"/>
    </row>
    <row r="13" spans="1:16" x14ac:dyDescent="0.2">
      <c r="A13" s="3"/>
      <c r="B13" s="3"/>
      <c r="C13" s="3"/>
      <c r="D13" s="3"/>
      <c r="F13" s="3"/>
      <c r="G13" s="3"/>
      <c r="H13" s="3"/>
      <c r="I13" s="3"/>
      <c r="J13" s="3"/>
      <c r="K13" s="3"/>
      <c r="L13" s="3"/>
      <c r="M13" s="3"/>
      <c r="N13" s="3"/>
      <c r="O13" s="3"/>
      <c r="P13" s="3"/>
    </row>
    <row r="14" spans="1:16" x14ac:dyDescent="0.2">
      <c r="A14" s="3"/>
      <c r="B14" s="3" t="s">
        <v>32</v>
      </c>
      <c r="C14" s="3"/>
      <c r="D14" s="3"/>
      <c r="F14" s="3"/>
      <c r="G14" s="3"/>
      <c r="H14" s="3"/>
      <c r="I14" s="3"/>
      <c r="J14" s="3"/>
      <c r="K14" s="3"/>
      <c r="L14" s="3"/>
      <c r="M14" s="3"/>
      <c r="N14" s="3"/>
      <c r="O14" s="3"/>
      <c r="P14" s="3"/>
    </row>
    <row r="15" spans="1:16" x14ac:dyDescent="0.2">
      <c r="A15" s="3"/>
      <c r="B15" s="3" t="s">
        <v>31</v>
      </c>
      <c r="C15" s="3"/>
      <c r="D15" s="3"/>
      <c r="F15" s="3"/>
      <c r="G15" s="3"/>
      <c r="H15" s="3"/>
      <c r="I15" s="3"/>
      <c r="J15" s="3"/>
      <c r="K15" s="3"/>
      <c r="L15" s="3"/>
      <c r="M15" s="3"/>
      <c r="N15" s="3"/>
      <c r="O15" s="3"/>
      <c r="P15" s="3"/>
    </row>
    <row r="16" spans="1:16" x14ac:dyDescent="0.2">
      <c r="A16" s="3"/>
      <c r="B16" s="3"/>
      <c r="C16" s="3"/>
      <c r="D16" s="3"/>
      <c r="E16" s="3"/>
      <c r="F16" s="3"/>
      <c r="G16" s="3"/>
      <c r="H16" s="3"/>
      <c r="I16" s="3"/>
      <c r="J16" s="3"/>
      <c r="K16" s="3"/>
      <c r="L16" s="3"/>
      <c r="M16" s="3"/>
      <c r="N16" s="3"/>
      <c r="O16" s="3"/>
      <c r="P16" s="3"/>
    </row>
    <row r="17" spans="1:16" x14ac:dyDescent="0.2">
      <c r="A17" s="3"/>
      <c r="B17" s="3"/>
      <c r="C17" s="3"/>
      <c r="D17" s="3"/>
      <c r="E17" s="3"/>
      <c r="F17" s="3"/>
      <c r="G17" s="3"/>
      <c r="H17" s="3"/>
      <c r="I17" s="3"/>
      <c r="J17" s="3"/>
      <c r="K17" s="3"/>
      <c r="L17" s="3"/>
      <c r="M17" s="3"/>
      <c r="N17" s="3"/>
      <c r="O17" s="3"/>
      <c r="P17" s="3"/>
    </row>
    <row r="18" spans="1:16" x14ac:dyDescent="0.2">
      <c r="B18" s="3" t="s">
        <v>33</v>
      </c>
      <c r="C18" s="3"/>
      <c r="D18" s="3"/>
      <c r="E18" s="3"/>
      <c r="F18" s="3"/>
      <c r="G18" s="3"/>
      <c r="H18" s="3"/>
      <c r="I18" s="3"/>
      <c r="J18" s="3"/>
      <c r="K18" s="3"/>
      <c r="L18" s="3"/>
      <c r="M18" s="3"/>
      <c r="N18" s="3"/>
      <c r="O18" s="3"/>
      <c r="P18" s="3"/>
    </row>
    <row r="19" spans="1:16" ht="6" customHeight="1" x14ac:dyDescent="0.2">
      <c r="B19" s="3"/>
      <c r="C19" s="3"/>
      <c r="D19" s="3"/>
      <c r="E19" s="3"/>
      <c r="F19" s="3"/>
      <c r="G19" s="3"/>
      <c r="H19" s="3"/>
      <c r="I19" s="3"/>
      <c r="J19" s="3"/>
      <c r="K19" s="3"/>
      <c r="L19" s="3"/>
      <c r="M19" s="3"/>
      <c r="N19" s="3"/>
      <c r="O19" s="3"/>
      <c r="P19" s="3"/>
    </row>
    <row r="20" spans="1:16" x14ac:dyDescent="0.2">
      <c r="B20" s="48" t="s">
        <v>34</v>
      </c>
      <c r="C20" s="48"/>
      <c r="D20" s="3"/>
      <c r="E20" s="3"/>
      <c r="F20" s="3"/>
      <c r="G20" s="3"/>
      <c r="H20" s="3"/>
      <c r="I20" s="3"/>
      <c r="J20" s="3"/>
      <c r="K20" s="3"/>
      <c r="L20" s="3"/>
      <c r="M20" s="3"/>
      <c r="N20" s="3"/>
      <c r="O20" s="3"/>
      <c r="P20" s="3"/>
    </row>
    <row r="21" spans="1:16" x14ac:dyDescent="0.2">
      <c r="B21" s="49" t="s">
        <v>15</v>
      </c>
      <c r="C21" s="49" t="s">
        <v>35</v>
      </c>
      <c r="D21" s="3"/>
      <c r="E21" s="3"/>
      <c r="F21" s="3"/>
      <c r="G21" s="3"/>
      <c r="H21" s="3"/>
      <c r="I21" s="3"/>
      <c r="J21" s="3"/>
      <c r="K21" s="3"/>
      <c r="L21" s="3"/>
      <c r="M21" s="3"/>
      <c r="N21" s="3"/>
      <c r="O21" s="3"/>
      <c r="P21" s="3"/>
    </row>
    <row r="22" spans="1:16" x14ac:dyDescent="0.2">
      <c r="B22" s="47" t="str">
        <f>+B3</f>
        <v>B</v>
      </c>
      <c r="C22" s="63"/>
      <c r="D22" s="3"/>
      <c r="E22" s="3"/>
      <c r="F22" s="3"/>
      <c r="G22" s="3"/>
      <c r="H22" s="3"/>
      <c r="I22" s="3"/>
      <c r="J22" s="3"/>
      <c r="K22" s="3"/>
      <c r="L22" s="3"/>
      <c r="M22" s="3"/>
      <c r="N22" s="3"/>
      <c r="O22" s="3"/>
      <c r="P22" s="3"/>
    </row>
    <row r="23" spans="1:16" x14ac:dyDescent="0.2">
      <c r="B23" s="6"/>
      <c r="C23" s="110"/>
      <c r="D23" s="3"/>
      <c r="E23" s="3"/>
      <c r="F23" s="3"/>
      <c r="G23" s="3"/>
      <c r="H23" s="3"/>
      <c r="I23" s="3"/>
      <c r="J23" s="3"/>
      <c r="K23" s="3"/>
      <c r="L23" s="3"/>
      <c r="M23" s="3"/>
      <c r="N23" s="3"/>
      <c r="O23" s="3"/>
      <c r="P23" s="3"/>
    </row>
    <row r="24" spans="1:16" x14ac:dyDescent="0.2">
      <c r="A24" s="3"/>
      <c r="B24" s="3" t="s">
        <v>36</v>
      </c>
      <c r="C24" s="3"/>
      <c r="D24" s="3"/>
      <c r="F24" s="3"/>
      <c r="G24" s="3"/>
      <c r="H24" s="3"/>
      <c r="I24" s="3"/>
      <c r="J24" s="3"/>
      <c r="K24" s="3"/>
      <c r="L24" s="3"/>
      <c r="M24" s="3"/>
      <c r="N24" s="3"/>
      <c r="O24" s="3"/>
      <c r="P24" s="3"/>
    </row>
    <row r="25" spans="1:16" x14ac:dyDescent="0.2">
      <c r="A25" s="3"/>
      <c r="B25" s="3" t="s">
        <v>31</v>
      </c>
      <c r="C25" s="3"/>
      <c r="D25" s="3"/>
      <c r="F25" s="3"/>
      <c r="G25" s="3"/>
      <c r="H25" s="3"/>
      <c r="I25" s="3"/>
      <c r="J25" s="3"/>
      <c r="K25" s="3"/>
      <c r="L25" s="3"/>
      <c r="M25" s="3"/>
      <c r="N25" s="3"/>
      <c r="O25" s="3"/>
      <c r="P25" s="3"/>
    </row>
    <row r="26" spans="1:16" x14ac:dyDescent="0.2">
      <c r="A26" s="3"/>
      <c r="B26" s="3"/>
      <c r="C26" s="3"/>
      <c r="D26" s="3"/>
      <c r="E26" s="3"/>
      <c r="F26" s="3"/>
      <c r="G26" s="3"/>
      <c r="H26" s="3"/>
      <c r="I26" s="3"/>
      <c r="J26" s="3"/>
      <c r="K26" s="3"/>
      <c r="L26" s="3"/>
      <c r="M26" s="3"/>
      <c r="N26" s="3"/>
      <c r="O26" s="3"/>
      <c r="P26" s="3"/>
    </row>
    <row r="27" spans="1:16" x14ac:dyDescent="0.2">
      <c r="A27" s="3"/>
      <c r="B27" s="3"/>
      <c r="C27" s="3"/>
      <c r="D27" s="3"/>
      <c r="E27" s="3"/>
      <c r="F27" s="3"/>
      <c r="G27" s="3"/>
      <c r="H27" s="3"/>
      <c r="I27" s="3"/>
      <c r="J27" s="3"/>
      <c r="K27" s="3"/>
      <c r="L27" s="3"/>
      <c r="M27" s="3"/>
      <c r="N27" s="3"/>
      <c r="O27" s="3"/>
      <c r="P27" s="3"/>
    </row>
    <row r="28" spans="1:16" x14ac:dyDescent="0.2">
      <c r="A28" s="80" t="s">
        <v>62</v>
      </c>
      <c r="B28" s="3" t="s">
        <v>37</v>
      </c>
      <c r="C28" s="3"/>
      <c r="D28" s="3"/>
      <c r="E28" s="3"/>
      <c r="F28" s="3"/>
      <c r="G28" s="3"/>
      <c r="H28" s="3"/>
      <c r="I28" s="3"/>
      <c r="J28" s="3"/>
      <c r="K28" s="3"/>
      <c r="L28" s="3"/>
      <c r="M28" s="3"/>
      <c r="N28" s="3"/>
      <c r="O28" s="3"/>
      <c r="P28" s="3"/>
    </row>
    <row r="29" spans="1:16" x14ac:dyDescent="0.2">
      <c r="A29" s="80"/>
      <c r="B29" s="3" t="s">
        <v>7</v>
      </c>
      <c r="C29" s="3"/>
      <c r="D29" s="3"/>
      <c r="E29" s="3"/>
      <c r="F29" s="3"/>
      <c r="G29" s="3"/>
      <c r="H29" s="3"/>
      <c r="I29" s="3"/>
      <c r="J29" s="3"/>
      <c r="K29" s="3"/>
      <c r="L29" s="3"/>
      <c r="M29" s="3"/>
      <c r="N29" s="3"/>
      <c r="O29" s="3"/>
      <c r="P29" s="3"/>
    </row>
    <row r="30" spans="1:16" x14ac:dyDescent="0.2">
      <c r="A30" s="80"/>
      <c r="B30" s="3"/>
      <c r="C30" s="3"/>
      <c r="D30" s="3"/>
      <c r="E30" s="3"/>
      <c r="F30" s="3"/>
      <c r="G30" s="3"/>
      <c r="H30" s="3"/>
      <c r="I30" s="3"/>
      <c r="J30" s="3"/>
      <c r="K30" s="3"/>
      <c r="L30" s="3"/>
      <c r="M30" s="3"/>
      <c r="N30" s="3"/>
      <c r="O30" s="3"/>
      <c r="P30" s="3"/>
    </row>
    <row r="31" spans="1:16" x14ac:dyDescent="0.2">
      <c r="A31" s="80" t="s">
        <v>63</v>
      </c>
      <c r="B31" s="3" t="s">
        <v>64</v>
      </c>
      <c r="C31" s="3"/>
      <c r="D31" s="3"/>
      <c r="E31" s="3"/>
      <c r="F31" s="3"/>
      <c r="G31" s="3"/>
      <c r="H31" s="3"/>
      <c r="I31" s="3"/>
      <c r="J31" s="3"/>
      <c r="K31" s="3"/>
      <c r="L31" s="3"/>
      <c r="M31" s="3"/>
      <c r="N31" s="3"/>
      <c r="O31" s="3"/>
      <c r="P31" s="3"/>
    </row>
    <row r="32" spans="1:16" x14ac:dyDescent="0.2">
      <c r="A32" s="80"/>
      <c r="B32" s="3" t="s">
        <v>76</v>
      </c>
      <c r="C32" s="3"/>
      <c r="D32" s="3"/>
      <c r="E32" s="3"/>
      <c r="F32" s="3"/>
      <c r="G32" s="3"/>
      <c r="H32" s="3"/>
      <c r="I32" s="3"/>
      <c r="J32" s="3"/>
      <c r="K32" s="3"/>
      <c r="L32" s="3"/>
      <c r="M32" s="3"/>
      <c r="N32" s="3"/>
      <c r="O32" s="3"/>
      <c r="P32" s="3"/>
    </row>
    <row r="33" spans="1:16" x14ac:dyDescent="0.2">
      <c r="B33" s="3"/>
      <c r="C33" s="3"/>
      <c r="D33" s="3"/>
      <c r="E33" s="3"/>
      <c r="F33" s="3"/>
      <c r="G33" s="3"/>
      <c r="H33" s="3"/>
      <c r="I33" s="3"/>
      <c r="J33" s="3"/>
      <c r="K33" s="3"/>
      <c r="L33" s="3"/>
      <c r="M33" s="3"/>
      <c r="N33" s="3"/>
      <c r="O33" s="3"/>
      <c r="P33" s="3"/>
    </row>
    <row r="34" spans="1:16" x14ac:dyDescent="0.2">
      <c r="A34" s="80" t="s">
        <v>65</v>
      </c>
      <c r="B34" s="3" t="s">
        <v>42</v>
      </c>
      <c r="C34" s="3"/>
      <c r="D34" s="3"/>
      <c r="E34" s="3"/>
      <c r="F34" s="3"/>
      <c r="G34" s="3"/>
      <c r="H34" s="3"/>
      <c r="I34" s="3"/>
      <c r="J34" s="3"/>
      <c r="K34" s="3"/>
      <c r="L34" s="3"/>
      <c r="M34" s="3"/>
      <c r="N34" s="3"/>
      <c r="O34" s="3"/>
      <c r="P34" s="3"/>
    </row>
    <row r="35" spans="1:16" x14ac:dyDescent="0.2">
      <c r="A35" s="80"/>
      <c r="B35" s="3" t="s">
        <v>77</v>
      </c>
      <c r="C35" s="3"/>
      <c r="D35" s="3"/>
      <c r="E35" s="3"/>
      <c r="F35" s="3"/>
      <c r="G35" s="3"/>
      <c r="H35" s="3"/>
      <c r="I35" s="3"/>
      <c r="J35" s="3"/>
      <c r="K35" s="3"/>
      <c r="L35" s="3"/>
      <c r="M35" s="3"/>
      <c r="N35" s="3"/>
      <c r="O35" s="3"/>
      <c r="P35" s="3"/>
    </row>
    <row r="36" spans="1:16" x14ac:dyDescent="0.2">
      <c r="B36" s="3"/>
      <c r="C36" s="3"/>
      <c r="D36" s="3"/>
      <c r="E36" s="3"/>
      <c r="F36" s="3"/>
      <c r="G36" s="3"/>
      <c r="H36" s="3"/>
      <c r="I36" s="3"/>
      <c r="J36" s="3"/>
      <c r="K36" s="3"/>
      <c r="L36" s="3"/>
      <c r="M36" s="3"/>
      <c r="N36" s="3"/>
      <c r="O36" s="3"/>
      <c r="P36" s="3"/>
    </row>
    <row r="37" spans="1:16" x14ac:dyDescent="0.2">
      <c r="A37" s="3"/>
      <c r="B37" s="105" t="s">
        <v>52</v>
      </c>
      <c r="C37" s="105" t="s">
        <v>66</v>
      </c>
      <c r="D37" s="319" t="s">
        <v>53</v>
      </c>
      <c r="E37" s="320"/>
      <c r="F37" s="105" t="s">
        <v>67</v>
      </c>
      <c r="G37" s="105" t="s">
        <v>68</v>
      </c>
      <c r="H37" s="105" t="s">
        <v>69</v>
      </c>
      <c r="I37" s="3"/>
      <c r="J37" s="3"/>
      <c r="K37" s="3"/>
      <c r="L37" s="3"/>
      <c r="M37" s="3"/>
      <c r="N37" s="3"/>
      <c r="O37" s="3"/>
      <c r="P37" s="3"/>
    </row>
    <row r="38" spans="1:16" x14ac:dyDescent="0.2">
      <c r="B38" s="106">
        <v>1</v>
      </c>
      <c r="C38" s="119"/>
      <c r="D38" s="107" t="s">
        <v>104</v>
      </c>
      <c r="E38" s="104"/>
      <c r="F38" s="120" t="s">
        <v>70</v>
      </c>
      <c r="G38" s="120">
        <v>0</v>
      </c>
      <c r="H38" s="120"/>
      <c r="I38" s="3"/>
      <c r="J38" s="3"/>
      <c r="K38" s="3"/>
      <c r="L38" s="3"/>
      <c r="M38" s="3"/>
      <c r="N38" s="3"/>
      <c r="O38" s="3"/>
      <c r="P38" s="3"/>
    </row>
    <row r="39" spans="1:16" x14ac:dyDescent="0.2">
      <c r="B39" s="106">
        <v>2</v>
      </c>
      <c r="C39" s="119"/>
      <c r="D39" s="107" t="s">
        <v>90</v>
      </c>
      <c r="E39" s="104"/>
      <c r="F39" s="120" t="s">
        <v>70</v>
      </c>
      <c r="G39" s="120">
        <v>0</v>
      </c>
      <c r="H39" s="120"/>
      <c r="I39" s="3"/>
      <c r="J39" s="3"/>
      <c r="K39" s="3"/>
      <c r="L39" s="3"/>
      <c r="M39" s="3"/>
      <c r="N39" s="3"/>
      <c r="O39" s="3"/>
      <c r="P39" s="3"/>
    </row>
    <row r="40" spans="1:16" x14ac:dyDescent="0.2">
      <c r="B40" s="106">
        <v>3</v>
      </c>
      <c r="C40" s="119"/>
      <c r="D40" s="107" t="s">
        <v>91</v>
      </c>
      <c r="E40" s="104"/>
      <c r="F40" s="120" t="s">
        <v>70</v>
      </c>
      <c r="G40" s="120">
        <v>0</v>
      </c>
      <c r="H40" s="120"/>
      <c r="I40" s="3"/>
      <c r="J40" s="3"/>
      <c r="K40" s="3"/>
      <c r="L40" s="3"/>
      <c r="M40" s="3"/>
      <c r="N40" s="3"/>
      <c r="O40" s="3"/>
      <c r="P40" s="3"/>
    </row>
    <row r="41" spans="1:16" x14ac:dyDescent="0.2">
      <c r="B41" s="106">
        <v>4</v>
      </c>
      <c r="C41" s="119"/>
      <c r="D41" s="107" t="s">
        <v>92</v>
      </c>
      <c r="E41" s="104"/>
      <c r="F41" s="120" t="s">
        <v>70</v>
      </c>
      <c r="G41" s="120">
        <v>0</v>
      </c>
      <c r="H41" s="120"/>
      <c r="I41" s="3"/>
      <c r="J41" s="3"/>
      <c r="K41" s="3"/>
      <c r="L41" s="3"/>
      <c r="M41" s="3"/>
      <c r="N41" s="3"/>
      <c r="O41" s="3"/>
      <c r="P41" s="3"/>
    </row>
    <row r="42" spans="1:16" x14ac:dyDescent="0.2">
      <c r="B42" s="106">
        <v>5</v>
      </c>
      <c r="C42" s="119"/>
      <c r="D42" s="107" t="s">
        <v>117</v>
      </c>
      <c r="E42" s="104"/>
      <c r="F42" s="120" t="s">
        <v>70</v>
      </c>
      <c r="G42" s="120">
        <v>0</v>
      </c>
      <c r="H42" s="120"/>
      <c r="I42" s="3"/>
      <c r="J42" s="3"/>
      <c r="K42" s="3"/>
      <c r="L42" s="3"/>
      <c r="M42" s="3"/>
      <c r="N42" s="3"/>
      <c r="O42" s="3"/>
      <c r="P42" s="3"/>
    </row>
    <row r="43" spans="1:16" x14ac:dyDescent="0.2">
      <c r="B43" s="106">
        <v>6</v>
      </c>
      <c r="C43" s="119"/>
      <c r="D43" s="107" t="s">
        <v>118</v>
      </c>
      <c r="E43" s="104"/>
      <c r="F43" s="120" t="s">
        <v>70</v>
      </c>
      <c r="G43" s="120">
        <v>0</v>
      </c>
      <c r="H43" s="120"/>
      <c r="I43" s="3"/>
      <c r="J43" s="3"/>
      <c r="K43" s="3"/>
      <c r="L43" s="3"/>
      <c r="M43" s="3"/>
      <c r="N43" s="3"/>
      <c r="O43" s="3"/>
      <c r="P43" s="3"/>
    </row>
    <row r="44" spans="1:16" x14ac:dyDescent="0.2">
      <c r="B44" s="106">
        <v>7</v>
      </c>
      <c r="C44" s="119"/>
      <c r="D44" s="107" t="s">
        <v>119</v>
      </c>
      <c r="E44" s="104"/>
      <c r="F44" s="120" t="s">
        <v>70</v>
      </c>
      <c r="G44" s="120">
        <v>0</v>
      </c>
      <c r="H44" s="120"/>
      <c r="I44" s="3"/>
      <c r="J44" s="3"/>
      <c r="K44" s="3"/>
      <c r="L44" s="3"/>
      <c r="M44" s="3"/>
      <c r="N44" s="3"/>
      <c r="O44" s="3"/>
      <c r="P44" s="3"/>
    </row>
    <row r="45" spans="1:16" x14ac:dyDescent="0.2">
      <c r="B45" s="106">
        <v>8</v>
      </c>
      <c r="C45" s="119"/>
      <c r="D45" s="107" t="s">
        <v>114</v>
      </c>
      <c r="E45" s="104"/>
      <c r="F45" s="120" t="s">
        <v>70</v>
      </c>
      <c r="G45" s="120">
        <v>0</v>
      </c>
      <c r="H45" s="120"/>
      <c r="I45" s="3"/>
      <c r="J45" s="3"/>
      <c r="K45" s="3"/>
      <c r="L45" s="3"/>
      <c r="M45" s="3"/>
      <c r="N45" s="3"/>
      <c r="O45" s="3"/>
      <c r="P45" s="3"/>
    </row>
    <row r="46" spans="1:16" x14ac:dyDescent="0.2">
      <c r="B46" s="106">
        <v>9</v>
      </c>
      <c r="C46" s="119"/>
      <c r="D46" s="107" t="s">
        <v>115</v>
      </c>
      <c r="E46" s="104"/>
      <c r="F46" s="120" t="s">
        <v>70</v>
      </c>
      <c r="G46" s="120">
        <v>0</v>
      </c>
      <c r="H46" s="120"/>
      <c r="I46" s="3"/>
      <c r="J46" s="3"/>
      <c r="K46" s="3"/>
      <c r="L46" s="3"/>
      <c r="M46" s="3"/>
      <c r="N46" s="3"/>
      <c r="O46" s="3"/>
      <c r="P46" s="3"/>
    </row>
    <row r="47" spans="1:16" x14ac:dyDescent="0.2">
      <c r="B47" s="106">
        <v>10</v>
      </c>
      <c r="C47" s="119"/>
      <c r="D47" s="107" t="s">
        <v>116</v>
      </c>
      <c r="E47" s="104"/>
      <c r="F47" s="120" t="s">
        <v>70</v>
      </c>
      <c r="G47" s="120">
        <v>0</v>
      </c>
      <c r="H47" s="120"/>
      <c r="I47" s="3"/>
      <c r="J47" s="3"/>
      <c r="K47" s="3"/>
      <c r="L47" s="3"/>
      <c r="M47" s="3"/>
      <c r="N47" s="3"/>
      <c r="O47" s="3"/>
      <c r="P47" s="3"/>
    </row>
    <row r="48" spans="1:16" x14ac:dyDescent="0.2">
      <c r="B48" s="106">
        <v>11</v>
      </c>
      <c r="C48" s="119"/>
      <c r="D48" s="107" t="s">
        <v>219</v>
      </c>
      <c r="E48" s="104"/>
      <c r="F48" s="120" t="s">
        <v>70</v>
      </c>
      <c r="G48" s="120">
        <v>0</v>
      </c>
      <c r="H48" s="120"/>
      <c r="I48" s="3"/>
      <c r="J48" s="3"/>
      <c r="K48" s="3"/>
      <c r="L48" s="3"/>
      <c r="M48" s="3"/>
      <c r="N48" s="3"/>
      <c r="O48" s="3"/>
      <c r="P48" s="3"/>
    </row>
    <row r="49" spans="1:16" x14ac:dyDescent="0.2">
      <c r="B49" s="106">
        <v>12</v>
      </c>
      <c r="C49" s="119"/>
      <c r="D49" s="107" t="s">
        <v>220</v>
      </c>
      <c r="E49" s="104"/>
      <c r="F49" s="120" t="s">
        <v>70</v>
      </c>
      <c r="G49" s="120">
        <v>0</v>
      </c>
      <c r="H49" s="120"/>
      <c r="I49" s="3"/>
      <c r="J49" s="3"/>
      <c r="K49" s="3"/>
      <c r="L49" s="3"/>
      <c r="M49" s="3"/>
      <c r="N49" s="3"/>
      <c r="O49" s="3"/>
      <c r="P49" s="3"/>
    </row>
    <row r="50" spans="1:16" x14ac:dyDescent="0.2">
      <c r="B50" s="106">
        <v>13</v>
      </c>
      <c r="C50" s="119"/>
      <c r="D50" s="107" t="s">
        <v>221</v>
      </c>
      <c r="E50" s="104"/>
      <c r="F50" s="120" t="s">
        <v>70</v>
      </c>
      <c r="G50" s="120">
        <v>0</v>
      </c>
      <c r="H50" s="120"/>
      <c r="I50" s="3"/>
      <c r="J50" s="3"/>
      <c r="K50" s="3"/>
      <c r="L50" s="3"/>
      <c r="M50" s="3"/>
      <c r="N50" s="3"/>
      <c r="O50" s="3"/>
      <c r="P50" s="3"/>
    </row>
    <row r="51" spans="1:16" x14ac:dyDescent="0.2">
      <c r="A51" s="3"/>
      <c r="B51" s="3"/>
      <c r="C51" s="3"/>
      <c r="D51" s="3"/>
      <c r="E51" s="3"/>
      <c r="F51" s="3"/>
      <c r="G51" s="3"/>
      <c r="H51" s="3"/>
      <c r="I51" s="3"/>
      <c r="J51" s="3"/>
      <c r="K51" s="3"/>
      <c r="L51" s="3"/>
      <c r="M51" s="3"/>
      <c r="N51" s="3"/>
      <c r="O51" s="3"/>
      <c r="P51" s="3"/>
    </row>
    <row r="52" spans="1:16" x14ac:dyDescent="0.2">
      <c r="A52" s="3" t="s">
        <v>38</v>
      </c>
      <c r="B52" s="3"/>
      <c r="C52" s="3"/>
      <c r="D52" s="3"/>
      <c r="E52" s="3"/>
      <c r="F52" s="3"/>
      <c r="G52" s="3"/>
      <c r="H52" s="3"/>
      <c r="I52" s="3"/>
      <c r="J52" s="3"/>
      <c r="K52" s="3"/>
      <c r="L52" s="3"/>
      <c r="M52" s="3"/>
      <c r="N52" s="3"/>
      <c r="O52" s="3"/>
      <c r="P52" s="3"/>
    </row>
    <row r="53" spans="1:16" x14ac:dyDescent="0.2">
      <c r="A53" s="3" t="s">
        <v>85</v>
      </c>
      <c r="B53" s="3"/>
      <c r="C53" s="3"/>
      <c r="D53" s="3"/>
      <c r="E53" s="3"/>
      <c r="F53" s="3"/>
      <c r="G53" s="3"/>
      <c r="H53" s="3"/>
      <c r="I53" s="3"/>
      <c r="J53" s="3"/>
      <c r="K53" s="3"/>
      <c r="L53" s="3"/>
      <c r="M53" s="3"/>
      <c r="N53" s="3"/>
      <c r="O53" s="3"/>
      <c r="P53" s="3"/>
    </row>
    <row r="54" spans="1:16" x14ac:dyDescent="0.2">
      <c r="A54" s="3"/>
      <c r="B54" s="3"/>
      <c r="C54" s="3"/>
      <c r="D54" s="3"/>
      <c r="E54" s="3"/>
      <c r="F54" s="3"/>
      <c r="G54" s="3"/>
      <c r="H54" s="3"/>
      <c r="I54" s="3"/>
      <c r="J54" s="3"/>
      <c r="K54" s="3"/>
      <c r="L54" s="3"/>
      <c r="M54" s="3"/>
      <c r="N54" s="3"/>
      <c r="O54" s="3"/>
      <c r="P54" s="3"/>
    </row>
    <row r="55" spans="1:16" x14ac:dyDescent="0.2">
      <c r="A55" s="3"/>
      <c r="B55" s="3" t="s">
        <v>39</v>
      </c>
      <c r="C55" s="3"/>
      <c r="D55" s="3"/>
      <c r="F55" s="3"/>
      <c r="G55" s="3"/>
      <c r="H55" s="3"/>
      <c r="I55" s="3"/>
      <c r="J55" s="3"/>
      <c r="K55" s="3"/>
      <c r="L55" s="3"/>
      <c r="M55" s="3"/>
      <c r="N55" s="3"/>
      <c r="O55" s="3"/>
      <c r="P55" s="3"/>
    </row>
    <row r="56" spans="1:16" x14ac:dyDescent="0.2">
      <c r="A56" s="3"/>
      <c r="B56" s="3" t="s">
        <v>31</v>
      </c>
      <c r="C56" s="3"/>
      <c r="D56" s="3"/>
      <c r="F56" s="3"/>
      <c r="G56" s="3"/>
      <c r="H56" s="3"/>
      <c r="I56" s="3"/>
      <c r="J56" s="3"/>
      <c r="K56" s="3"/>
      <c r="L56" s="3"/>
      <c r="M56" s="3"/>
      <c r="N56" s="3"/>
      <c r="O56" s="3"/>
      <c r="P56" s="3"/>
    </row>
    <row r="57" spans="1:16" x14ac:dyDescent="0.2">
      <c r="A57" s="3"/>
      <c r="B57" s="3"/>
      <c r="C57" s="3"/>
      <c r="D57" s="3"/>
      <c r="E57" s="3"/>
      <c r="F57" s="3"/>
      <c r="G57" s="3"/>
      <c r="H57" s="3"/>
      <c r="I57" s="3"/>
      <c r="J57" s="3"/>
      <c r="K57" s="3"/>
      <c r="L57" s="3"/>
      <c r="M57" s="3"/>
      <c r="N57" s="3"/>
      <c r="O57" s="3"/>
      <c r="P57" s="3"/>
    </row>
    <row r="58" spans="1:16" x14ac:dyDescent="0.2">
      <c r="A58" s="3"/>
      <c r="B58" s="3"/>
      <c r="C58" s="3"/>
      <c r="D58" s="3"/>
      <c r="E58" s="3"/>
      <c r="F58" s="3"/>
      <c r="G58" s="3"/>
      <c r="H58" s="3"/>
      <c r="I58" s="3"/>
      <c r="J58" s="3"/>
      <c r="K58" s="3"/>
      <c r="L58" s="3"/>
      <c r="M58" s="3"/>
      <c r="N58" s="3"/>
      <c r="O58" s="3"/>
      <c r="P58" s="3"/>
    </row>
    <row r="59" spans="1:16" x14ac:dyDescent="0.2">
      <c r="A59" s="3"/>
      <c r="B59" s="3" t="s">
        <v>40</v>
      </c>
      <c r="C59" s="3"/>
      <c r="D59" s="3"/>
      <c r="F59" s="3"/>
      <c r="G59" s="3"/>
      <c r="H59" s="3"/>
      <c r="I59" s="3"/>
      <c r="J59" s="3"/>
      <c r="K59" s="3"/>
      <c r="L59" s="3"/>
      <c r="M59" s="3"/>
      <c r="N59" s="3"/>
      <c r="O59" s="3"/>
      <c r="P59" s="3"/>
    </row>
    <row r="60" spans="1:16" x14ac:dyDescent="0.2">
      <c r="A60" s="3"/>
      <c r="B60" s="3" t="s">
        <v>31</v>
      </c>
      <c r="C60" s="3"/>
      <c r="D60" s="3"/>
      <c r="F60" s="3"/>
      <c r="G60" s="3"/>
      <c r="H60" s="3"/>
      <c r="I60" s="3"/>
      <c r="J60" s="3"/>
      <c r="K60" s="3"/>
      <c r="L60" s="3"/>
      <c r="M60" s="3"/>
      <c r="N60" s="3"/>
      <c r="O60" s="3"/>
      <c r="P60" s="3"/>
    </row>
    <row r="61" spans="1:16" x14ac:dyDescent="0.2">
      <c r="A61" s="3"/>
      <c r="B61" s="3"/>
      <c r="C61" s="3"/>
      <c r="D61" s="3"/>
      <c r="E61" s="3"/>
      <c r="F61" s="3"/>
      <c r="G61" s="3"/>
      <c r="H61" s="88" t="s">
        <v>84</v>
      </c>
      <c r="I61" s="3"/>
      <c r="J61" s="3"/>
      <c r="K61" s="3"/>
      <c r="L61" s="3"/>
      <c r="M61" s="3"/>
      <c r="N61" s="3"/>
      <c r="O61" s="3"/>
      <c r="P61" s="3"/>
    </row>
    <row r="62" spans="1:16" x14ac:dyDescent="0.2">
      <c r="A62" s="3"/>
      <c r="B62" s="3"/>
      <c r="C62" s="3"/>
      <c r="D62" s="3"/>
      <c r="E62" s="3"/>
      <c r="F62" s="3"/>
      <c r="G62" s="3"/>
      <c r="H62" s="3"/>
      <c r="I62" s="3"/>
      <c r="J62" s="3"/>
      <c r="K62" s="3"/>
      <c r="L62" s="3"/>
      <c r="M62" s="3"/>
      <c r="N62" s="3"/>
      <c r="O62" s="3"/>
      <c r="P62" s="3"/>
    </row>
    <row r="63" spans="1:16" x14ac:dyDescent="0.2">
      <c r="A63" s="3" t="s">
        <v>5</v>
      </c>
      <c r="B63" s="3"/>
      <c r="C63" s="3"/>
      <c r="D63" s="3"/>
      <c r="E63" s="3"/>
      <c r="F63" s="3"/>
      <c r="G63" s="3"/>
      <c r="H63" s="3"/>
      <c r="I63" s="3"/>
      <c r="J63" s="3"/>
      <c r="K63" s="3"/>
      <c r="L63" s="3"/>
      <c r="M63" s="3"/>
      <c r="N63" s="3"/>
      <c r="O63" s="3"/>
      <c r="P63" s="3"/>
    </row>
    <row r="64" spans="1:16" x14ac:dyDescent="0.2">
      <c r="A64" s="3" t="s">
        <v>6</v>
      </c>
      <c r="B64" s="3"/>
      <c r="C64" s="3"/>
      <c r="D64" s="3"/>
      <c r="E64" s="3"/>
      <c r="F64" s="3"/>
      <c r="G64" s="3"/>
      <c r="H64" s="3"/>
      <c r="I64" s="3"/>
      <c r="J64" s="3"/>
      <c r="K64" s="3"/>
      <c r="L64" s="3"/>
      <c r="M64" s="3"/>
      <c r="N64" s="3"/>
      <c r="O64" s="3"/>
      <c r="P64" s="3"/>
    </row>
    <row r="65" spans="1:16" x14ac:dyDescent="0.2">
      <c r="A65" s="3"/>
      <c r="B65" s="3"/>
      <c r="C65" s="3"/>
      <c r="D65" s="3"/>
      <c r="E65" s="3"/>
      <c r="F65" s="3"/>
      <c r="G65" s="3"/>
      <c r="H65" s="3"/>
      <c r="I65" s="3"/>
      <c r="J65" s="3"/>
      <c r="K65" s="3"/>
      <c r="L65" s="3"/>
      <c r="M65" s="3"/>
      <c r="N65" s="3"/>
      <c r="O65" s="3"/>
      <c r="P65" s="3"/>
    </row>
    <row r="66" spans="1:16" x14ac:dyDescent="0.2">
      <c r="A66" s="90"/>
      <c r="B66" s="90"/>
      <c r="C66" s="90"/>
      <c r="D66" s="90"/>
      <c r="E66" s="90"/>
      <c r="F66" s="90"/>
      <c r="G66" s="90"/>
      <c r="H66" s="90"/>
    </row>
  </sheetData>
  <mergeCells count="2">
    <mergeCell ref="C8:H8"/>
    <mergeCell ref="D37:E37"/>
  </mergeCells>
  <phoneticPr fontId="0" type="noConversion"/>
  <pageMargins left="0.75" right="0.75" top="1" bottom="1" header="0.5" footer="0.5"/>
  <pageSetup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1038225</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1038225</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1038225</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54</xdr:row>
                    <xdr:rowOff>28575</xdr:rowOff>
                  </from>
                  <to>
                    <xdr:col>0</xdr:col>
                    <xdr:colOff>1038225</xdr:colOff>
                    <xdr:row>56</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58</xdr:row>
                    <xdr:rowOff>28575</xdr:rowOff>
                  </from>
                  <to>
                    <xdr:col>0</xdr:col>
                    <xdr:colOff>1038225</xdr:colOff>
                    <xdr:row>60</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3:S52"/>
  <sheetViews>
    <sheetView workbookViewId="0">
      <selection sqref="A1:K51"/>
    </sheetView>
  </sheetViews>
  <sheetFormatPr defaultRowHeight="12.75" x14ac:dyDescent="0.2"/>
  <cols>
    <col min="1" max="1" width="4.85546875" style="98" customWidth="1"/>
    <col min="2" max="2" width="1" style="10" customWidth="1"/>
    <col min="3" max="3" width="22.140625" style="2" customWidth="1"/>
    <col min="4" max="4" width="1" style="2" customWidth="1"/>
    <col min="5" max="5" width="18.5703125" style="2" customWidth="1"/>
    <col min="6" max="6" width="3.28515625" customWidth="1"/>
    <col min="7" max="7" width="4.85546875" style="10" customWidth="1"/>
    <col min="8" max="8" width="1" style="10" customWidth="1"/>
    <col min="9" max="9" width="22.140625" style="2" customWidth="1"/>
    <col min="10" max="10" width="1" style="2" customWidth="1"/>
    <col min="11" max="11" width="18.5703125" style="2" customWidth="1"/>
  </cols>
  <sheetData>
    <row r="3" spans="1:19" ht="15.75" x14ac:dyDescent="0.2">
      <c r="A3" s="198"/>
      <c r="B3" s="85"/>
      <c r="C3" s="85"/>
      <c r="D3" s="85"/>
      <c r="E3" s="85"/>
      <c r="F3" s="323" t="str">
        <f>"File '"&amp;Instructions!B2&amp;"' - "&amp;Instructions!B1</f>
        <v>File 'P' - Pamarva</v>
      </c>
      <c r="G3" s="323"/>
      <c r="H3" s="323"/>
      <c r="I3" s="323"/>
      <c r="J3" s="323"/>
      <c r="K3" s="323"/>
      <c r="Q3" s="11"/>
      <c r="R3" s="6"/>
      <c r="S3" s="36"/>
    </row>
    <row r="4" spans="1:19" ht="15.75" x14ac:dyDescent="0.25">
      <c r="A4" s="198"/>
      <c r="B4" s="85"/>
      <c r="C4" s="85"/>
      <c r="D4" s="85"/>
      <c r="E4" s="148"/>
      <c r="Q4" s="11"/>
      <c r="R4" s="6"/>
      <c r="S4" s="36"/>
    </row>
    <row r="5" spans="1:19" ht="15.75" x14ac:dyDescent="0.2">
      <c r="A5" s="198"/>
      <c r="B5" s="85"/>
      <c r="C5" s="85"/>
      <c r="D5" s="85"/>
      <c r="E5" s="85"/>
      <c r="F5" s="85"/>
      <c r="G5" s="85"/>
      <c r="H5" s="85"/>
      <c r="I5" s="85"/>
      <c r="J5" s="85"/>
      <c r="K5" s="85"/>
      <c r="L5" s="3"/>
      <c r="M5" s="3"/>
      <c r="N5" s="3"/>
      <c r="O5" s="3"/>
      <c r="P5" s="4"/>
      <c r="Q5" s="11"/>
      <c r="R5" s="6"/>
      <c r="S5" s="36"/>
    </row>
    <row r="6" spans="1:19" ht="15.75" x14ac:dyDescent="0.2">
      <c r="A6" s="321" t="str">
        <f>"Price List Index - "&amp;Instructions!B4</f>
        <v>Price List Index - 11/1/25 (Updated)</v>
      </c>
      <c r="B6" s="321"/>
      <c r="C6" s="321"/>
      <c r="D6" s="321"/>
      <c r="E6" s="321"/>
      <c r="F6" s="321"/>
      <c r="G6" s="321"/>
      <c r="H6" s="321"/>
      <c r="I6" s="321"/>
      <c r="J6" s="321"/>
      <c r="K6" s="321"/>
      <c r="L6" s="3"/>
      <c r="M6" s="3"/>
      <c r="N6" s="3"/>
      <c r="O6" s="3"/>
      <c r="P6" s="4"/>
      <c r="Q6" s="11"/>
      <c r="R6" s="6"/>
      <c r="S6" s="36"/>
    </row>
    <row r="7" spans="1:19" ht="6" customHeight="1" x14ac:dyDescent="0.2">
      <c r="A7" s="198"/>
      <c r="B7" s="85"/>
      <c r="C7" s="85"/>
      <c r="D7" s="85"/>
      <c r="E7" s="85"/>
      <c r="F7" s="85"/>
      <c r="G7" s="85"/>
      <c r="H7" s="85"/>
      <c r="I7" s="85"/>
      <c r="J7" s="85"/>
      <c r="K7" s="85"/>
      <c r="L7" s="3"/>
      <c r="M7" s="3"/>
      <c r="N7" s="3"/>
      <c r="O7" s="3"/>
      <c r="P7" s="4"/>
      <c r="Q7" s="11"/>
      <c r="R7" s="6"/>
      <c r="S7" s="36"/>
    </row>
    <row r="8" spans="1:19" ht="3" customHeight="1" x14ac:dyDescent="0.2">
      <c r="A8" s="200"/>
      <c r="B8" s="86"/>
      <c r="C8" s="86"/>
      <c r="D8" s="86"/>
      <c r="E8" s="86"/>
      <c r="F8" s="86"/>
      <c r="G8" s="86"/>
      <c r="H8" s="86"/>
      <c r="I8" s="86"/>
      <c r="J8" s="86"/>
      <c r="K8" s="86"/>
    </row>
    <row r="9" spans="1:19" ht="3" customHeight="1" x14ac:dyDescent="0.2">
      <c r="A9" s="201"/>
      <c r="B9" s="87"/>
      <c r="C9" s="87"/>
      <c r="D9" s="87"/>
      <c r="E9" s="87"/>
      <c r="F9" s="87"/>
      <c r="G9" s="87"/>
      <c r="H9" s="87"/>
      <c r="I9" s="87"/>
      <c r="J9" s="87"/>
      <c r="K9" s="87"/>
    </row>
    <row r="11" spans="1:19" x14ac:dyDescent="0.2">
      <c r="A11" s="199" t="s">
        <v>8</v>
      </c>
      <c r="B11" s="82"/>
      <c r="C11" s="83" t="s">
        <v>48</v>
      </c>
      <c r="D11" s="82"/>
      <c r="E11" s="83" t="s">
        <v>49</v>
      </c>
      <c r="G11" s="83" t="s">
        <v>8</v>
      </c>
      <c r="H11" s="82"/>
      <c r="I11" s="83" t="s">
        <v>48</v>
      </c>
      <c r="J11" s="82"/>
      <c r="K11" s="83" t="s">
        <v>49</v>
      </c>
    </row>
    <row r="12" spans="1:19" s="84" customFormat="1" ht="15" customHeight="1" x14ac:dyDescent="0.2">
      <c r="A12" s="95">
        <v>1</v>
      </c>
      <c r="B12" s="80"/>
      <c r="C12" s="3" t="s">
        <v>133</v>
      </c>
      <c r="D12" s="3"/>
      <c r="E12" s="3" t="s">
        <v>124</v>
      </c>
      <c r="F12" s="234"/>
      <c r="G12" s="95">
        <v>4</v>
      </c>
      <c r="H12" s="80"/>
      <c r="I12" s="3" t="s">
        <v>470</v>
      </c>
      <c r="J12" s="3"/>
      <c r="K12" s="3" t="s">
        <v>161</v>
      </c>
    </row>
    <row r="13" spans="1:19" s="84" customFormat="1" ht="15" customHeight="1" x14ac:dyDescent="0.2">
      <c r="A13" s="95">
        <v>1</v>
      </c>
      <c r="B13" s="80"/>
      <c r="C13" s="3" t="s">
        <v>678</v>
      </c>
      <c r="D13" s="3"/>
      <c r="E13" s="3" t="s">
        <v>161</v>
      </c>
      <c r="F13" s="234"/>
      <c r="G13" s="95">
        <v>5</v>
      </c>
      <c r="H13" s="80"/>
      <c r="I13" s="3" t="s">
        <v>423</v>
      </c>
      <c r="J13" s="3"/>
      <c r="K13" s="3" t="s">
        <v>424</v>
      </c>
    </row>
    <row r="14" spans="1:19" s="84" customFormat="1" ht="15" customHeight="1" x14ac:dyDescent="0.2">
      <c r="A14" s="95">
        <v>1</v>
      </c>
      <c r="B14" s="80"/>
      <c r="C14" s="3" t="s">
        <v>226</v>
      </c>
      <c r="D14" s="3"/>
      <c r="E14" s="3" t="s">
        <v>161</v>
      </c>
      <c r="F14" s="234"/>
      <c r="G14" s="95">
        <v>5</v>
      </c>
      <c r="H14" s="80"/>
      <c r="I14" s="3" t="s">
        <v>436</v>
      </c>
      <c r="J14" s="3"/>
      <c r="K14" s="3" t="s">
        <v>424</v>
      </c>
    </row>
    <row r="15" spans="1:19" s="84" customFormat="1" ht="15" customHeight="1" x14ac:dyDescent="0.2">
      <c r="A15" s="95">
        <v>1</v>
      </c>
      <c r="B15" s="80"/>
      <c r="C15" s="3" t="s">
        <v>146</v>
      </c>
      <c r="D15" s="3"/>
      <c r="E15" s="3" t="s">
        <v>124</v>
      </c>
      <c r="F15" s="234"/>
      <c r="G15" s="205">
        <v>5</v>
      </c>
      <c r="H15" s="80"/>
      <c r="I15" s="3" t="s">
        <v>442</v>
      </c>
      <c r="J15" s="3"/>
      <c r="K15" s="3" t="s">
        <v>161</v>
      </c>
    </row>
    <row r="16" spans="1:19" s="84" customFormat="1" ht="15" customHeight="1" x14ac:dyDescent="0.2">
      <c r="A16" s="205" t="s">
        <v>441</v>
      </c>
      <c r="B16" s="80"/>
      <c r="C16" s="3" t="s">
        <v>261</v>
      </c>
      <c r="D16" s="3"/>
      <c r="E16" s="3" t="s">
        <v>310</v>
      </c>
      <c r="F16" s="234"/>
      <c r="G16" s="95">
        <v>5</v>
      </c>
      <c r="H16" s="80"/>
      <c r="I16" s="3" t="s">
        <v>170</v>
      </c>
      <c r="J16" s="3"/>
      <c r="K16" s="3" t="s">
        <v>190</v>
      </c>
    </row>
    <row r="17" spans="1:11" s="84" customFormat="1" ht="15" customHeight="1" x14ac:dyDescent="0.2">
      <c r="A17" s="275">
        <v>2</v>
      </c>
      <c r="B17" s="262"/>
      <c r="C17" s="259" t="s">
        <v>698</v>
      </c>
      <c r="D17" s="259"/>
      <c r="E17" s="259" t="s">
        <v>711</v>
      </c>
      <c r="F17" s="234"/>
      <c r="G17" s="95">
        <v>5</v>
      </c>
      <c r="H17" s="80"/>
      <c r="I17" s="3" t="s">
        <v>170</v>
      </c>
      <c r="J17" s="3"/>
      <c r="K17" s="3" t="s">
        <v>192</v>
      </c>
    </row>
    <row r="18" spans="1:11" s="84" customFormat="1" ht="15" customHeight="1" x14ac:dyDescent="0.2">
      <c r="A18" s="205">
        <v>2</v>
      </c>
      <c r="B18" s="80"/>
      <c r="C18" s="3" t="s">
        <v>445</v>
      </c>
      <c r="D18" s="3"/>
      <c r="E18" s="3" t="s">
        <v>161</v>
      </c>
      <c r="F18" s="234"/>
      <c r="G18" s="205" t="s">
        <v>751</v>
      </c>
      <c r="H18" s="6"/>
      <c r="I18" s="204" t="s">
        <v>164</v>
      </c>
      <c r="J18" s="204"/>
      <c r="K18" s="204" t="s">
        <v>197</v>
      </c>
    </row>
    <row r="19" spans="1:11" s="84" customFormat="1" ht="15" customHeight="1" x14ac:dyDescent="0.2">
      <c r="A19" s="205">
        <v>2</v>
      </c>
      <c r="B19" s="80"/>
      <c r="C19" s="3" t="s">
        <v>679</v>
      </c>
      <c r="D19" s="3"/>
      <c r="E19" s="3" t="s">
        <v>161</v>
      </c>
      <c r="F19" s="234"/>
      <c r="G19" s="205">
        <v>6</v>
      </c>
      <c r="H19" s="6"/>
      <c r="I19" s="204" t="s">
        <v>175</v>
      </c>
      <c r="J19" s="204"/>
      <c r="K19" s="204" t="s">
        <v>198</v>
      </c>
    </row>
    <row r="20" spans="1:11" s="84" customFormat="1" ht="15" customHeight="1" x14ac:dyDescent="0.2">
      <c r="A20" s="205">
        <v>2</v>
      </c>
      <c r="B20" s="80"/>
      <c r="C20" s="3" t="s">
        <v>736</v>
      </c>
      <c r="D20" s="3"/>
      <c r="E20" s="3" t="s">
        <v>186</v>
      </c>
      <c r="F20" s="234"/>
      <c r="G20" s="205" t="s">
        <v>692</v>
      </c>
      <c r="H20" s="6"/>
      <c r="I20" s="204" t="s">
        <v>175</v>
      </c>
      <c r="J20" s="204"/>
      <c r="K20" s="204" t="s">
        <v>414</v>
      </c>
    </row>
    <row r="21" spans="1:11" s="84" customFormat="1" ht="15" customHeight="1" x14ac:dyDescent="0.2">
      <c r="A21" s="304">
        <v>2</v>
      </c>
      <c r="B21" s="305"/>
      <c r="C21" s="291" t="s">
        <v>760</v>
      </c>
      <c r="D21" s="291"/>
      <c r="E21" s="291" t="s">
        <v>188</v>
      </c>
      <c r="F21" s="234"/>
      <c r="G21" s="95">
        <v>7</v>
      </c>
      <c r="H21" s="6"/>
      <c r="I21" s="204" t="s">
        <v>355</v>
      </c>
      <c r="J21" s="204"/>
      <c r="K21" s="204" t="s">
        <v>124</v>
      </c>
    </row>
    <row r="22" spans="1:11" s="84" customFormat="1" ht="15" customHeight="1" x14ac:dyDescent="0.2">
      <c r="A22" s="205" t="s">
        <v>710</v>
      </c>
      <c r="B22" s="80"/>
      <c r="C22" s="3" t="s">
        <v>350</v>
      </c>
      <c r="D22" s="3"/>
      <c r="E22" s="3" t="s">
        <v>124</v>
      </c>
      <c r="F22" s="234"/>
      <c r="G22" s="95">
        <v>7</v>
      </c>
      <c r="H22" s="6"/>
      <c r="I22" s="204" t="s">
        <v>495</v>
      </c>
      <c r="J22" s="204"/>
      <c r="K22" s="204" t="s">
        <v>161</v>
      </c>
    </row>
    <row r="23" spans="1:11" s="84" customFormat="1" ht="15" customHeight="1" x14ac:dyDescent="0.2">
      <c r="A23" s="95">
        <v>3</v>
      </c>
      <c r="B23" s="80"/>
      <c r="C23" s="3" t="s">
        <v>680</v>
      </c>
      <c r="D23" s="3"/>
      <c r="E23" s="3" t="s">
        <v>191</v>
      </c>
      <c r="F23" s="234"/>
      <c r="G23" s="95">
        <v>7</v>
      </c>
      <c r="H23" s="6"/>
      <c r="I23" s="204" t="s">
        <v>473</v>
      </c>
      <c r="J23" s="204"/>
      <c r="K23" s="204" t="s">
        <v>198</v>
      </c>
    </row>
    <row r="24" spans="1:11" s="84" customFormat="1" ht="15" customHeight="1" x14ac:dyDescent="0.2">
      <c r="A24" s="205">
        <v>3</v>
      </c>
      <c r="B24" s="80"/>
      <c r="C24" s="3" t="s">
        <v>681</v>
      </c>
      <c r="D24" s="3"/>
      <c r="E24" s="3" t="s">
        <v>327</v>
      </c>
      <c r="F24" s="234"/>
      <c r="G24" s="95">
        <v>7</v>
      </c>
      <c r="H24" s="6"/>
      <c r="I24" s="204" t="s">
        <v>267</v>
      </c>
      <c r="J24" s="204"/>
      <c r="K24" s="204" t="s">
        <v>124</v>
      </c>
    </row>
    <row r="25" spans="1:11" s="84" customFormat="1" ht="15" customHeight="1" x14ac:dyDescent="0.2">
      <c r="A25" s="205">
        <v>3</v>
      </c>
      <c r="B25" s="80"/>
      <c r="C25" s="3" t="s">
        <v>264</v>
      </c>
      <c r="D25" s="3"/>
      <c r="E25" s="3" t="s">
        <v>198</v>
      </c>
      <c r="F25" s="234"/>
      <c r="G25" s="205" t="s">
        <v>676</v>
      </c>
      <c r="H25" s="6"/>
      <c r="I25" s="204" t="s">
        <v>522</v>
      </c>
      <c r="J25" s="204"/>
      <c r="K25" s="204" t="s">
        <v>523</v>
      </c>
    </row>
    <row r="26" spans="1:11" s="84" customFormat="1" ht="15" customHeight="1" x14ac:dyDescent="0.2">
      <c r="A26" s="95">
        <v>4</v>
      </c>
      <c r="B26" s="80"/>
      <c r="C26" s="3" t="s">
        <v>682</v>
      </c>
      <c r="D26" s="3"/>
      <c r="E26" s="3" t="s">
        <v>161</v>
      </c>
      <c r="F26" s="234"/>
      <c r="G26" s="205">
        <v>9</v>
      </c>
      <c r="H26" s="6"/>
      <c r="I26" s="204" t="s">
        <v>616</v>
      </c>
      <c r="J26" s="204"/>
      <c r="K26" s="204"/>
    </row>
    <row r="27" spans="1:11" s="84" customFormat="1" ht="15" customHeight="1" x14ac:dyDescent="0.2">
      <c r="A27" s="95">
        <v>4</v>
      </c>
      <c r="B27" s="80"/>
      <c r="C27" s="3" t="s">
        <v>683</v>
      </c>
      <c r="D27" s="3"/>
      <c r="E27" s="3" t="s">
        <v>161</v>
      </c>
      <c r="F27" s="234"/>
      <c r="G27" s="205">
        <v>10</v>
      </c>
      <c r="H27" s="6"/>
      <c r="I27" s="204" t="s">
        <v>617</v>
      </c>
      <c r="J27" s="204"/>
      <c r="K27" s="204" t="s">
        <v>161</v>
      </c>
    </row>
    <row r="28" spans="1:11" s="84" customFormat="1" ht="15" customHeight="1" x14ac:dyDescent="0.2">
      <c r="A28" s="95">
        <v>4</v>
      </c>
      <c r="B28" s="80"/>
      <c r="C28" s="3" t="s">
        <v>195</v>
      </c>
      <c r="D28" s="3"/>
      <c r="E28" s="3" t="s">
        <v>188</v>
      </c>
      <c r="F28" s="234"/>
      <c r="G28" s="95">
        <v>10</v>
      </c>
      <c r="H28" s="6"/>
      <c r="I28" s="204" t="s">
        <v>223</v>
      </c>
      <c r="J28" s="204"/>
      <c r="K28" s="204" t="s">
        <v>161</v>
      </c>
    </row>
    <row r="29" spans="1:11" s="84" customFormat="1" ht="15" customHeight="1" x14ac:dyDescent="0.2">
      <c r="A29" s="95">
        <v>4</v>
      </c>
      <c r="B29" s="80"/>
      <c r="C29" s="3" t="s">
        <v>195</v>
      </c>
      <c r="D29" s="3"/>
      <c r="E29" s="3" t="s">
        <v>191</v>
      </c>
      <c r="F29" s="234"/>
      <c r="G29" s="95">
        <v>10</v>
      </c>
      <c r="H29" s="6"/>
      <c r="I29" s="204" t="s">
        <v>308</v>
      </c>
      <c r="J29" s="204"/>
      <c r="K29" s="204" t="s">
        <v>327</v>
      </c>
    </row>
    <row r="30" spans="1:11" s="84" customFormat="1" ht="15" customHeight="1" x14ac:dyDescent="0.2">
      <c r="A30" s="95">
        <v>4</v>
      </c>
      <c r="B30" s="80"/>
      <c r="C30" s="3" t="s">
        <v>307</v>
      </c>
      <c r="D30" s="3"/>
      <c r="E30" s="3" t="s">
        <v>191</v>
      </c>
      <c r="F30" s="234"/>
      <c r="G30" s="95">
        <v>10</v>
      </c>
      <c r="H30" s="6"/>
      <c r="I30" s="204" t="s">
        <v>202</v>
      </c>
      <c r="J30" s="204"/>
      <c r="K30" s="204" t="s">
        <v>203</v>
      </c>
    </row>
    <row r="31" spans="1:11" s="84" customFormat="1" ht="15" customHeight="1" x14ac:dyDescent="0.2">
      <c r="A31" s="95"/>
      <c r="B31" s="80"/>
      <c r="C31" s="3"/>
      <c r="D31" s="3"/>
      <c r="E31" s="3"/>
      <c r="F31" s="234"/>
      <c r="G31" s="95"/>
      <c r="H31" s="6"/>
      <c r="I31" s="204"/>
      <c r="J31" s="204"/>
      <c r="K31" s="204"/>
    </row>
    <row r="32" spans="1:11" s="84" customFormat="1" ht="15" customHeight="1" x14ac:dyDescent="0.2">
      <c r="A32" s="95"/>
      <c r="B32" s="80"/>
      <c r="C32" s="3"/>
      <c r="D32" s="3"/>
      <c r="E32" s="3"/>
      <c r="G32" s="95"/>
      <c r="H32" s="6"/>
      <c r="I32" s="204"/>
      <c r="J32" s="204"/>
      <c r="K32" s="204"/>
    </row>
    <row r="33" spans="1:11" s="84" customFormat="1" ht="15" customHeight="1" x14ac:dyDescent="0.2">
      <c r="A33" s="95"/>
      <c r="B33" s="80"/>
      <c r="C33" s="3"/>
      <c r="D33" s="3"/>
      <c r="E33" s="3"/>
      <c r="G33" s="94"/>
      <c r="H33" s="80"/>
      <c r="I33" s="3"/>
      <c r="J33" s="3"/>
      <c r="K33" s="3"/>
    </row>
    <row r="34" spans="1:11" s="84" customFormat="1" ht="15" customHeight="1" x14ac:dyDescent="0.2">
      <c r="A34" s="95"/>
      <c r="B34" s="80"/>
      <c r="C34" s="3"/>
      <c r="D34" s="3"/>
      <c r="E34" s="3"/>
      <c r="G34" s="94"/>
      <c r="H34" s="80"/>
      <c r="I34" s="3"/>
      <c r="J34" s="3"/>
      <c r="K34" s="3"/>
    </row>
    <row r="35" spans="1:11" s="84" customFormat="1" ht="15" customHeight="1" x14ac:dyDescent="0.2">
      <c r="A35" s="95"/>
      <c r="B35" s="80"/>
      <c r="C35" s="3"/>
      <c r="D35" s="3"/>
      <c r="E35" s="3"/>
      <c r="G35" s="94"/>
      <c r="H35" s="81"/>
      <c r="I35" s="3"/>
      <c r="J35" s="3"/>
      <c r="K35" s="3"/>
    </row>
    <row r="36" spans="1:11" s="84" customFormat="1" ht="15" customHeight="1" x14ac:dyDescent="0.2">
      <c r="A36" s="95"/>
      <c r="B36" s="80"/>
      <c r="C36" s="3"/>
      <c r="D36" s="3"/>
      <c r="E36" s="3"/>
      <c r="G36" s="94"/>
      <c r="H36" s="80"/>
      <c r="I36" s="3"/>
      <c r="J36" s="3"/>
      <c r="K36" s="3"/>
    </row>
    <row r="37" spans="1:11" s="84" customFormat="1" ht="15" customHeight="1" x14ac:dyDescent="0.2">
      <c r="A37" s="95"/>
      <c r="B37" s="80"/>
      <c r="C37" s="3"/>
      <c r="D37" s="3"/>
      <c r="E37" s="3"/>
      <c r="G37" s="94"/>
      <c r="H37" s="81"/>
      <c r="I37" s="3"/>
      <c r="J37" s="3"/>
      <c r="K37" s="3"/>
    </row>
    <row r="38" spans="1:11" s="84" customFormat="1" ht="15" customHeight="1" x14ac:dyDescent="0.2">
      <c r="A38" s="95"/>
      <c r="B38" s="80"/>
      <c r="C38" s="3"/>
      <c r="D38" s="3"/>
      <c r="E38" s="3"/>
      <c r="G38" s="94"/>
      <c r="H38" s="80"/>
      <c r="I38" s="3"/>
      <c r="J38" s="3"/>
      <c r="K38" s="3"/>
    </row>
    <row r="39" spans="1:11" s="84" customFormat="1" ht="15" customHeight="1" x14ac:dyDescent="0.2">
      <c r="A39" s="95"/>
      <c r="B39" s="80"/>
      <c r="C39" s="3"/>
      <c r="D39" s="3"/>
      <c r="E39" s="3"/>
      <c r="G39" s="94"/>
      <c r="H39" s="80"/>
      <c r="I39" s="3"/>
      <c r="J39" s="3"/>
      <c r="K39" s="3"/>
    </row>
    <row r="40" spans="1:11" s="84" customFormat="1" ht="15" customHeight="1" x14ac:dyDescent="0.2">
      <c r="A40" s="95"/>
      <c r="B40" s="80"/>
      <c r="C40" s="3"/>
      <c r="D40" s="3"/>
      <c r="E40" s="3"/>
      <c r="G40" s="94"/>
      <c r="H40" s="80"/>
      <c r="I40" s="3"/>
      <c r="J40" s="3"/>
      <c r="K40" s="3"/>
    </row>
    <row r="41" spans="1:11" s="84" customFormat="1" ht="15" customHeight="1" x14ac:dyDescent="0.2">
      <c r="A41" s="95"/>
      <c r="B41" s="80"/>
      <c r="C41" s="3"/>
      <c r="D41" s="3"/>
      <c r="E41" s="3"/>
      <c r="G41" s="94"/>
      <c r="H41" s="80"/>
      <c r="I41" s="3"/>
      <c r="J41" s="3"/>
      <c r="K41" s="3"/>
    </row>
    <row r="42" spans="1:11" s="84" customFormat="1" ht="15" customHeight="1" x14ac:dyDescent="0.2">
      <c r="A42" s="95"/>
      <c r="B42" s="81"/>
      <c r="C42" s="3"/>
      <c r="D42" s="3"/>
      <c r="E42" s="3"/>
      <c r="G42" s="94"/>
      <c r="H42" s="80"/>
      <c r="I42" s="3"/>
      <c r="J42" s="3"/>
      <c r="K42" s="3"/>
    </row>
    <row r="43" spans="1:11" s="84" customFormat="1" ht="15" customHeight="1" x14ac:dyDescent="0.2">
      <c r="A43" s="95"/>
      <c r="B43" s="80"/>
      <c r="C43" s="3"/>
      <c r="D43" s="3"/>
      <c r="E43" s="3"/>
      <c r="G43" s="94"/>
      <c r="H43" s="81"/>
      <c r="I43" s="3"/>
      <c r="J43" s="3"/>
      <c r="K43" s="3"/>
    </row>
    <row r="44" spans="1:11" s="84" customFormat="1" ht="15" customHeight="1" x14ac:dyDescent="0.2">
      <c r="A44" s="95"/>
      <c r="B44" s="80"/>
      <c r="C44" s="3"/>
      <c r="D44" s="3"/>
      <c r="E44" s="3"/>
      <c r="G44" s="94"/>
      <c r="H44" s="80"/>
      <c r="I44" s="3"/>
      <c r="J44" s="3"/>
      <c r="K44" s="3"/>
    </row>
    <row r="45" spans="1:11" s="84" customFormat="1" ht="15" customHeight="1" x14ac:dyDescent="0.2">
      <c r="A45" s="95"/>
      <c r="B45" s="80"/>
      <c r="C45" s="3"/>
      <c r="D45" s="3"/>
      <c r="E45" s="3"/>
      <c r="G45" s="94"/>
      <c r="H45" s="80"/>
      <c r="I45" s="3"/>
      <c r="J45" s="3"/>
      <c r="K45" s="3"/>
    </row>
    <row r="46" spans="1:11" s="84" customFormat="1" ht="5.0999999999999996" customHeight="1" x14ac:dyDescent="0.2">
      <c r="A46" s="202"/>
      <c r="G46" s="94"/>
      <c r="H46" s="80"/>
      <c r="I46" s="3"/>
      <c r="J46" s="3"/>
      <c r="K46" s="3"/>
    </row>
    <row r="47" spans="1:11" s="84" customFormat="1" ht="9.9499999999999993" customHeight="1" x14ac:dyDescent="0.2">
      <c r="A47" s="95"/>
      <c r="B47" s="80"/>
      <c r="C47" s="3"/>
      <c r="D47" s="3"/>
      <c r="E47" s="3"/>
    </row>
    <row r="48" spans="1:11" s="84" customFormat="1" ht="9.9499999999999993" customHeight="1" x14ac:dyDescent="0.2">
      <c r="A48" s="95"/>
      <c r="B48" s="80"/>
      <c r="C48" s="3"/>
      <c r="D48" s="3"/>
      <c r="E48" s="3"/>
    </row>
    <row r="49" spans="1:11" s="84" customFormat="1" ht="12.75" customHeight="1" x14ac:dyDescent="0.2">
      <c r="A49" s="322" t="s">
        <v>363</v>
      </c>
      <c r="B49" s="322"/>
      <c r="C49" s="322"/>
      <c r="D49" s="322"/>
      <c r="E49" s="322"/>
      <c r="F49" s="322"/>
      <c r="G49" s="322"/>
      <c r="H49" s="322"/>
      <c r="I49" s="322"/>
      <c r="J49" s="322"/>
      <c r="K49" s="322"/>
    </row>
    <row r="50" spans="1:11" s="84" customFormat="1" ht="3.95" customHeight="1" x14ac:dyDescent="0.2">
      <c r="A50" s="95"/>
      <c r="B50" s="6"/>
      <c r="C50" s="6"/>
      <c r="D50" s="6"/>
      <c r="E50" s="6"/>
      <c r="F50" s="224"/>
      <c r="G50" s="224"/>
      <c r="H50" s="224"/>
      <c r="I50" s="224"/>
      <c r="J50" s="224"/>
      <c r="K50" s="224"/>
    </row>
    <row r="51" spans="1:11" s="84" customFormat="1" ht="36.75" customHeight="1" x14ac:dyDescent="0.2">
      <c r="A51" s="322" t="s">
        <v>28</v>
      </c>
      <c r="B51" s="322"/>
      <c r="C51" s="322"/>
      <c r="D51" s="322"/>
      <c r="E51" s="322"/>
      <c r="F51" s="322"/>
      <c r="G51" s="322"/>
      <c r="H51" s="322"/>
      <c r="I51" s="322"/>
      <c r="J51" s="322"/>
      <c r="K51" s="322"/>
    </row>
    <row r="52" spans="1:11" x14ac:dyDescent="0.2">
      <c r="A52" s="203"/>
      <c r="B52" s="31"/>
      <c r="C52" s="31"/>
      <c r="D52" s="31"/>
      <c r="E52" s="31"/>
      <c r="F52" s="31"/>
      <c r="G52" s="31"/>
      <c r="H52" s="31"/>
      <c r="I52" s="31"/>
      <c r="J52" s="31"/>
      <c r="K52" s="31"/>
    </row>
  </sheetData>
  <mergeCells count="4">
    <mergeCell ref="A6:K6"/>
    <mergeCell ref="A49:K49"/>
    <mergeCell ref="A51:K51"/>
    <mergeCell ref="F3:K3"/>
  </mergeCells>
  <phoneticPr fontId="0" type="noConversion"/>
  <printOptions horizontalCentered="1"/>
  <pageMargins left="0.35" right="0.35" top="0.35" bottom="0.35" header="0.5" footer="0.5"/>
  <pageSetup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Q929"/>
  <sheetViews>
    <sheetView tabSelected="1" topLeftCell="A15" zoomScale="120" zoomScaleNormal="120" workbookViewId="0">
      <pane xSplit="14" ySplit="11" topLeftCell="O26" activePane="bottomRight" state="frozen"/>
      <selection activeCell="A15" sqref="A15"/>
      <selection pane="topRight" activeCell="O15" sqref="O15"/>
      <selection pane="bottomLeft" activeCell="A26" sqref="A26"/>
      <selection pane="bottomRight" activeCell="O26" sqref="O26"/>
    </sheetView>
  </sheetViews>
  <sheetFormatPr defaultColWidth="9.140625" defaultRowHeight="11.25" x14ac:dyDescent="0.2"/>
  <cols>
    <col min="1" max="1" width="1.28515625" style="2" customWidth="1"/>
    <col min="2" max="2" width="16.85546875" style="2" customWidth="1"/>
    <col min="3" max="3" width="3.140625" style="2" customWidth="1"/>
    <col min="4" max="4" width="5.140625" style="2" customWidth="1"/>
    <col min="5" max="5" width="9.42578125" style="2" customWidth="1"/>
    <col min="6" max="6" width="0.7109375" style="2" customWidth="1"/>
    <col min="7" max="7" width="4.85546875" style="2" customWidth="1"/>
    <col min="8" max="8" width="1.140625" style="2" customWidth="1"/>
    <col min="9" max="9" width="5.28515625" style="2" customWidth="1"/>
    <col min="10" max="13" width="4.85546875" style="2" customWidth="1"/>
    <col min="14" max="14" width="4.7109375" style="2" customWidth="1"/>
    <col min="15" max="15" width="4.85546875" style="2" customWidth="1"/>
    <col min="16" max="16" width="6.7109375" style="8" customWidth="1"/>
    <col min="17" max="17" width="4.5703125" style="1" customWidth="1"/>
    <col min="18" max="18" width="3.28515625" style="2" customWidth="1"/>
    <col min="19" max="19" width="6.42578125" style="22" customWidth="1"/>
    <col min="20" max="20" width="3.85546875" style="2" customWidth="1"/>
    <col min="21" max="21" width="4" style="9" customWidth="1"/>
    <col min="22" max="22" width="3.28515625" style="92" customWidth="1"/>
    <col min="23" max="23" width="3.85546875" style="57" customWidth="1"/>
    <col min="24" max="24" width="6.7109375" style="16" customWidth="1"/>
    <col min="25" max="25" width="1" style="92" customWidth="1"/>
    <col min="26" max="26" width="3.7109375" style="42" customWidth="1"/>
    <col min="27" max="27" width="6.7109375" style="42" customWidth="1"/>
    <col min="28" max="28" width="5.140625" style="61" customWidth="1"/>
    <col min="29" max="29" width="6.7109375" style="18" customWidth="1"/>
    <col min="30" max="30" width="5.140625" style="16" customWidth="1"/>
    <col min="31" max="31" width="4.5703125" style="67" customWidth="1"/>
    <col min="32" max="32" width="4.140625" style="67" customWidth="1"/>
    <col min="33" max="33" width="6.7109375" style="18" customWidth="1"/>
    <col min="34" max="34" width="1" style="92" customWidth="1"/>
    <col min="35" max="35" width="4.28515625" style="124" customWidth="1"/>
    <col min="36" max="39" width="6.7109375" style="18" customWidth="1"/>
    <col min="40" max="40" width="1" style="2" customWidth="1"/>
    <col min="41" max="41" width="2" style="2" customWidth="1"/>
    <col min="42" max="16384" width="9.140625" style="2"/>
  </cols>
  <sheetData>
    <row r="1" spans="2:41" s="3" customFormat="1" ht="9.9499999999999993" hidden="1" customHeight="1" x14ac:dyDescent="0.2">
      <c r="B1" s="113" t="s">
        <v>104</v>
      </c>
      <c r="D1" s="40"/>
      <c r="E1" s="75" t="s">
        <v>23</v>
      </c>
      <c r="F1" s="75"/>
      <c r="G1" s="30" t="s">
        <v>25</v>
      </c>
      <c r="H1" s="30"/>
      <c r="I1" s="30" t="s">
        <v>26</v>
      </c>
      <c r="J1" s="30"/>
      <c r="K1" s="30"/>
      <c r="L1" s="30"/>
      <c r="M1" s="30"/>
      <c r="N1" s="30"/>
      <c r="P1" s="75"/>
      <c r="Q1" s="91"/>
      <c r="R1" s="29"/>
      <c r="S1" s="39">
        <f t="shared" ref="S1:S10" si="0">IF(Suggested="Yes",AA1,AG1)</f>
        <v>0.05</v>
      </c>
      <c r="T1" s="37" t="s">
        <v>45</v>
      </c>
      <c r="U1" s="5" t="str">
        <f>+Instructions!$B$3</f>
        <v>B</v>
      </c>
      <c r="V1" s="52"/>
      <c r="W1" s="56">
        <f>+Instructions!$C$22</f>
        <v>0</v>
      </c>
      <c r="X1" s="17">
        <f t="shared" ref="X1:X7" si="1">ROUND($AA1*(1-W1)+0.004999,2)</f>
        <v>0.05</v>
      </c>
      <c r="Y1" s="52"/>
      <c r="Z1" s="6" t="s">
        <v>738</v>
      </c>
      <c r="AA1" s="39">
        <v>0.05</v>
      </c>
      <c r="AB1" s="60">
        <f t="shared" ref="AB1:AC7" si="2">+W1</f>
        <v>0</v>
      </c>
      <c r="AC1" s="17">
        <f t="shared" si="2"/>
        <v>0.05</v>
      </c>
      <c r="AD1" s="12">
        <f t="shared" ref="AD1:AD7" si="3">(AG1-AC1)/AG1</f>
        <v>0</v>
      </c>
      <c r="AE1" s="118"/>
      <c r="AF1" s="125">
        <v>1</v>
      </c>
      <c r="AG1" s="38">
        <f t="shared" ref="AG1:AG7" si="4">SUM(AJ1:AL1)+AE1</f>
        <v>0.05</v>
      </c>
      <c r="AH1" s="52"/>
      <c r="AJ1" s="17">
        <f t="shared" ref="AJ1:AJ7" si="5">ROUND(AC1/(1-VLOOKUP(AF1,Group,2,FALSE)),2)</f>
        <v>0.05</v>
      </c>
      <c r="AK1" s="17">
        <f t="shared" ref="AK1:AK7" si="6">IF(VLOOKUP(AF1,Group,5,FALSE)="YES",VLOOKUP(ROUND(ROUND(AJ1,1)-AJ1,2),Round,2,FALSE)+VLOOKUP(AF1,Group,6,FALSE),0)</f>
        <v>0</v>
      </c>
      <c r="AL1" s="17">
        <f t="shared" ref="AL1:AL7" si="7">IF(VLOOKUP(AF1,Group,7,FALSE)="",0,ROUND(AJ1-0.04999,1)-AJ1+AM1)</f>
        <v>0</v>
      </c>
      <c r="AM1" s="17" t="str">
        <f t="shared" ref="AM1:AM7" si="8">IF(VLOOKUP(AF1,Group,7,FALSE)="","",VLOOKUP(AF1,Group,7,FALSE))</f>
        <v/>
      </c>
      <c r="AO1" s="103" t="s">
        <v>57</v>
      </c>
    </row>
    <row r="2" spans="2:41" s="3" customFormat="1" ht="9.9499999999999993" hidden="1" customHeight="1" x14ac:dyDescent="0.2">
      <c r="B2" s="114" t="s">
        <v>90</v>
      </c>
      <c r="D2" s="40"/>
      <c r="E2" s="75" t="s">
        <v>23</v>
      </c>
      <c r="F2" s="75"/>
      <c r="G2" s="30" t="s">
        <v>47</v>
      </c>
      <c r="H2" s="30"/>
      <c r="I2" s="30"/>
      <c r="J2" s="30"/>
      <c r="K2" s="30"/>
      <c r="L2" s="30"/>
      <c r="M2" s="30"/>
      <c r="N2" s="30"/>
      <c r="P2" s="75" t="s">
        <v>24</v>
      </c>
      <c r="Q2" s="91"/>
      <c r="R2" s="29"/>
      <c r="S2" s="39">
        <f t="shared" si="0"/>
        <v>0.05</v>
      </c>
      <c r="T2" s="37" t="s">
        <v>46</v>
      </c>
      <c r="U2" s="5" t="str">
        <f>+Instructions!$B$3</f>
        <v>B</v>
      </c>
      <c r="V2" s="52"/>
      <c r="W2" s="56">
        <f>+Instructions!$C$22</f>
        <v>0</v>
      </c>
      <c r="X2" s="39">
        <f t="shared" si="1"/>
        <v>0.05</v>
      </c>
      <c r="Y2" s="52"/>
      <c r="Z2" s="6" t="s">
        <v>738</v>
      </c>
      <c r="AA2" s="39">
        <v>0.05</v>
      </c>
      <c r="AB2" s="60">
        <f t="shared" si="2"/>
        <v>0</v>
      </c>
      <c r="AC2" s="39">
        <f t="shared" si="2"/>
        <v>0.05</v>
      </c>
      <c r="AD2" s="60">
        <f t="shared" si="3"/>
        <v>0</v>
      </c>
      <c r="AE2" s="118"/>
      <c r="AF2" s="127">
        <v>2</v>
      </c>
      <c r="AG2" s="44">
        <f t="shared" si="4"/>
        <v>0.05</v>
      </c>
      <c r="AH2" s="52"/>
      <c r="AJ2" s="17">
        <f t="shared" si="5"/>
        <v>0.05</v>
      </c>
      <c r="AK2" s="17">
        <f t="shared" si="6"/>
        <v>0</v>
      </c>
      <c r="AL2" s="17">
        <f t="shared" si="7"/>
        <v>0</v>
      </c>
      <c r="AM2" s="17" t="str">
        <f t="shared" si="8"/>
        <v/>
      </c>
      <c r="AO2" s="103" t="s">
        <v>57</v>
      </c>
    </row>
    <row r="3" spans="2:41" s="3" customFormat="1" ht="9.9499999999999993" hidden="1" customHeight="1" x14ac:dyDescent="0.2">
      <c r="B3" s="112" t="s">
        <v>91</v>
      </c>
      <c r="D3" s="40"/>
      <c r="E3" s="75" t="s">
        <v>23</v>
      </c>
      <c r="F3" s="75"/>
      <c r="G3" s="30" t="s">
        <v>25</v>
      </c>
      <c r="H3" s="30"/>
      <c r="I3" s="30" t="s">
        <v>26</v>
      </c>
      <c r="J3" s="30"/>
      <c r="K3" s="30"/>
      <c r="L3" s="30"/>
      <c r="M3" s="30"/>
      <c r="N3" s="30"/>
      <c r="P3" s="75"/>
      <c r="Q3" s="91"/>
      <c r="R3" s="29"/>
      <c r="S3" s="39">
        <f t="shared" si="0"/>
        <v>0.05</v>
      </c>
      <c r="T3" s="37" t="s">
        <v>45</v>
      </c>
      <c r="U3" s="5" t="str">
        <f>+Instructions!$B$3</f>
        <v>B</v>
      </c>
      <c r="V3" s="52"/>
      <c r="W3" s="56">
        <f>+Instructions!$C$22</f>
        <v>0</v>
      </c>
      <c r="X3" s="17">
        <f t="shared" si="1"/>
        <v>0.05</v>
      </c>
      <c r="Y3" s="52"/>
      <c r="Z3" s="6" t="s">
        <v>738</v>
      </c>
      <c r="AA3" s="39">
        <v>0.05</v>
      </c>
      <c r="AB3" s="60">
        <f t="shared" si="2"/>
        <v>0</v>
      </c>
      <c r="AC3" s="17">
        <f t="shared" si="2"/>
        <v>0.05</v>
      </c>
      <c r="AD3" s="12">
        <f t="shared" si="3"/>
        <v>0</v>
      </c>
      <c r="AE3" s="118"/>
      <c r="AF3" s="126">
        <v>3</v>
      </c>
      <c r="AG3" s="53">
        <f t="shared" si="4"/>
        <v>0.05</v>
      </c>
      <c r="AH3" s="52"/>
      <c r="AJ3" s="17">
        <f t="shared" si="5"/>
        <v>0.05</v>
      </c>
      <c r="AK3" s="17">
        <f t="shared" si="6"/>
        <v>0</v>
      </c>
      <c r="AL3" s="17">
        <f t="shared" si="7"/>
        <v>0</v>
      </c>
      <c r="AM3" s="17" t="str">
        <f t="shared" si="8"/>
        <v/>
      </c>
      <c r="AO3" s="103" t="s">
        <v>57</v>
      </c>
    </row>
    <row r="4" spans="2:41" s="3" customFormat="1" ht="9.9499999999999993" hidden="1" customHeight="1" x14ac:dyDescent="0.2">
      <c r="B4" s="115" t="s">
        <v>92</v>
      </c>
      <c r="D4" s="40"/>
      <c r="E4" s="75" t="s">
        <v>23</v>
      </c>
      <c r="F4" s="75"/>
      <c r="G4" s="30" t="s">
        <v>25</v>
      </c>
      <c r="H4" s="30"/>
      <c r="I4" s="30" t="s">
        <v>26</v>
      </c>
      <c r="J4" s="30"/>
      <c r="K4" s="30"/>
      <c r="L4" s="149"/>
      <c r="M4" s="30"/>
      <c r="N4" s="30"/>
      <c r="P4" s="75"/>
      <c r="Q4" s="91"/>
      <c r="R4" s="29"/>
      <c r="S4" s="39">
        <f t="shared" si="0"/>
        <v>0.05</v>
      </c>
      <c r="T4" s="221" t="s">
        <v>45</v>
      </c>
      <c r="U4" s="5" t="str">
        <f>+Instructions!$B$3</f>
        <v>B</v>
      </c>
      <c r="V4" s="52"/>
      <c r="W4" s="56">
        <f>+Instructions!$C$22</f>
        <v>0</v>
      </c>
      <c r="X4" s="17">
        <f t="shared" si="1"/>
        <v>0.05</v>
      </c>
      <c r="Y4" s="52"/>
      <c r="Z4" s="6" t="s">
        <v>738</v>
      </c>
      <c r="AA4" s="39">
        <v>0.05</v>
      </c>
      <c r="AB4" s="60">
        <f t="shared" si="2"/>
        <v>0</v>
      </c>
      <c r="AC4" s="17">
        <f t="shared" si="2"/>
        <v>0.05</v>
      </c>
      <c r="AD4" s="12">
        <f t="shared" si="3"/>
        <v>0</v>
      </c>
      <c r="AE4" s="118"/>
      <c r="AF4" s="128">
        <v>4</v>
      </c>
      <c r="AG4" s="111">
        <f t="shared" si="4"/>
        <v>0.05</v>
      </c>
      <c r="AH4" s="52"/>
      <c r="AJ4" s="17">
        <f t="shared" si="5"/>
        <v>0.05</v>
      </c>
      <c r="AK4" s="17">
        <f t="shared" si="6"/>
        <v>0</v>
      </c>
      <c r="AL4" s="17">
        <f t="shared" si="7"/>
        <v>0</v>
      </c>
      <c r="AM4" s="17" t="str">
        <f t="shared" si="8"/>
        <v/>
      </c>
      <c r="AO4" s="103" t="s">
        <v>57</v>
      </c>
    </row>
    <row r="5" spans="2:41" s="3" customFormat="1" ht="9.9499999999999993" hidden="1" customHeight="1" x14ac:dyDescent="0.2">
      <c r="B5" s="178" t="s">
        <v>117</v>
      </c>
      <c r="D5" s="40"/>
      <c r="E5" s="75" t="s">
        <v>23</v>
      </c>
      <c r="F5" s="75"/>
      <c r="G5" s="30" t="s">
        <v>47</v>
      </c>
      <c r="H5" s="30"/>
      <c r="I5" s="30"/>
      <c r="J5" s="30"/>
      <c r="K5" s="30"/>
      <c r="L5" s="30"/>
      <c r="M5" s="30"/>
      <c r="N5" s="30"/>
      <c r="P5" s="75" t="s">
        <v>24</v>
      </c>
      <c r="Q5" s="91"/>
      <c r="R5" s="29"/>
      <c r="S5" s="39">
        <f t="shared" si="0"/>
        <v>0.05</v>
      </c>
      <c r="T5" s="37" t="s">
        <v>46</v>
      </c>
      <c r="U5" s="5" t="str">
        <f>+Instructions!$B$3</f>
        <v>B</v>
      </c>
      <c r="V5" s="52"/>
      <c r="W5" s="56">
        <f>+Instructions!$C$22</f>
        <v>0</v>
      </c>
      <c r="X5" s="17">
        <f t="shared" si="1"/>
        <v>0.05</v>
      </c>
      <c r="Y5" s="52"/>
      <c r="Z5" s="6" t="s">
        <v>738</v>
      </c>
      <c r="AA5" s="39">
        <v>0.05</v>
      </c>
      <c r="AB5" s="60">
        <f t="shared" si="2"/>
        <v>0</v>
      </c>
      <c r="AC5" s="17">
        <f t="shared" si="2"/>
        <v>0.05</v>
      </c>
      <c r="AD5" s="12">
        <f t="shared" si="3"/>
        <v>0</v>
      </c>
      <c r="AE5" s="118"/>
      <c r="AF5" s="185">
        <v>5</v>
      </c>
      <c r="AG5" s="186">
        <f t="shared" si="4"/>
        <v>0.05</v>
      </c>
      <c r="AH5" s="52"/>
      <c r="AJ5" s="17">
        <f t="shared" si="5"/>
        <v>0.05</v>
      </c>
      <c r="AK5" s="17">
        <f t="shared" si="6"/>
        <v>0</v>
      </c>
      <c r="AL5" s="17">
        <f t="shared" si="7"/>
        <v>0</v>
      </c>
      <c r="AM5" s="17" t="str">
        <f t="shared" si="8"/>
        <v/>
      </c>
      <c r="AO5" s="103" t="s">
        <v>57</v>
      </c>
    </row>
    <row r="6" spans="2:41" s="3" customFormat="1" ht="9.9499999999999993" hidden="1" customHeight="1" x14ac:dyDescent="0.2">
      <c r="B6" s="179" t="s">
        <v>118</v>
      </c>
      <c r="D6" s="40"/>
      <c r="E6" s="75" t="s">
        <v>23</v>
      </c>
      <c r="F6" s="75"/>
      <c r="G6" s="30" t="s">
        <v>25</v>
      </c>
      <c r="H6" s="30"/>
      <c r="I6" s="30" t="s">
        <v>26</v>
      </c>
      <c r="J6" s="30"/>
      <c r="K6" s="30"/>
      <c r="L6" s="30"/>
      <c r="M6" s="30"/>
      <c r="N6" s="30"/>
      <c r="P6" s="75"/>
      <c r="Q6" s="91"/>
      <c r="R6" s="29"/>
      <c r="S6" s="39">
        <f t="shared" si="0"/>
        <v>0.05</v>
      </c>
      <c r="T6" s="37" t="s">
        <v>45</v>
      </c>
      <c r="U6" s="5" t="str">
        <f>+Instructions!$B$3</f>
        <v>B</v>
      </c>
      <c r="V6" s="52"/>
      <c r="W6" s="56">
        <f>+Instructions!$C$22</f>
        <v>0</v>
      </c>
      <c r="X6" s="17">
        <f t="shared" si="1"/>
        <v>0.05</v>
      </c>
      <c r="Y6" s="52"/>
      <c r="Z6" s="6" t="s">
        <v>738</v>
      </c>
      <c r="AA6" s="39">
        <v>0.05</v>
      </c>
      <c r="AB6" s="60">
        <f t="shared" si="2"/>
        <v>0</v>
      </c>
      <c r="AC6" s="17">
        <f t="shared" si="2"/>
        <v>0.05</v>
      </c>
      <c r="AD6" s="12">
        <f t="shared" si="3"/>
        <v>0</v>
      </c>
      <c r="AE6" s="118"/>
      <c r="AF6" s="183">
        <v>6</v>
      </c>
      <c r="AG6" s="184">
        <f t="shared" si="4"/>
        <v>0.05</v>
      </c>
      <c r="AH6" s="52"/>
      <c r="AJ6" s="17">
        <f t="shared" si="5"/>
        <v>0.05</v>
      </c>
      <c r="AK6" s="17">
        <f t="shared" si="6"/>
        <v>0</v>
      </c>
      <c r="AL6" s="17">
        <f t="shared" si="7"/>
        <v>0</v>
      </c>
      <c r="AM6" s="17" t="str">
        <f t="shared" si="8"/>
        <v/>
      </c>
      <c r="AO6" s="103" t="s">
        <v>57</v>
      </c>
    </row>
    <row r="7" spans="2:41" s="3" customFormat="1" ht="9.9499999999999993" hidden="1" customHeight="1" x14ac:dyDescent="0.2">
      <c r="B7" s="180" t="s">
        <v>119</v>
      </c>
      <c r="D7" s="40"/>
      <c r="E7" s="75" t="s">
        <v>23</v>
      </c>
      <c r="F7" s="75"/>
      <c r="G7" s="30" t="s">
        <v>25</v>
      </c>
      <c r="H7" s="30"/>
      <c r="I7" s="30" t="s">
        <v>26</v>
      </c>
      <c r="J7" s="30"/>
      <c r="K7" s="30"/>
      <c r="L7" s="30"/>
      <c r="M7" s="30"/>
      <c r="N7" s="30"/>
      <c r="P7" s="75"/>
      <c r="Q7" s="91"/>
      <c r="R7" s="29"/>
      <c r="S7" s="39">
        <f t="shared" si="0"/>
        <v>0.05</v>
      </c>
      <c r="T7" s="37" t="s">
        <v>45</v>
      </c>
      <c r="U7" s="5" t="str">
        <f>+Instructions!$B$3</f>
        <v>B</v>
      </c>
      <c r="V7" s="52"/>
      <c r="W7" s="56">
        <f>+Instructions!$C$22</f>
        <v>0</v>
      </c>
      <c r="X7" s="17">
        <f t="shared" si="1"/>
        <v>0.05</v>
      </c>
      <c r="Y7" s="52"/>
      <c r="Z7" s="6" t="s">
        <v>738</v>
      </c>
      <c r="AA7" s="39">
        <v>0.05</v>
      </c>
      <c r="AB7" s="60">
        <f t="shared" si="2"/>
        <v>0</v>
      </c>
      <c r="AC7" s="17">
        <f t="shared" si="2"/>
        <v>0.05</v>
      </c>
      <c r="AD7" s="12">
        <f t="shared" si="3"/>
        <v>0</v>
      </c>
      <c r="AE7" s="118"/>
      <c r="AF7" s="182">
        <v>7</v>
      </c>
      <c r="AG7" s="181">
        <f t="shared" si="4"/>
        <v>0.05</v>
      </c>
      <c r="AH7" s="52"/>
      <c r="AJ7" s="17">
        <f t="shared" si="5"/>
        <v>0.05</v>
      </c>
      <c r="AK7" s="17">
        <f t="shared" si="6"/>
        <v>0</v>
      </c>
      <c r="AL7" s="17">
        <f t="shared" si="7"/>
        <v>0</v>
      </c>
      <c r="AM7" s="17" t="str">
        <f t="shared" si="8"/>
        <v/>
      </c>
      <c r="AO7" s="103" t="s">
        <v>57</v>
      </c>
    </row>
    <row r="8" spans="2:41" s="3" customFormat="1" ht="9.9499999999999993" hidden="1" customHeight="1" x14ac:dyDescent="0.2">
      <c r="B8" s="175" t="s">
        <v>114</v>
      </c>
      <c r="D8" s="40"/>
      <c r="E8" s="75" t="s">
        <v>23</v>
      </c>
      <c r="F8" s="75"/>
      <c r="G8" s="30" t="s">
        <v>47</v>
      </c>
      <c r="H8" s="30"/>
      <c r="I8" s="30"/>
      <c r="J8" s="30"/>
      <c r="K8" s="30"/>
      <c r="L8" s="30"/>
      <c r="M8" s="30"/>
      <c r="N8" s="30"/>
      <c r="P8" s="75" t="s">
        <v>24</v>
      </c>
      <c r="Q8" s="91"/>
      <c r="R8" s="29"/>
      <c r="S8" s="39">
        <f t="shared" si="0"/>
        <v>0.05</v>
      </c>
      <c r="T8" s="37" t="s">
        <v>46</v>
      </c>
      <c r="U8" s="5" t="str">
        <f>+Instructions!$B$3</f>
        <v>B</v>
      </c>
      <c r="V8" s="52"/>
      <c r="W8" s="56">
        <f>+Instructions!$C$22</f>
        <v>0</v>
      </c>
      <c r="X8" s="17">
        <f t="shared" ref="X8:X13" si="9">ROUND($AA8*(1-W8)+0.004999,2)</f>
        <v>0.05</v>
      </c>
      <c r="Y8" s="52"/>
      <c r="Z8" s="6" t="s">
        <v>738</v>
      </c>
      <c r="AA8" s="39">
        <v>0.05</v>
      </c>
      <c r="AB8" s="60">
        <f t="shared" ref="AB8:AC10" si="10">+W8</f>
        <v>0</v>
      </c>
      <c r="AC8" s="17">
        <f t="shared" si="10"/>
        <v>0.05</v>
      </c>
      <c r="AD8" s="12">
        <f t="shared" ref="AD8:AD13" si="11">(AG8-AC8)/AG8</f>
        <v>0</v>
      </c>
      <c r="AE8" s="118"/>
      <c r="AF8" s="191">
        <v>8</v>
      </c>
      <c r="AG8" s="187">
        <f t="shared" ref="AG8:AG13" si="12">SUM(AJ8:AL8)+AE8</f>
        <v>0.05</v>
      </c>
      <c r="AH8" s="52"/>
      <c r="AJ8" s="17">
        <f t="shared" ref="AJ8:AJ13" si="13">ROUND(AC8/(1-VLOOKUP(AF8,Group,2,FALSE)),2)</f>
        <v>0.05</v>
      </c>
      <c r="AK8" s="17">
        <f t="shared" ref="AK8:AK13" si="14">IF(VLOOKUP(AF8,Group,5,FALSE)="YES",VLOOKUP(ROUND(ROUND(AJ8,1)-AJ8,2),Round,2,FALSE)+VLOOKUP(AF8,Group,6,FALSE),0)</f>
        <v>0</v>
      </c>
      <c r="AL8" s="17">
        <f t="shared" ref="AL8:AL13" si="15">IF(VLOOKUP(AF8,Group,7,FALSE)="",0,ROUND(AJ8-0.04999,1)-AJ8+AM8)</f>
        <v>0</v>
      </c>
      <c r="AM8" s="17" t="str">
        <f t="shared" ref="AM8:AM13" si="16">IF(VLOOKUP(AF8,Group,7,FALSE)="","",VLOOKUP(AF8,Group,7,FALSE))</f>
        <v/>
      </c>
      <c r="AO8" s="103" t="s">
        <v>57</v>
      </c>
    </row>
    <row r="9" spans="2:41" s="3" customFormat="1" ht="9.9499999999999993" hidden="1" customHeight="1" x14ac:dyDescent="0.2">
      <c r="B9" s="176" t="s">
        <v>115</v>
      </c>
      <c r="D9" s="40"/>
      <c r="E9" s="75" t="s">
        <v>23</v>
      </c>
      <c r="F9" s="75"/>
      <c r="G9" s="30" t="s">
        <v>25</v>
      </c>
      <c r="H9" s="30"/>
      <c r="I9" s="30" t="s">
        <v>26</v>
      </c>
      <c r="J9" s="30"/>
      <c r="K9" s="30"/>
      <c r="L9" s="30"/>
      <c r="M9" s="30"/>
      <c r="N9" s="30"/>
      <c r="P9" s="75"/>
      <c r="Q9" s="91"/>
      <c r="R9" s="29"/>
      <c r="S9" s="39">
        <f t="shared" si="0"/>
        <v>0.05</v>
      </c>
      <c r="T9" s="37" t="s">
        <v>45</v>
      </c>
      <c r="U9" s="5" t="str">
        <f>+Instructions!$B$3</f>
        <v>B</v>
      </c>
      <c r="V9" s="52"/>
      <c r="W9" s="56">
        <f>+Instructions!$C$22</f>
        <v>0</v>
      </c>
      <c r="X9" s="17">
        <f t="shared" si="9"/>
        <v>0.05</v>
      </c>
      <c r="Y9" s="52"/>
      <c r="Z9" s="6" t="s">
        <v>738</v>
      </c>
      <c r="AA9" s="39">
        <v>0.05</v>
      </c>
      <c r="AB9" s="60">
        <f t="shared" si="10"/>
        <v>0</v>
      </c>
      <c r="AC9" s="17">
        <f t="shared" si="10"/>
        <v>0.05</v>
      </c>
      <c r="AD9" s="12">
        <f t="shared" si="11"/>
        <v>0</v>
      </c>
      <c r="AE9" s="118"/>
      <c r="AF9" s="192">
        <v>9</v>
      </c>
      <c r="AG9" s="189">
        <f t="shared" si="12"/>
        <v>0.05</v>
      </c>
      <c r="AH9" s="52"/>
      <c r="AJ9" s="17">
        <f t="shared" si="13"/>
        <v>0.05</v>
      </c>
      <c r="AK9" s="17">
        <f t="shared" si="14"/>
        <v>0</v>
      </c>
      <c r="AL9" s="17">
        <f t="shared" si="15"/>
        <v>0</v>
      </c>
      <c r="AM9" s="17" t="str">
        <f t="shared" si="16"/>
        <v/>
      </c>
      <c r="AO9" s="103" t="s">
        <v>57</v>
      </c>
    </row>
    <row r="10" spans="2:41" s="3" customFormat="1" ht="9.9499999999999993" hidden="1" customHeight="1" x14ac:dyDescent="0.2">
      <c r="B10" s="177" t="s">
        <v>116</v>
      </c>
      <c r="D10" s="40"/>
      <c r="E10" s="75" t="s">
        <v>23</v>
      </c>
      <c r="F10" s="75"/>
      <c r="G10" s="30" t="s">
        <v>25</v>
      </c>
      <c r="H10" s="30"/>
      <c r="I10" s="30" t="s">
        <v>26</v>
      </c>
      <c r="J10" s="30"/>
      <c r="K10" s="30"/>
      <c r="L10" s="30"/>
      <c r="M10" s="30"/>
      <c r="N10" s="30"/>
      <c r="P10" s="75"/>
      <c r="Q10" s="91"/>
      <c r="R10" s="29"/>
      <c r="S10" s="39">
        <f t="shared" si="0"/>
        <v>0.05</v>
      </c>
      <c r="T10" s="37" t="s">
        <v>45</v>
      </c>
      <c r="U10" s="5" t="str">
        <f>+Instructions!$B$3</f>
        <v>B</v>
      </c>
      <c r="V10" s="52"/>
      <c r="W10" s="56">
        <f>+Instructions!$C$22</f>
        <v>0</v>
      </c>
      <c r="X10" s="17">
        <f t="shared" si="9"/>
        <v>0.05</v>
      </c>
      <c r="Y10" s="52"/>
      <c r="Z10" s="6" t="s">
        <v>738</v>
      </c>
      <c r="AA10" s="39">
        <v>0.05</v>
      </c>
      <c r="AB10" s="60">
        <f t="shared" si="10"/>
        <v>0</v>
      </c>
      <c r="AC10" s="17">
        <f t="shared" si="10"/>
        <v>0.05</v>
      </c>
      <c r="AD10" s="12">
        <f t="shared" si="11"/>
        <v>0</v>
      </c>
      <c r="AE10" s="118"/>
      <c r="AF10" s="190">
        <v>10</v>
      </c>
      <c r="AG10" s="188">
        <f t="shared" si="12"/>
        <v>0.05</v>
      </c>
      <c r="AH10" s="52"/>
      <c r="AJ10" s="17">
        <f t="shared" si="13"/>
        <v>0.05</v>
      </c>
      <c r="AK10" s="17">
        <f t="shared" si="14"/>
        <v>0</v>
      </c>
      <c r="AL10" s="17">
        <f t="shared" si="15"/>
        <v>0</v>
      </c>
      <c r="AM10" s="17" t="str">
        <f t="shared" si="16"/>
        <v/>
      </c>
      <c r="AO10" s="103" t="s">
        <v>57</v>
      </c>
    </row>
    <row r="11" spans="2:41" s="3" customFormat="1" ht="9.9499999999999993" hidden="1" customHeight="1" x14ac:dyDescent="0.2">
      <c r="B11" s="210" t="s">
        <v>219</v>
      </c>
      <c r="D11" s="40"/>
      <c r="E11" s="75" t="s">
        <v>23</v>
      </c>
      <c r="F11" s="75"/>
      <c r="G11" s="30" t="s">
        <v>47</v>
      </c>
      <c r="H11" s="30"/>
      <c r="I11" s="30"/>
      <c r="J11" s="30"/>
      <c r="K11" s="30"/>
      <c r="L11" s="30"/>
      <c r="M11" s="30"/>
      <c r="N11" s="30"/>
      <c r="P11" s="75" t="s">
        <v>24</v>
      </c>
      <c r="Q11" s="91"/>
      <c r="R11" s="29"/>
      <c r="S11" s="39">
        <f>IF(Suggested="Yes",AA11,AG11)</f>
        <v>0.05</v>
      </c>
      <c r="T11" s="37" t="s">
        <v>46</v>
      </c>
      <c r="U11" s="5" t="str">
        <f>+Instructions!$B$3</f>
        <v>B</v>
      </c>
      <c r="V11" s="52"/>
      <c r="W11" s="56">
        <f>+Instructions!$C$22</f>
        <v>0</v>
      </c>
      <c r="X11" s="17">
        <f t="shared" si="9"/>
        <v>0.05</v>
      </c>
      <c r="Y11" s="52"/>
      <c r="Z11" s="6" t="s">
        <v>738</v>
      </c>
      <c r="AA11" s="39">
        <v>0.05</v>
      </c>
      <c r="AB11" s="60">
        <f t="shared" ref="AB11:AC13" si="17">+W11</f>
        <v>0</v>
      </c>
      <c r="AC11" s="17">
        <f t="shared" si="17"/>
        <v>0.05</v>
      </c>
      <c r="AD11" s="12">
        <f t="shared" si="11"/>
        <v>0</v>
      </c>
      <c r="AE11" s="118"/>
      <c r="AF11" s="216">
        <v>11</v>
      </c>
      <c r="AG11" s="215">
        <f t="shared" si="12"/>
        <v>0.05</v>
      </c>
      <c r="AH11" s="52"/>
      <c r="AJ11" s="17">
        <f t="shared" si="13"/>
        <v>0.05</v>
      </c>
      <c r="AK11" s="17">
        <f t="shared" si="14"/>
        <v>0</v>
      </c>
      <c r="AL11" s="17">
        <f t="shared" si="15"/>
        <v>0</v>
      </c>
      <c r="AM11" s="17" t="str">
        <f t="shared" si="16"/>
        <v/>
      </c>
      <c r="AO11" s="103" t="s">
        <v>57</v>
      </c>
    </row>
    <row r="12" spans="2:41" s="3" customFormat="1" ht="9.9499999999999993" hidden="1" customHeight="1" x14ac:dyDescent="0.2">
      <c r="B12" s="209" t="s">
        <v>220</v>
      </c>
      <c r="D12" s="40"/>
      <c r="E12" s="75" t="s">
        <v>23</v>
      </c>
      <c r="F12" s="75"/>
      <c r="G12" s="30" t="s">
        <v>25</v>
      </c>
      <c r="H12" s="30"/>
      <c r="I12" s="30" t="s">
        <v>26</v>
      </c>
      <c r="J12" s="30"/>
      <c r="K12" s="30"/>
      <c r="L12" s="30"/>
      <c r="M12" s="30"/>
      <c r="N12" s="30"/>
      <c r="P12" s="75"/>
      <c r="Q12" s="91"/>
      <c r="R12" s="29"/>
      <c r="S12" s="39">
        <f>IF(Suggested="Yes",AA12,AG12)</f>
        <v>0.05</v>
      </c>
      <c r="T12" s="37" t="s">
        <v>45</v>
      </c>
      <c r="U12" s="5" t="str">
        <f>+Instructions!$B$3</f>
        <v>B</v>
      </c>
      <c r="V12" s="52"/>
      <c r="W12" s="56">
        <f>+Instructions!$C$22</f>
        <v>0</v>
      </c>
      <c r="X12" s="17">
        <f t="shared" si="9"/>
        <v>0.05</v>
      </c>
      <c r="Y12" s="52"/>
      <c r="Z12" s="6" t="s">
        <v>738</v>
      </c>
      <c r="AA12" s="39">
        <v>0.05</v>
      </c>
      <c r="AB12" s="60">
        <f t="shared" si="17"/>
        <v>0</v>
      </c>
      <c r="AC12" s="17">
        <f t="shared" si="17"/>
        <v>0.05</v>
      </c>
      <c r="AD12" s="12">
        <f t="shared" si="11"/>
        <v>0</v>
      </c>
      <c r="AE12" s="118"/>
      <c r="AF12" s="213">
        <v>12</v>
      </c>
      <c r="AG12" s="214">
        <f t="shared" si="12"/>
        <v>0.05</v>
      </c>
      <c r="AH12" s="52"/>
      <c r="AJ12" s="17">
        <f t="shared" si="13"/>
        <v>0.05</v>
      </c>
      <c r="AK12" s="17">
        <f t="shared" si="14"/>
        <v>0</v>
      </c>
      <c r="AL12" s="17">
        <f t="shared" si="15"/>
        <v>0</v>
      </c>
      <c r="AM12" s="17" t="str">
        <f t="shared" si="16"/>
        <v/>
      </c>
      <c r="AO12" s="103" t="s">
        <v>57</v>
      </c>
    </row>
    <row r="13" spans="2:41" s="3" customFormat="1" ht="9.9499999999999993" hidden="1" customHeight="1" x14ac:dyDescent="0.2">
      <c r="B13" s="208" t="s">
        <v>221</v>
      </c>
      <c r="D13" s="40"/>
      <c r="E13" s="75" t="s">
        <v>23</v>
      </c>
      <c r="F13" s="75"/>
      <c r="G13" s="30" t="s">
        <v>25</v>
      </c>
      <c r="H13" s="30"/>
      <c r="I13" s="30" t="s">
        <v>26</v>
      </c>
      <c r="J13" s="30"/>
      <c r="K13" s="30"/>
      <c r="L13" s="30"/>
      <c r="M13" s="30"/>
      <c r="N13" s="30"/>
      <c r="P13" s="75"/>
      <c r="Q13" s="91"/>
      <c r="R13" s="29"/>
      <c r="S13" s="39">
        <f>IF(Suggested="Yes",AA13,AG13)</f>
        <v>0.05</v>
      </c>
      <c r="T13" s="37" t="s">
        <v>45</v>
      </c>
      <c r="U13" s="5" t="str">
        <f>+Instructions!$B$3</f>
        <v>B</v>
      </c>
      <c r="V13" s="52"/>
      <c r="W13" s="56">
        <f>+Instructions!$C$22</f>
        <v>0</v>
      </c>
      <c r="X13" s="17">
        <f t="shared" si="9"/>
        <v>0.05</v>
      </c>
      <c r="Y13" s="52"/>
      <c r="Z13" s="6" t="s">
        <v>738</v>
      </c>
      <c r="AA13" s="39">
        <v>0.05</v>
      </c>
      <c r="AB13" s="60">
        <f t="shared" si="17"/>
        <v>0</v>
      </c>
      <c r="AC13" s="17">
        <f t="shared" si="17"/>
        <v>0.05</v>
      </c>
      <c r="AD13" s="12">
        <f t="shared" si="11"/>
        <v>0</v>
      </c>
      <c r="AE13" s="118"/>
      <c r="AF13" s="212">
        <v>13</v>
      </c>
      <c r="AG13" s="211">
        <f t="shared" si="12"/>
        <v>0.05</v>
      </c>
      <c r="AH13" s="52"/>
      <c r="AJ13" s="17">
        <f t="shared" si="13"/>
        <v>0.05</v>
      </c>
      <c r="AK13" s="17">
        <f t="shared" si="14"/>
        <v>0</v>
      </c>
      <c r="AL13" s="17">
        <f t="shared" si="15"/>
        <v>0</v>
      </c>
      <c r="AM13" s="17" t="str">
        <f t="shared" si="16"/>
        <v/>
      </c>
      <c r="AO13" s="103" t="s">
        <v>57</v>
      </c>
    </row>
    <row r="14" spans="2:41" s="3" customFormat="1" ht="9.9499999999999993" hidden="1" customHeight="1" x14ac:dyDescent="0.2">
      <c r="B14" s="116" t="s">
        <v>55</v>
      </c>
      <c r="D14" s="40"/>
      <c r="E14" s="75"/>
      <c r="F14" s="75"/>
      <c r="G14" s="30"/>
      <c r="H14" s="30"/>
      <c r="I14" s="30"/>
      <c r="J14" s="30"/>
      <c r="K14" s="30"/>
      <c r="L14" s="30"/>
      <c r="M14" s="30"/>
      <c r="N14" s="30"/>
      <c r="P14" s="75"/>
      <c r="Q14" s="91" t="s">
        <v>13</v>
      </c>
      <c r="R14" s="29" t="s">
        <v>51</v>
      </c>
      <c r="S14" s="39">
        <v>1000</v>
      </c>
      <c r="T14" s="37" t="s">
        <v>56</v>
      </c>
      <c r="U14" s="37"/>
      <c r="V14" s="52"/>
      <c r="W14" s="56">
        <v>0.1</v>
      </c>
      <c r="X14" s="39">
        <v>1000</v>
      </c>
      <c r="Y14" s="52"/>
      <c r="Z14" s="39" t="s">
        <v>56</v>
      </c>
      <c r="AA14" s="39">
        <v>1000</v>
      </c>
      <c r="AB14" s="60">
        <v>0.1</v>
      </c>
      <c r="AC14" s="39">
        <v>1000</v>
      </c>
      <c r="AD14" s="60">
        <v>0.1</v>
      </c>
      <c r="AE14" s="76">
        <v>10</v>
      </c>
      <c r="AF14" s="76"/>
      <c r="AG14" s="39">
        <v>1000</v>
      </c>
      <c r="AH14" s="52"/>
      <c r="AI14" s="122"/>
      <c r="AJ14" s="39"/>
      <c r="AK14" s="39"/>
      <c r="AL14" s="39"/>
      <c r="AM14" s="39"/>
      <c r="AO14" s="103" t="s">
        <v>57</v>
      </c>
    </row>
    <row r="15" spans="2:41" s="3" customFormat="1" ht="12.75" hidden="1" x14ac:dyDescent="0.2">
      <c r="C15" s="32"/>
      <c r="D15" s="32"/>
      <c r="E15" s="32"/>
      <c r="F15" s="32"/>
      <c r="G15" s="32"/>
      <c r="H15" s="32"/>
      <c r="I15" s="32"/>
      <c r="J15" s="32"/>
      <c r="K15" s="32"/>
      <c r="L15" s="32"/>
      <c r="M15" s="32"/>
      <c r="N15" s="32"/>
      <c r="O15" s="32"/>
      <c r="P15" s="13"/>
      <c r="Q15" s="33"/>
      <c r="R15" s="32"/>
      <c r="S15" s="34"/>
      <c r="T15" s="32"/>
      <c r="U15" s="43"/>
      <c r="V15" s="52"/>
      <c r="W15" s="93"/>
      <c r="X15" s="46"/>
      <c r="Y15" s="52"/>
      <c r="Z15" s="44"/>
      <c r="AA15" s="44"/>
      <c r="AB15" s="45"/>
      <c r="AC15" s="44"/>
      <c r="AD15" s="46"/>
      <c r="AE15" s="62"/>
      <c r="AF15" s="62"/>
      <c r="AG15" s="44"/>
      <c r="AH15" s="52"/>
      <c r="AI15" s="123"/>
      <c r="AJ15" s="44"/>
      <c r="AK15" s="44"/>
      <c r="AL15" s="44"/>
      <c r="AM15" s="44"/>
      <c r="AN15" s="32"/>
      <c r="AO15" s="103" t="s">
        <v>57</v>
      </c>
    </row>
    <row r="16" spans="2:41" s="3" customFormat="1" ht="9.9499999999999993" hidden="1" customHeight="1" x14ac:dyDescent="0.2">
      <c r="I16" s="6"/>
      <c r="J16" s="6"/>
      <c r="K16" s="6"/>
      <c r="L16" s="6"/>
      <c r="M16" s="6"/>
      <c r="N16" s="6"/>
      <c r="O16" s="327" t="s">
        <v>22</v>
      </c>
      <c r="P16" s="328"/>
      <c r="Q16" s="328"/>
      <c r="R16" s="328"/>
      <c r="S16" s="328"/>
      <c r="T16" s="329"/>
      <c r="U16" s="19"/>
      <c r="V16" s="52"/>
      <c r="W16" s="330" t="s">
        <v>43</v>
      </c>
      <c r="X16" s="330"/>
      <c r="Y16" s="52"/>
      <c r="Z16" s="331" t="s">
        <v>44</v>
      </c>
      <c r="AA16" s="331"/>
      <c r="AB16" s="331"/>
      <c r="AC16" s="331"/>
      <c r="AD16" s="331"/>
      <c r="AE16" s="331"/>
      <c r="AF16" s="331"/>
      <c r="AG16" s="331"/>
      <c r="AH16" s="52"/>
      <c r="AI16" s="95"/>
      <c r="AO16" s="103" t="s">
        <v>57</v>
      </c>
    </row>
    <row r="17" spans="2:41" s="30" customFormat="1" ht="9.9499999999999993" hidden="1" customHeight="1" x14ac:dyDescent="0.2">
      <c r="D17" s="23" t="s">
        <v>10</v>
      </c>
      <c r="E17" s="24"/>
      <c r="F17" s="24"/>
      <c r="G17" s="24"/>
      <c r="H17" s="24"/>
      <c r="I17" s="25"/>
      <c r="J17" s="25"/>
      <c r="K17" s="25"/>
      <c r="L17" s="25"/>
      <c r="M17" s="25"/>
      <c r="N17" s="25"/>
      <c r="O17" s="325" t="s">
        <v>50</v>
      </c>
      <c r="P17" s="326"/>
      <c r="Q17" s="26" t="s">
        <v>13</v>
      </c>
      <c r="R17" s="26" t="s">
        <v>17</v>
      </c>
      <c r="S17" s="27" t="str">
        <f>IF(Suggested="Yes",AA17,AG17)</f>
        <v>List Price</v>
      </c>
      <c r="T17" s="26" t="s">
        <v>16</v>
      </c>
      <c r="U17" s="28" t="s">
        <v>15</v>
      </c>
      <c r="V17" s="52"/>
      <c r="W17" s="54" t="s">
        <v>18</v>
      </c>
      <c r="X17" s="14" t="s">
        <v>14</v>
      </c>
      <c r="Y17" s="52"/>
      <c r="Z17" s="69" t="s">
        <v>59</v>
      </c>
      <c r="AA17" s="69" t="s">
        <v>12</v>
      </c>
      <c r="AB17" s="41" t="s">
        <v>19</v>
      </c>
      <c r="AC17" s="28" t="s">
        <v>20</v>
      </c>
      <c r="AD17" s="28" t="s">
        <v>29</v>
      </c>
      <c r="AE17" s="64" t="s">
        <v>60</v>
      </c>
      <c r="AF17" s="96" t="s">
        <v>52</v>
      </c>
      <c r="AG17" s="64" t="s">
        <v>4</v>
      </c>
      <c r="AH17" s="52"/>
      <c r="AJ17" s="28" t="s">
        <v>72</v>
      </c>
      <c r="AK17" s="129" t="s">
        <v>73</v>
      </c>
      <c r="AL17" s="28" t="s">
        <v>74</v>
      </c>
      <c r="AM17" s="28" t="s">
        <v>75</v>
      </c>
      <c r="AN17" s="3"/>
      <c r="AO17" s="103" t="s">
        <v>57</v>
      </c>
    </row>
    <row r="18" spans="2:41" s="3" customFormat="1" ht="9.9499999999999993" hidden="1" customHeight="1" x14ac:dyDescent="0.2">
      <c r="C18" s="32"/>
      <c r="D18" s="32"/>
      <c r="E18" s="32"/>
      <c r="F18" s="32"/>
      <c r="G18" s="32"/>
      <c r="H18" s="32"/>
      <c r="I18" s="32"/>
      <c r="J18" s="32"/>
      <c r="K18" s="32"/>
      <c r="L18" s="32"/>
      <c r="M18" s="32"/>
      <c r="N18" s="32"/>
      <c r="O18" s="32"/>
      <c r="P18" s="13"/>
      <c r="Q18" s="33"/>
      <c r="R18" s="32"/>
      <c r="S18" s="34"/>
      <c r="T18" s="32"/>
      <c r="U18" s="43"/>
      <c r="V18" s="52"/>
      <c r="W18" s="93"/>
      <c r="X18" s="46"/>
      <c r="Y18" s="52"/>
      <c r="Z18" s="44"/>
      <c r="AA18" s="44"/>
      <c r="AB18" s="45"/>
      <c r="AC18" s="44"/>
      <c r="AD18" s="46"/>
      <c r="AE18" s="62"/>
      <c r="AF18" s="62"/>
      <c r="AG18" s="44"/>
      <c r="AH18" s="52"/>
      <c r="AI18" s="123"/>
      <c r="AJ18" s="44"/>
      <c r="AK18" s="44"/>
      <c r="AL18" s="44"/>
      <c r="AM18" s="44"/>
      <c r="AN18" s="32"/>
      <c r="AO18" s="103" t="s">
        <v>57</v>
      </c>
    </row>
    <row r="19" spans="2:41" s="11" customFormat="1" ht="15.95" customHeight="1" x14ac:dyDescent="0.2">
      <c r="I19" s="35"/>
      <c r="O19" s="323" t="str">
        <f>"File '"&amp;Instructions!B2&amp;"' - "&amp;Instructions!B1</f>
        <v>File 'P' - Pamarva</v>
      </c>
      <c r="P19" s="323"/>
      <c r="Q19" s="323"/>
      <c r="R19" s="323"/>
      <c r="S19" s="323"/>
      <c r="T19" s="323"/>
      <c r="U19" s="72"/>
      <c r="V19" s="52"/>
      <c r="W19" s="332" t="s">
        <v>11</v>
      </c>
      <c r="X19" s="332"/>
      <c r="Y19" s="52"/>
      <c r="Z19" s="20"/>
      <c r="AA19" s="20"/>
      <c r="AB19" s="59"/>
      <c r="AD19" s="20"/>
      <c r="AE19" s="66"/>
      <c r="AF19" s="66"/>
      <c r="AG19" s="20" t="s">
        <v>21</v>
      </c>
      <c r="AH19" s="52"/>
      <c r="AI19" s="97"/>
      <c r="AN19" s="3"/>
      <c r="AO19" s="31" t="s">
        <v>57</v>
      </c>
    </row>
    <row r="20" spans="2:41" s="11" customFormat="1" ht="15.95" customHeight="1" x14ac:dyDescent="0.2">
      <c r="G20" s="35"/>
      <c r="O20" s="73"/>
      <c r="P20" s="73"/>
      <c r="Q20" s="73"/>
      <c r="R20" s="73"/>
      <c r="S20" s="21"/>
      <c r="T20" s="164" t="str">
        <f>+Instructions!B4</f>
        <v>11/1/25 (Updated)</v>
      </c>
      <c r="U20" s="72"/>
      <c r="V20" s="52"/>
      <c r="W20" s="71"/>
      <c r="X20" s="71"/>
      <c r="Y20" s="52"/>
      <c r="Z20" s="58"/>
      <c r="AA20" s="58"/>
      <c r="AB20" s="59"/>
      <c r="AD20" s="20"/>
      <c r="AE20" s="324">
        <f ca="1">TODAY()</f>
        <v>46120</v>
      </c>
      <c r="AF20" s="324"/>
      <c r="AG20" s="324"/>
      <c r="AH20" s="52"/>
      <c r="AI20" s="97"/>
      <c r="AN20" s="3"/>
      <c r="AO20" s="31" t="s">
        <v>57</v>
      </c>
    </row>
    <row r="21" spans="2:41" s="11" customFormat="1" ht="9.9499999999999993" customHeight="1" x14ac:dyDescent="0.2">
      <c r="B21" s="11" t="s">
        <v>87</v>
      </c>
      <c r="N21" s="335" t="str">
        <f>IF(Instructions!C8="","",+Instructions!C8)</f>
        <v/>
      </c>
      <c r="O21" s="335"/>
      <c r="P21" s="335"/>
      <c r="Q21" s="335"/>
      <c r="R21" s="335"/>
      <c r="S21" s="335"/>
      <c r="T21" s="335"/>
      <c r="U21" s="72"/>
      <c r="V21" s="52"/>
      <c r="W21" s="71"/>
      <c r="X21" s="71"/>
      <c r="Y21" s="52"/>
      <c r="Z21" s="58"/>
      <c r="AA21" s="58"/>
      <c r="AB21" s="59"/>
      <c r="AD21" s="20"/>
      <c r="AE21" s="66"/>
      <c r="AF21" s="66"/>
      <c r="AH21" s="52"/>
      <c r="AI21" s="97"/>
      <c r="AN21" s="3"/>
      <c r="AO21" s="31" t="s">
        <v>57</v>
      </c>
    </row>
    <row r="22" spans="2:41" s="3" customFormat="1" ht="12" customHeight="1" x14ac:dyDescent="0.2">
      <c r="C22" s="35" t="str">
        <f>"Product Code '"&amp;Instructions!B3&amp;"'"</f>
        <v>Product Code 'B'</v>
      </c>
      <c r="N22" s="335"/>
      <c r="O22" s="335"/>
      <c r="P22" s="335"/>
      <c r="Q22" s="335"/>
      <c r="R22" s="335"/>
      <c r="S22" s="335"/>
      <c r="T22" s="335"/>
      <c r="U22" s="5"/>
      <c r="V22" s="52"/>
      <c r="W22" s="70"/>
      <c r="X22" s="70"/>
      <c r="Y22" s="52"/>
      <c r="Z22" s="39"/>
      <c r="AA22" s="39"/>
      <c r="AB22" s="55"/>
      <c r="AC22" s="17"/>
      <c r="AD22" s="15"/>
      <c r="AE22" s="65"/>
      <c r="AF22" s="65"/>
      <c r="AG22" s="89" t="str">
        <f>IF(Instructions!$C$8="","",Instructions!$C$8)</f>
        <v/>
      </c>
      <c r="AH22" s="52"/>
      <c r="AI22" s="121"/>
      <c r="AJ22" s="17"/>
      <c r="AK22" s="17"/>
      <c r="AL22" s="17"/>
      <c r="AM22" s="17"/>
      <c r="AO22" s="31" t="s">
        <v>57</v>
      </c>
    </row>
    <row r="23" spans="2:41" s="3" customFormat="1" ht="3.95" customHeight="1" x14ac:dyDescent="0.2">
      <c r="C23" s="222"/>
      <c r="D23" s="223"/>
      <c r="E23" s="223"/>
      <c r="F23" s="223"/>
      <c r="G23" s="223"/>
      <c r="H23" s="223"/>
      <c r="I23" s="223"/>
      <c r="J23" s="223"/>
      <c r="K23" s="223"/>
      <c r="L23" s="223"/>
      <c r="M23" s="223"/>
      <c r="N23" s="223"/>
      <c r="O23" s="223"/>
      <c r="P23" s="223"/>
      <c r="Q23" s="223"/>
      <c r="R23" s="223"/>
      <c r="S23" s="223"/>
      <c r="T23" s="223"/>
      <c r="U23" s="5"/>
      <c r="V23" s="52"/>
      <c r="W23" s="70"/>
      <c r="X23" s="70"/>
      <c r="Y23" s="52"/>
      <c r="Z23" s="39"/>
      <c r="AA23" s="39"/>
      <c r="AB23" s="55"/>
      <c r="AC23" s="17"/>
      <c r="AD23" s="15"/>
      <c r="AE23" s="65"/>
      <c r="AF23" s="65"/>
      <c r="AG23" s="17"/>
      <c r="AH23" s="52"/>
      <c r="AI23" s="121"/>
      <c r="AJ23" s="17"/>
      <c r="AK23" s="17"/>
      <c r="AL23" s="17"/>
      <c r="AM23" s="17"/>
      <c r="AO23" s="31" t="s">
        <v>57</v>
      </c>
    </row>
    <row r="24" spans="2:41" s="30" customFormat="1" ht="9.9499999999999993" customHeight="1" x14ac:dyDescent="0.2">
      <c r="C24" s="78" t="s">
        <v>10</v>
      </c>
      <c r="D24" s="79"/>
      <c r="E24" s="79"/>
      <c r="F24" s="79"/>
      <c r="G24" s="25"/>
      <c r="H24" s="25"/>
      <c r="I24" s="25"/>
      <c r="J24" s="25"/>
      <c r="K24" s="25"/>
      <c r="L24" s="25"/>
      <c r="M24" s="25"/>
      <c r="N24" s="25"/>
      <c r="O24" s="325" t="s">
        <v>50</v>
      </c>
      <c r="P24" s="326"/>
      <c r="Q24" s="26" t="s">
        <v>13</v>
      </c>
      <c r="R24" s="26" t="s">
        <v>17</v>
      </c>
      <c r="S24" s="27" t="str">
        <f>+S$17</f>
        <v>List Price</v>
      </c>
      <c r="T24" s="26" t="s">
        <v>16</v>
      </c>
      <c r="U24" s="26" t="str">
        <f>+U$17</f>
        <v>Code</v>
      </c>
      <c r="V24" s="52"/>
      <c r="W24" s="77" t="s">
        <v>18</v>
      </c>
      <c r="X24" s="27" t="s">
        <v>14</v>
      </c>
      <c r="Y24" s="52"/>
      <c r="Z24" s="41" t="s">
        <v>59</v>
      </c>
      <c r="AA24" s="41" t="s">
        <v>12</v>
      </c>
      <c r="AB24" s="41" t="str">
        <f t="shared" ref="AB24:AM24" si="18">+AB$17</f>
        <v>Disc</v>
      </c>
      <c r="AC24" s="28" t="str">
        <f t="shared" si="18"/>
        <v>Act. Cost</v>
      </c>
      <c r="AD24" s="28" t="str">
        <f t="shared" si="18"/>
        <v>GP%</v>
      </c>
      <c r="AE24" s="64" t="str">
        <f t="shared" si="18"/>
        <v>Adj.</v>
      </c>
      <c r="AF24" s="96" t="str">
        <f>+AF$17</f>
        <v>Group</v>
      </c>
      <c r="AG24" s="28" t="str">
        <f t="shared" si="18"/>
        <v>Price</v>
      </c>
      <c r="AH24" s="52"/>
      <c r="AJ24" s="28" t="str">
        <f t="shared" si="18"/>
        <v>Calc Price</v>
      </c>
      <c r="AK24" s="28" t="str">
        <f t="shared" si="18"/>
        <v>.05 Round</v>
      </c>
      <c r="AL24" s="28" t="str">
        <f t="shared" si="18"/>
        <v>Cents</v>
      </c>
      <c r="AM24" s="28" t="str">
        <f t="shared" si="18"/>
        <v>Round to</v>
      </c>
      <c r="AN24" s="3"/>
      <c r="AO24" s="31" t="s">
        <v>57</v>
      </c>
    </row>
    <row r="25" spans="2:41" s="165" customFormat="1" ht="9.9499999999999993" customHeight="1" x14ac:dyDescent="0.2">
      <c r="C25" s="338" t="s">
        <v>61</v>
      </c>
      <c r="D25" s="338"/>
      <c r="E25" s="338"/>
      <c r="F25" s="338"/>
      <c r="G25" s="338"/>
      <c r="H25" s="338"/>
      <c r="I25" s="338"/>
      <c r="J25" s="338"/>
      <c r="K25" s="338"/>
      <c r="L25" s="338"/>
      <c r="M25" s="338"/>
      <c r="N25" s="338"/>
      <c r="O25" s="338"/>
      <c r="P25" s="338"/>
      <c r="Q25" s="338"/>
      <c r="R25" s="338"/>
      <c r="S25" s="338"/>
      <c r="T25" s="338"/>
      <c r="U25" s="166"/>
      <c r="V25" s="52"/>
      <c r="W25" s="169"/>
      <c r="X25" s="169"/>
      <c r="Y25" s="52"/>
      <c r="Z25" s="170"/>
      <c r="AA25" s="170"/>
      <c r="AB25" s="171"/>
      <c r="AC25" s="167"/>
      <c r="AD25" s="168"/>
      <c r="AE25" s="172"/>
      <c r="AF25" s="173"/>
      <c r="AG25" s="167"/>
      <c r="AH25" s="52"/>
      <c r="AJ25" s="167"/>
      <c r="AK25" s="167"/>
      <c r="AL25" s="167"/>
      <c r="AM25" s="167"/>
      <c r="AN25" s="3"/>
      <c r="AO25" s="31" t="s">
        <v>57</v>
      </c>
    </row>
    <row r="26" spans="2:41" s="3" customFormat="1" ht="3.95" customHeight="1" x14ac:dyDescent="0.2">
      <c r="M26" s="3" t="s">
        <v>87</v>
      </c>
      <c r="P26" s="75"/>
      <c r="Q26" s="91"/>
      <c r="R26" s="6"/>
      <c r="S26" s="39"/>
      <c r="T26" s="6"/>
      <c r="U26" s="5"/>
      <c r="V26" s="52"/>
      <c r="W26" s="56"/>
      <c r="X26" s="15"/>
      <c r="Y26" s="52"/>
      <c r="Z26" s="39"/>
      <c r="AA26" s="39"/>
      <c r="AB26" s="55"/>
      <c r="AC26" s="17"/>
      <c r="AD26" s="15"/>
      <c r="AE26" s="65"/>
      <c r="AF26" s="121"/>
      <c r="AG26" s="39"/>
      <c r="AH26" s="52"/>
      <c r="AJ26" s="17"/>
      <c r="AK26" s="17"/>
      <c r="AL26" s="17"/>
      <c r="AM26" s="17"/>
      <c r="AO26" s="31" t="s">
        <v>57</v>
      </c>
    </row>
    <row r="27" spans="2:41" s="3" customFormat="1" ht="9.9499999999999993" customHeight="1" x14ac:dyDescent="0.2">
      <c r="C27" s="74" t="s">
        <v>128</v>
      </c>
      <c r="D27" s="147"/>
      <c r="E27" s="147"/>
      <c r="J27" s="3" t="s">
        <v>87</v>
      </c>
      <c r="K27" s="3" t="s">
        <v>87</v>
      </c>
      <c r="L27" s="3" t="s">
        <v>87</v>
      </c>
      <c r="M27" s="3" t="s">
        <v>87</v>
      </c>
      <c r="N27" s="3" t="s">
        <v>87</v>
      </c>
      <c r="O27" s="3" t="s">
        <v>87</v>
      </c>
      <c r="P27" s="193"/>
      <c r="Q27" s="6"/>
      <c r="R27" s="80" t="s">
        <v>211</v>
      </c>
      <c r="S27" s="206" t="s">
        <v>212</v>
      </c>
      <c r="T27" s="207"/>
      <c r="U27" s="5"/>
      <c r="V27" s="52"/>
      <c r="W27" s="70"/>
      <c r="X27" s="70"/>
      <c r="Y27" s="52"/>
      <c r="Z27" s="39"/>
      <c r="AA27" s="39"/>
      <c r="AB27" s="55"/>
      <c r="AC27" s="17"/>
      <c r="AD27" s="15"/>
      <c r="AE27" s="65"/>
      <c r="AF27" s="121"/>
      <c r="AG27" s="17"/>
      <c r="AH27" s="52"/>
      <c r="AJ27" s="17"/>
      <c r="AK27" s="17"/>
      <c r="AL27" s="17"/>
      <c r="AM27" s="17"/>
      <c r="AO27" s="31" t="s">
        <v>57</v>
      </c>
    </row>
    <row r="28" spans="2:41" s="3" customFormat="1" ht="2.85" customHeight="1" x14ac:dyDescent="0.2">
      <c r="N28" s="3" t="s">
        <v>596</v>
      </c>
      <c r="P28" s="75"/>
      <c r="Q28" s="91"/>
      <c r="R28" s="6"/>
      <c r="S28" s="39"/>
      <c r="T28" s="6"/>
      <c r="U28" s="5"/>
      <c r="V28" s="52"/>
      <c r="W28" s="56"/>
      <c r="X28" s="15"/>
      <c r="Y28" s="52"/>
      <c r="Z28" s="39"/>
      <c r="AA28" s="39"/>
      <c r="AB28" s="55"/>
      <c r="AC28" s="17"/>
      <c r="AD28" s="15"/>
      <c r="AE28" s="65"/>
      <c r="AF28" s="121"/>
      <c r="AG28" s="39"/>
      <c r="AH28" s="52"/>
      <c r="AJ28" s="17"/>
      <c r="AK28" s="17"/>
      <c r="AL28" s="17"/>
      <c r="AM28" s="17"/>
      <c r="AO28" s="31"/>
    </row>
    <row r="29" spans="2:41" s="3" customFormat="1" ht="9.9499999999999993" customHeight="1" x14ac:dyDescent="0.2">
      <c r="C29" s="74"/>
      <c r="D29" s="40" t="s">
        <v>9</v>
      </c>
      <c r="E29" s="135" t="s">
        <v>132</v>
      </c>
      <c r="F29" s="135"/>
      <c r="G29" s="135"/>
      <c r="H29" s="135"/>
      <c r="I29" s="135"/>
      <c r="J29" s="135"/>
      <c r="K29" s="135"/>
      <c r="L29" s="135"/>
      <c r="M29" s="135"/>
      <c r="N29" s="135"/>
      <c r="O29" s="135"/>
      <c r="P29" s="135"/>
      <c r="S29" s="21"/>
      <c r="T29" s="68"/>
      <c r="U29" s="5"/>
      <c r="V29" s="52"/>
      <c r="W29" s="70"/>
      <c r="X29" s="70"/>
      <c r="Y29" s="52"/>
      <c r="Z29" s="39"/>
      <c r="AA29" s="39"/>
      <c r="AB29" s="55"/>
      <c r="AC29" s="17"/>
      <c r="AD29" s="15"/>
      <c r="AE29" s="65"/>
      <c r="AF29" s="121"/>
      <c r="AG29" s="17"/>
      <c r="AH29" s="52"/>
      <c r="AJ29" s="17"/>
      <c r="AK29" s="17"/>
      <c r="AL29" s="17"/>
      <c r="AM29" s="17"/>
      <c r="AO29" s="31"/>
    </row>
    <row r="30" spans="2:41" s="3" customFormat="1" ht="2.85" customHeight="1" x14ac:dyDescent="0.2">
      <c r="N30" s="3" t="s">
        <v>596</v>
      </c>
      <c r="P30" s="75"/>
      <c r="Q30" s="91"/>
      <c r="R30" s="6"/>
      <c r="S30" s="39"/>
      <c r="T30" s="6"/>
      <c r="U30" s="5"/>
      <c r="V30" s="52"/>
      <c r="W30" s="56"/>
      <c r="X30" s="15"/>
      <c r="Y30" s="52"/>
      <c r="Z30" s="39"/>
      <c r="AA30" s="39"/>
      <c r="AB30" s="55"/>
      <c r="AC30" s="17"/>
      <c r="AD30" s="15"/>
      <c r="AE30" s="65"/>
      <c r="AF30" s="121"/>
      <c r="AG30" s="39"/>
      <c r="AH30" s="52"/>
      <c r="AJ30" s="17"/>
      <c r="AK30" s="17"/>
      <c r="AL30" s="17"/>
      <c r="AM30" s="17"/>
      <c r="AO30" s="31"/>
    </row>
    <row r="31" spans="2:41" s="3" customFormat="1" ht="9.9499999999999993" customHeight="1" x14ac:dyDescent="0.2">
      <c r="B31" s="114" t="s">
        <v>90</v>
      </c>
      <c r="D31" s="40"/>
      <c r="E31" s="75" t="s">
        <v>108</v>
      </c>
      <c r="F31" s="75"/>
      <c r="G31" s="30" t="s">
        <v>47</v>
      </c>
      <c r="H31" s="30"/>
      <c r="I31" s="30"/>
      <c r="J31" s="30"/>
      <c r="K31" s="30"/>
      <c r="L31" s="30" t="s">
        <v>166</v>
      </c>
      <c r="M31" s="30"/>
      <c r="N31" s="30"/>
      <c r="P31" s="75" t="s">
        <v>130</v>
      </c>
      <c r="Q31" s="91"/>
      <c r="R31" s="29" t="s">
        <v>51</v>
      </c>
      <c r="S31" s="39">
        <f>IF(Suggested="Yes",AA31,AG31)</f>
        <v>6.8</v>
      </c>
      <c r="T31" s="37" t="s">
        <v>46</v>
      </c>
      <c r="U31" s="5" t="str">
        <f>+Instructions!$B$3</f>
        <v>B</v>
      </c>
      <c r="V31" s="52"/>
      <c r="W31" s="56">
        <f>+Instructions!$C$22</f>
        <v>0</v>
      </c>
      <c r="X31" s="39">
        <f>ROUND($AA31*(1-W31)+0.004999,2)</f>
        <v>6.8</v>
      </c>
      <c r="Y31" s="52"/>
      <c r="Z31" s="6" t="s">
        <v>737</v>
      </c>
      <c r="AA31" s="39">
        <v>6.8</v>
      </c>
      <c r="AB31" s="60">
        <f t="shared" ref="AB31:AC32" si="19">+W31</f>
        <v>0</v>
      </c>
      <c r="AC31" s="39">
        <f t="shared" si="19"/>
        <v>6.8</v>
      </c>
      <c r="AD31" s="60">
        <f>(AG31-AC31)/AG31</f>
        <v>0</v>
      </c>
      <c r="AE31" s="118"/>
      <c r="AF31" s="127">
        <v>2</v>
      </c>
      <c r="AG31" s="44">
        <f>SUM(AJ31:AL31)+AE31</f>
        <v>6.8</v>
      </c>
      <c r="AH31" s="52"/>
      <c r="AJ31" s="17">
        <f>ROUND(AC31/(1-VLOOKUP(AF31,Group,2,FALSE)),2)</f>
        <v>6.8</v>
      </c>
      <c r="AK31" s="17">
        <f>IF(VLOOKUP(AF31,Group,5,FALSE)="YES",VLOOKUP(ROUND(ROUND(AJ31,1)-AJ31,2),Round,2,FALSE)+VLOOKUP(AF31,Group,6,FALSE),0)</f>
        <v>0</v>
      </c>
      <c r="AL31" s="17">
        <f>IF(VLOOKUP(AF31,Group,7,FALSE)="",0,ROUND(AJ31-0.04999,1)-AJ31+AM31)</f>
        <v>0</v>
      </c>
      <c r="AM31" s="17" t="str">
        <f>IF(VLOOKUP(AF31,Group,7,FALSE)="","",VLOOKUP(AF31,Group,7,FALSE))</f>
        <v/>
      </c>
      <c r="AO31" s="103" t="s">
        <v>57</v>
      </c>
    </row>
    <row r="32" spans="2:41" s="3" customFormat="1" ht="9.9499999999999993" customHeight="1" x14ac:dyDescent="0.2">
      <c r="B32" s="114" t="s">
        <v>90</v>
      </c>
      <c r="D32" s="40"/>
      <c r="E32" s="290" t="s">
        <v>108</v>
      </c>
      <c r="F32" s="290"/>
      <c r="G32" s="228" t="s">
        <v>47</v>
      </c>
      <c r="H32" s="228"/>
      <c r="I32" s="292" t="s">
        <v>752</v>
      </c>
      <c r="J32" s="228"/>
      <c r="K32" s="228"/>
      <c r="L32" s="228" t="s">
        <v>489</v>
      </c>
      <c r="M32" s="228"/>
      <c r="N32" s="228"/>
      <c r="O32" s="291"/>
      <c r="P32" s="290" t="s">
        <v>131</v>
      </c>
      <c r="Q32" s="295"/>
      <c r="R32" s="296" t="s">
        <v>51</v>
      </c>
      <c r="S32" s="297">
        <f>IF(Suggested="Yes",AA32,AG32)</f>
        <v>8.85</v>
      </c>
      <c r="T32" s="298" t="s">
        <v>46</v>
      </c>
      <c r="U32" s="5" t="str">
        <f>+Instructions!$B$3</f>
        <v>B</v>
      </c>
      <c r="V32" s="52"/>
      <c r="W32" s="56">
        <f>+Instructions!$C$22</f>
        <v>0</v>
      </c>
      <c r="X32" s="39">
        <f>ROUND($AA32*(1-W32)+0.004999,2)</f>
        <v>8.85</v>
      </c>
      <c r="Y32" s="52"/>
      <c r="Z32" s="6" t="s">
        <v>737</v>
      </c>
      <c r="AA32" s="39">
        <v>8.85</v>
      </c>
      <c r="AB32" s="60">
        <f t="shared" si="19"/>
        <v>0</v>
      </c>
      <c r="AC32" s="39">
        <f t="shared" si="19"/>
        <v>8.85</v>
      </c>
      <c r="AD32" s="60">
        <f>(AG32-AC32)/AG32</f>
        <v>0</v>
      </c>
      <c r="AE32" s="118"/>
      <c r="AF32" s="127">
        <v>2</v>
      </c>
      <c r="AG32" s="44">
        <f>SUM(AJ32:AL32)+AE32</f>
        <v>8.85</v>
      </c>
      <c r="AH32" s="52"/>
      <c r="AJ32" s="17">
        <f>ROUND(AC32/(1-VLOOKUP(AF32,Group,2,FALSE)),2)</f>
        <v>8.85</v>
      </c>
      <c r="AK32" s="17">
        <f>IF(VLOOKUP(AF32,Group,5,FALSE)="YES",VLOOKUP(ROUND(ROUND(AJ32,1)-AJ32,2),Round,2,FALSE)+VLOOKUP(AF32,Group,6,FALSE),0)</f>
        <v>0</v>
      </c>
      <c r="AL32" s="17">
        <f>IF(VLOOKUP(AF32,Group,7,FALSE)="",0,ROUND(AJ32-0.04999,1)-AJ32+AM32)</f>
        <v>0</v>
      </c>
      <c r="AM32" s="17" t="str">
        <f>IF(VLOOKUP(AF32,Group,7,FALSE)="","",VLOOKUP(AF32,Group,7,FALSE))</f>
        <v/>
      </c>
      <c r="AO32" s="103" t="s">
        <v>57</v>
      </c>
    </row>
    <row r="33" spans="2:41" s="3" customFormat="1" ht="2.85" customHeight="1" x14ac:dyDescent="0.2">
      <c r="N33" s="3" t="s">
        <v>596</v>
      </c>
      <c r="P33" s="75"/>
      <c r="Q33" s="91"/>
      <c r="R33" s="6"/>
      <c r="S33" s="39"/>
      <c r="T33" s="6"/>
      <c r="U33" s="5"/>
      <c r="V33" s="52"/>
      <c r="W33" s="56"/>
      <c r="X33" s="15"/>
      <c r="Y33" s="52"/>
      <c r="Z33" s="39"/>
      <c r="AA33" s="39"/>
      <c r="AB33" s="55"/>
      <c r="AC33" s="17"/>
      <c r="AD33" s="15"/>
      <c r="AE33" s="65"/>
      <c r="AF33" s="121"/>
      <c r="AG33" s="39"/>
      <c r="AH33" s="52"/>
      <c r="AJ33" s="17"/>
      <c r="AK33" s="17"/>
      <c r="AL33" s="17"/>
      <c r="AM33" s="17"/>
      <c r="AO33" s="31"/>
    </row>
    <row r="34" spans="2:41" s="3" customFormat="1" ht="9.9499999999999993" customHeight="1" x14ac:dyDescent="0.2">
      <c r="B34" s="115" t="s">
        <v>92</v>
      </c>
      <c r="D34" s="40"/>
      <c r="E34" s="75" t="s">
        <v>86</v>
      </c>
      <c r="F34" s="75"/>
      <c r="G34" s="30" t="s">
        <v>150</v>
      </c>
      <c r="H34" s="30"/>
      <c r="J34" s="30"/>
      <c r="K34" s="30"/>
      <c r="L34" s="30" t="s">
        <v>166</v>
      </c>
      <c r="M34" s="30"/>
      <c r="N34" s="30"/>
      <c r="P34" s="75" t="s">
        <v>137</v>
      </c>
      <c r="Q34" s="91"/>
      <c r="R34" s="29"/>
      <c r="S34" s="39">
        <f>IF(Suggested="Yes",AA34,AG34)</f>
        <v>24.5</v>
      </c>
      <c r="T34" s="37" t="s">
        <v>45</v>
      </c>
      <c r="U34" s="5" t="str">
        <f>+Instructions!$B$3</f>
        <v>B</v>
      </c>
      <c r="V34" s="52"/>
      <c r="W34" s="56">
        <f>+Instructions!$C$22</f>
        <v>0</v>
      </c>
      <c r="X34" s="17">
        <f>ROUND($AA34*(1-W34)+0.004999,2)</f>
        <v>24.5</v>
      </c>
      <c r="Y34" s="52"/>
      <c r="Z34" s="6" t="s">
        <v>737</v>
      </c>
      <c r="AA34" s="39">
        <v>24.5</v>
      </c>
      <c r="AB34" s="60">
        <f>+W34</f>
        <v>0</v>
      </c>
      <c r="AC34" s="17">
        <f>+X34</f>
        <v>24.5</v>
      </c>
      <c r="AD34" s="12">
        <f>(AG34-AC34)/AG34</f>
        <v>0</v>
      </c>
      <c r="AE34" s="118"/>
      <c r="AF34" s="128">
        <v>4</v>
      </c>
      <c r="AG34" s="111">
        <f>SUM(AJ34:AL34)+AE34</f>
        <v>24.5</v>
      </c>
      <c r="AH34" s="52"/>
      <c r="AJ34" s="17">
        <f>ROUND(AC34/(1-VLOOKUP(AF34,Group,2,FALSE)),2)</f>
        <v>24.5</v>
      </c>
      <c r="AK34" s="17">
        <f>IF(VLOOKUP(AF34,Group,5,FALSE)="YES",VLOOKUP(ROUND(ROUND(AJ34,1)-AJ34,2),Round,2,FALSE)+VLOOKUP(AF34,Group,6,FALSE),0)</f>
        <v>0</v>
      </c>
      <c r="AL34" s="17">
        <f>IF(VLOOKUP(AF34,Group,7,FALSE)="",0,ROUND(AJ34-0.04999,1)-AJ34+AM34)</f>
        <v>0</v>
      </c>
      <c r="AM34" s="17" t="str">
        <f>IF(VLOOKUP(AF34,Group,7,FALSE)="","",VLOOKUP(AF34,Group,7,FALSE))</f>
        <v/>
      </c>
      <c r="AO34" s="103" t="s">
        <v>57</v>
      </c>
    </row>
    <row r="35" spans="2:41" s="3" customFormat="1" ht="2.85" customHeight="1" x14ac:dyDescent="0.2">
      <c r="N35" s="3" t="s">
        <v>596</v>
      </c>
      <c r="P35" s="75"/>
      <c r="Q35" s="91"/>
      <c r="R35" s="6"/>
      <c r="S35" s="39"/>
      <c r="T35" s="6"/>
      <c r="U35" s="5"/>
      <c r="V35" s="52"/>
      <c r="W35" s="56"/>
      <c r="X35" s="15"/>
      <c r="Y35" s="52"/>
      <c r="Z35" s="39"/>
      <c r="AA35" s="39"/>
      <c r="AB35" s="55"/>
      <c r="AC35" s="17"/>
      <c r="AD35" s="15"/>
      <c r="AE35" s="65"/>
      <c r="AF35" s="121"/>
      <c r="AG35" s="39"/>
      <c r="AH35" s="52"/>
      <c r="AJ35" s="17"/>
      <c r="AK35" s="17"/>
      <c r="AL35" s="17"/>
      <c r="AM35" s="17"/>
      <c r="AO35" s="31"/>
    </row>
    <row r="36" spans="2:41" s="3" customFormat="1" ht="9.9499999999999993" customHeight="1" x14ac:dyDescent="0.2">
      <c r="B36" s="112" t="s">
        <v>91</v>
      </c>
      <c r="D36" s="40"/>
      <c r="E36" s="75" t="s">
        <v>113</v>
      </c>
      <c r="F36" s="75"/>
      <c r="G36" s="30" t="s">
        <v>98</v>
      </c>
      <c r="H36" s="30"/>
      <c r="I36" s="30"/>
      <c r="J36" s="30"/>
      <c r="K36" s="30"/>
      <c r="L36" s="30" t="s">
        <v>166</v>
      </c>
      <c r="M36" s="30"/>
      <c r="N36" s="30"/>
      <c r="P36" s="75"/>
      <c r="Q36" s="91"/>
      <c r="R36" s="29"/>
      <c r="S36" s="39">
        <f>IF(Suggested="Yes",AA36,AG36)</f>
        <v>9.35</v>
      </c>
      <c r="T36" s="37" t="s">
        <v>45</v>
      </c>
      <c r="U36" s="5" t="str">
        <f>+Instructions!$B$3</f>
        <v>B</v>
      </c>
      <c r="V36" s="52"/>
      <c r="W36" s="56">
        <f>+Instructions!$C$22</f>
        <v>0</v>
      </c>
      <c r="X36" s="17">
        <f>ROUND($AA36*(1-W36)+0.004999,2)</f>
        <v>9.35</v>
      </c>
      <c r="Y36" s="52"/>
      <c r="Z36" s="6" t="s">
        <v>737</v>
      </c>
      <c r="AA36" s="39">
        <v>9.35</v>
      </c>
      <c r="AB36" s="60">
        <f>+W36</f>
        <v>0</v>
      </c>
      <c r="AC36" s="17">
        <f>+X36</f>
        <v>9.35</v>
      </c>
      <c r="AD36" s="12">
        <f>(AG36-AC36)/AG36</f>
        <v>0</v>
      </c>
      <c r="AE36" s="118"/>
      <c r="AF36" s="126">
        <v>3</v>
      </c>
      <c r="AG36" s="53">
        <f>SUM(AJ36:AL36)+AE36</f>
        <v>9.35</v>
      </c>
      <c r="AH36" s="52"/>
      <c r="AJ36" s="17">
        <f>ROUND(AC36/(1-VLOOKUP(AF36,Group,2,FALSE)),2)</f>
        <v>9.35</v>
      </c>
      <c r="AK36" s="17">
        <f>IF(VLOOKUP(AF36,Group,5,FALSE)="YES",VLOOKUP(ROUND(ROUND(AJ36,1)-AJ36,2),Round,2,FALSE)+VLOOKUP(AF36,Group,6,FALSE),0)</f>
        <v>0</v>
      </c>
      <c r="AL36" s="17">
        <f>IF(VLOOKUP(AF36,Group,7,FALSE)="",0,ROUND(AJ36-0.04999,1)-AJ36+AM36)</f>
        <v>0</v>
      </c>
      <c r="AM36" s="17" t="str">
        <f>IF(VLOOKUP(AF36,Group,7,FALSE)="","",VLOOKUP(AF36,Group,7,FALSE))</f>
        <v/>
      </c>
      <c r="AO36" s="103" t="s">
        <v>57</v>
      </c>
    </row>
    <row r="37" spans="2:41" s="3" customFormat="1" ht="9.9499999999999993" customHeight="1" x14ac:dyDescent="0.2">
      <c r="B37" s="112" t="s">
        <v>91</v>
      </c>
      <c r="D37" s="40"/>
      <c r="E37" s="290" t="s">
        <v>113</v>
      </c>
      <c r="F37" s="290"/>
      <c r="G37" s="228" t="s">
        <v>98</v>
      </c>
      <c r="H37" s="228"/>
      <c r="I37" s="292" t="s">
        <v>752</v>
      </c>
      <c r="J37" s="228"/>
      <c r="K37" s="228"/>
      <c r="L37" s="228" t="s">
        <v>129</v>
      </c>
      <c r="M37" s="228"/>
      <c r="N37" s="228"/>
      <c r="O37" s="291"/>
      <c r="P37" s="290"/>
      <c r="Q37" s="295"/>
      <c r="R37" s="296"/>
      <c r="S37" s="297">
        <f>IF(Suggested="Yes",AA37,AG37)</f>
        <v>10.45</v>
      </c>
      <c r="T37" s="298" t="s">
        <v>45</v>
      </c>
      <c r="U37" s="5" t="str">
        <f>+Instructions!$B$3</f>
        <v>B</v>
      </c>
      <c r="V37" s="52"/>
      <c r="W37" s="56">
        <f>+Instructions!$C$22</f>
        <v>0</v>
      </c>
      <c r="X37" s="17">
        <f>ROUND($AA37*(1-W37)+0.004999,2)</f>
        <v>10.45</v>
      </c>
      <c r="Y37" s="52"/>
      <c r="Z37" s="6" t="s">
        <v>737</v>
      </c>
      <c r="AA37" s="39">
        <v>10.45</v>
      </c>
      <c r="AB37" s="60">
        <f>+W37</f>
        <v>0</v>
      </c>
      <c r="AC37" s="17">
        <f>+X37</f>
        <v>10.45</v>
      </c>
      <c r="AD37" s="12">
        <f>(AG37-AC37)/AG37</f>
        <v>0</v>
      </c>
      <c r="AE37" s="118"/>
      <c r="AF37" s="126">
        <v>3</v>
      </c>
      <c r="AG37" s="53">
        <f>SUM(AJ37:AL37)+AE37</f>
        <v>10.45</v>
      </c>
      <c r="AH37" s="52"/>
      <c r="AJ37" s="17">
        <f>ROUND(AC37/(1-VLOOKUP(AF37,Group,2,FALSE)),2)</f>
        <v>10.45</v>
      </c>
      <c r="AK37" s="17">
        <f>IF(VLOOKUP(AF37,Group,5,FALSE)="YES",VLOOKUP(ROUND(ROUND(AJ37,1)-AJ37,2),Round,2,FALSE)+VLOOKUP(AF37,Group,6,FALSE),0)</f>
        <v>0</v>
      </c>
      <c r="AL37" s="17">
        <f>IF(VLOOKUP(AF37,Group,7,FALSE)="",0,ROUND(AJ37-0.04999,1)-AJ37+AM37)</f>
        <v>0</v>
      </c>
      <c r="AM37" s="17" t="str">
        <f>IF(VLOOKUP(AF37,Group,7,FALSE)="","",VLOOKUP(AF37,Group,7,FALSE))</f>
        <v/>
      </c>
      <c r="AO37" s="103" t="s">
        <v>57</v>
      </c>
    </row>
    <row r="38" spans="2:41" s="3" customFormat="1" ht="2.85" customHeight="1" x14ac:dyDescent="0.2">
      <c r="N38" s="3" t="s">
        <v>596</v>
      </c>
      <c r="P38" s="75"/>
      <c r="Q38" s="91"/>
      <c r="R38" s="6"/>
      <c r="S38" s="39"/>
      <c r="T38" s="6"/>
      <c r="U38" s="5"/>
      <c r="V38" s="52"/>
      <c r="W38" s="56"/>
      <c r="X38" s="15"/>
      <c r="Y38" s="52"/>
      <c r="Z38" s="39"/>
      <c r="AA38" s="39"/>
      <c r="AB38" s="55"/>
      <c r="AC38" s="17"/>
      <c r="AD38" s="15"/>
      <c r="AE38" s="65"/>
      <c r="AF38" s="121"/>
      <c r="AG38" s="39"/>
      <c r="AH38" s="52"/>
      <c r="AJ38" s="17"/>
      <c r="AK38" s="17"/>
      <c r="AL38" s="17"/>
      <c r="AM38" s="17"/>
      <c r="AO38" s="31"/>
    </row>
    <row r="39" spans="2:41" s="3" customFormat="1" ht="9.6" customHeight="1" x14ac:dyDescent="0.2">
      <c r="C39" s="74"/>
      <c r="D39" s="136" t="s">
        <v>397</v>
      </c>
      <c r="E39" s="195" t="s">
        <v>516</v>
      </c>
      <c r="F39" s="135"/>
      <c r="G39" s="135"/>
      <c r="H39" s="135"/>
      <c r="I39" s="135"/>
      <c r="K39" s="135"/>
      <c r="L39" s="135"/>
      <c r="M39" s="135"/>
      <c r="N39" s="135"/>
      <c r="O39" s="135"/>
      <c r="P39" s="135"/>
      <c r="S39" s="21"/>
      <c r="T39" s="68"/>
      <c r="U39" s="5"/>
      <c r="V39" s="52"/>
      <c r="W39" s="70"/>
      <c r="X39" s="70"/>
      <c r="Y39" s="52"/>
      <c r="Z39" s="39"/>
      <c r="AA39" s="39"/>
      <c r="AB39" s="55"/>
      <c r="AC39" s="17"/>
      <c r="AD39" s="15"/>
      <c r="AE39" s="65"/>
      <c r="AF39" s="121"/>
      <c r="AG39" s="17"/>
      <c r="AH39" s="52"/>
      <c r="AJ39" s="17"/>
      <c r="AK39" s="17"/>
      <c r="AL39" s="17"/>
      <c r="AM39" s="17"/>
      <c r="AO39" s="31"/>
    </row>
    <row r="40" spans="2:41" s="3" customFormat="1" ht="9.6" customHeight="1" x14ac:dyDescent="0.2">
      <c r="C40" s="74"/>
      <c r="D40" s="136"/>
      <c r="E40" s="195" t="s">
        <v>583</v>
      </c>
      <c r="F40" s="135"/>
      <c r="G40" s="135"/>
      <c r="H40" s="135"/>
      <c r="I40" s="135"/>
      <c r="K40" s="135"/>
      <c r="L40" s="135"/>
      <c r="M40" s="135"/>
      <c r="N40" s="135"/>
      <c r="O40" s="135"/>
      <c r="P40" s="135"/>
      <c r="S40" s="21"/>
      <c r="T40" s="68"/>
      <c r="U40" s="5"/>
      <c r="V40" s="52"/>
      <c r="W40" s="70"/>
      <c r="X40" s="70"/>
      <c r="Y40" s="52"/>
      <c r="Z40" s="39"/>
      <c r="AA40" s="39"/>
      <c r="AB40" s="55"/>
      <c r="AC40" s="17"/>
      <c r="AD40" s="15"/>
      <c r="AE40" s="65"/>
      <c r="AF40" s="121"/>
      <c r="AG40" s="17"/>
      <c r="AH40" s="52"/>
      <c r="AJ40" s="17"/>
      <c r="AK40" s="17"/>
      <c r="AL40" s="17"/>
      <c r="AM40" s="17"/>
      <c r="AO40" s="31"/>
    </row>
    <row r="41" spans="2:41" s="3" customFormat="1" ht="3.95" customHeight="1" x14ac:dyDescent="0.2">
      <c r="P41" s="75"/>
      <c r="Q41" s="91"/>
      <c r="R41" s="6"/>
      <c r="S41" s="39"/>
      <c r="T41" s="6"/>
      <c r="U41" s="5"/>
      <c r="V41" s="52"/>
      <c r="W41" s="56"/>
      <c r="X41" s="15"/>
      <c r="Y41" s="52"/>
      <c r="Z41" s="39"/>
      <c r="AA41" s="39"/>
      <c r="AB41" s="55"/>
      <c r="AC41" s="17"/>
      <c r="AD41" s="15"/>
      <c r="AE41" s="65"/>
      <c r="AF41" s="121"/>
      <c r="AG41" s="39"/>
      <c r="AH41" s="52"/>
      <c r="AJ41" s="17"/>
      <c r="AK41" s="17"/>
      <c r="AL41" s="17"/>
      <c r="AM41" s="17"/>
      <c r="AO41" s="31"/>
    </row>
    <row r="42" spans="2:41" s="3" customFormat="1" ht="9.9499999999999993" customHeight="1" x14ac:dyDescent="0.2">
      <c r="C42" s="74" t="s">
        <v>684</v>
      </c>
      <c r="D42" s="147"/>
      <c r="E42" s="147"/>
      <c r="N42" s="3" t="s">
        <v>87</v>
      </c>
      <c r="O42" s="3" t="s">
        <v>87</v>
      </c>
      <c r="P42" s="193"/>
      <c r="Q42" s="6"/>
      <c r="R42" s="80" t="s">
        <v>211</v>
      </c>
      <c r="S42" s="206" t="s">
        <v>656</v>
      </c>
      <c r="T42" s="207"/>
      <c r="U42" s="5"/>
      <c r="V42" s="52"/>
      <c r="W42" s="70"/>
      <c r="X42" s="70"/>
      <c r="Y42" s="52"/>
      <c r="Z42" s="39"/>
      <c r="AA42" s="39"/>
      <c r="AB42" s="55"/>
      <c r="AC42" s="17"/>
      <c r="AD42" s="15"/>
      <c r="AE42" s="65"/>
      <c r="AF42" s="121"/>
      <c r="AG42" s="17"/>
      <c r="AH42" s="52"/>
      <c r="AJ42" s="17"/>
      <c r="AK42" s="17"/>
      <c r="AL42" s="17"/>
      <c r="AM42" s="17"/>
      <c r="AO42" s="31" t="s">
        <v>57</v>
      </c>
    </row>
    <row r="43" spans="2:41" s="3" customFormat="1" ht="2.85" customHeight="1" x14ac:dyDescent="0.2">
      <c r="N43" s="3" t="s">
        <v>596</v>
      </c>
      <c r="P43" s="75"/>
      <c r="Q43" s="91"/>
      <c r="R43" s="6"/>
      <c r="S43" s="39"/>
      <c r="T43" s="6"/>
      <c r="U43" s="5"/>
      <c r="V43" s="52"/>
      <c r="W43" s="56"/>
      <c r="X43" s="15"/>
      <c r="Y43" s="52"/>
      <c r="Z43" s="39"/>
      <c r="AA43" s="39"/>
      <c r="AB43" s="55"/>
      <c r="AC43" s="17"/>
      <c r="AD43" s="15"/>
      <c r="AE43" s="65"/>
      <c r="AF43" s="121"/>
      <c r="AG43" s="39"/>
      <c r="AH43" s="52"/>
      <c r="AJ43" s="17"/>
      <c r="AK43" s="17"/>
      <c r="AL43" s="17"/>
      <c r="AM43" s="17"/>
      <c r="AO43" s="31"/>
    </row>
    <row r="44" spans="2:41" s="3" customFormat="1" ht="9.9499999999999993" customHeight="1" x14ac:dyDescent="0.2">
      <c r="C44" s="35"/>
      <c r="D44" s="40" t="s">
        <v>9</v>
      </c>
      <c r="E44" s="135" t="s">
        <v>657</v>
      </c>
      <c r="F44" s="135"/>
      <c r="G44" s="135"/>
      <c r="H44" s="135"/>
      <c r="I44" s="135"/>
      <c r="J44" s="135"/>
      <c r="K44" s="135"/>
      <c r="L44" s="135"/>
      <c r="M44" s="135"/>
      <c r="N44" s="135"/>
      <c r="O44" s="135"/>
      <c r="P44" s="135"/>
      <c r="S44" s="21"/>
      <c r="T44" s="68"/>
      <c r="U44" s="5"/>
      <c r="V44" s="52"/>
      <c r="W44" s="70"/>
      <c r="X44" s="70"/>
      <c r="Y44" s="52"/>
      <c r="Z44" s="39"/>
      <c r="AA44" s="39"/>
      <c r="AB44" s="55"/>
      <c r="AC44" s="17"/>
      <c r="AD44" s="15"/>
      <c r="AE44" s="65"/>
      <c r="AF44" s="121"/>
      <c r="AG44" s="17"/>
      <c r="AH44" s="52"/>
      <c r="AJ44" s="17"/>
      <c r="AK44" s="17"/>
      <c r="AL44" s="17"/>
      <c r="AM44" s="17"/>
      <c r="AO44" s="31"/>
    </row>
    <row r="45" spans="2:41" s="3" customFormat="1" ht="2.85" customHeight="1" x14ac:dyDescent="0.2">
      <c r="N45" s="3" t="s">
        <v>596</v>
      </c>
      <c r="P45" s="75"/>
      <c r="Q45" s="91"/>
      <c r="R45" s="6"/>
      <c r="S45" s="39"/>
      <c r="T45" s="6"/>
      <c r="U45" s="5"/>
      <c r="V45" s="52"/>
      <c r="W45" s="56"/>
      <c r="X45" s="15"/>
      <c r="Y45" s="52"/>
      <c r="Z45" s="39"/>
      <c r="AA45" s="39"/>
      <c r="AB45" s="55"/>
      <c r="AC45" s="17"/>
      <c r="AD45" s="15"/>
      <c r="AE45" s="65"/>
      <c r="AF45" s="121"/>
      <c r="AG45" s="39"/>
      <c r="AH45" s="52"/>
      <c r="AJ45" s="17"/>
      <c r="AK45" s="17"/>
      <c r="AL45" s="17"/>
      <c r="AM45" s="17"/>
      <c r="AO45" s="31"/>
    </row>
    <row r="46" spans="2:41" s="3" customFormat="1" ht="9.9499999999999993" customHeight="1" x14ac:dyDescent="0.2">
      <c r="B46" s="114" t="s">
        <v>90</v>
      </c>
      <c r="D46" s="40"/>
      <c r="E46" s="75" t="s">
        <v>96</v>
      </c>
      <c r="F46" s="75"/>
      <c r="G46" s="30" t="s">
        <v>47</v>
      </c>
      <c r="H46" s="30"/>
      <c r="I46" s="30"/>
      <c r="J46" s="30"/>
      <c r="K46" s="30" t="s">
        <v>166</v>
      </c>
      <c r="L46" s="30"/>
      <c r="M46" s="30"/>
      <c r="N46" s="30"/>
      <c r="P46" s="75" t="s">
        <v>102</v>
      </c>
      <c r="Q46" s="91"/>
      <c r="R46" s="29"/>
      <c r="S46" s="39">
        <f t="shared" ref="S46" si="20">IF(Suggested="Yes",AA46,AG46)</f>
        <v>4.5</v>
      </c>
      <c r="T46" s="37" t="s">
        <v>46</v>
      </c>
      <c r="U46" s="5" t="str">
        <f>+Instructions!$B$3</f>
        <v>B</v>
      </c>
      <c r="V46" s="52"/>
      <c r="W46" s="56">
        <f>+Instructions!$C$22</f>
        <v>0</v>
      </c>
      <c r="X46" s="39">
        <f t="shared" ref="X46" si="21">ROUND($AA46*(1-W46)+0.004999,2)</f>
        <v>4.5</v>
      </c>
      <c r="Y46" s="52"/>
      <c r="Z46" s="6" t="s">
        <v>737</v>
      </c>
      <c r="AA46" s="39">
        <v>4.5</v>
      </c>
      <c r="AB46" s="60">
        <f t="shared" ref="AB46" si="22">+W46</f>
        <v>0</v>
      </c>
      <c r="AC46" s="39">
        <f t="shared" ref="AC46" si="23">+X46</f>
        <v>4.5</v>
      </c>
      <c r="AD46" s="60">
        <f t="shared" ref="AD46" si="24">(AG46-AC46)/AG46</f>
        <v>0</v>
      </c>
      <c r="AE46" s="118"/>
      <c r="AF46" s="127">
        <v>2</v>
      </c>
      <c r="AG46" s="44">
        <f t="shared" ref="AG46" si="25">SUM(AJ46:AL46)+AE46</f>
        <v>4.5</v>
      </c>
      <c r="AH46" s="52"/>
      <c r="AJ46" s="17">
        <f t="shared" ref="AJ46" si="26">ROUND(AC46/(1-VLOOKUP(AF46,Group,2,FALSE)),2)</f>
        <v>4.5</v>
      </c>
      <c r="AK46" s="17">
        <f t="shared" ref="AK46" si="27">IF(VLOOKUP(AF46,Group,5,FALSE)="YES",VLOOKUP(ROUND(ROUND(AJ46,1)-AJ46,2),Round,2,FALSE)+VLOOKUP(AF46,Group,6,FALSE),0)</f>
        <v>0</v>
      </c>
      <c r="AL46" s="17">
        <f t="shared" ref="AL46" si="28">IF(VLOOKUP(AF46,Group,7,FALSE)="",0,ROUND(AJ46-0.04999,1)-AJ46+AM46)</f>
        <v>0</v>
      </c>
      <c r="AM46" s="17" t="str">
        <f t="shared" ref="AM46" si="29">IF(VLOOKUP(AF46,Group,7,FALSE)="","",VLOOKUP(AF46,Group,7,FALSE))</f>
        <v/>
      </c>
      <c r="AO46" s="103" t="s">
        <v>57</v>
      </c>
    </row>
    <row r="47" spans="2:41" s="3" customFormat="1" ht="9.9499999999999993" customHeight="1" x14ac:dyDescent="0.2">
      <c r="B47" s="114" t="s">
        <v>90</v>
      </c>
      <c r="D47" s="40"/>
      <c r="E47" s="75" t="s">
        <v>108</v>
      </c>
      <c r="F47" s="75"/>
      <c r="G47" s="30" t="s">
        <v>47</v>
      </c>
      <c r="H47" s="30"/>
      <c r="I47" s="30"/>
      <c r="J47" s="30"/>
      <c r="K47" s="30" t="s">
        <v>166</v>
      </c>
      <c r="L47" s="30"/>
      <c r="M47" s="30"/>
      <c r="N47" s="30"/>
      <c r="P47" s="75" t="s">
        <v>141</v>
      </c>
      <c r="Q47" s="91"/>
      <c r="R47" s="29"/>
      <c r="S47" s="39">
        <f t="shared" ref="S47" si="30">IF(Suggested="Yes",AA47,AG47)</f>
        <v>4.9000000000000004</v>
      </c>
      <c r="T47" s="37" t="s">
        <v>46</v>
      </c>
      <c r="U47" s="5" t="str">
        <f>+Instructions!$B$3</f>
        <v>B</v>
      </c>
      <c r="V47" s="52"/>
      <c r="W47" s="56">
        <f>+Instructions!$C$22</f>
        <v>0</v>
      </c>
      <c r="X47" s="39">
        <f t="shared" ref="X47" si="31">ROUND($AA47*(1-W47)+0.004999,2)</f>
        <v>4.9000000000000004</v>
      </c>
      <c r="Y47" s="52"/>
      <c r="Z47" s="6" t="s">
        <v>737</v>
      </c>
      <c r="AA47" s="39">
        <v>4.9000000000000004</v>
      </c>
      <c r="AB47" s="60">
        <f t="shared" ref="AB47" si="32">+W47</f>
        <v>0</v>
      </c>
      <c r="AC47" s="39">
        <f t="shared" ref="AC47" si="33">+X47</f>
        <v>4.9000000000000004</v>
      </c>
      <c r="AD47" s="60">
        <f t="shared" ref="AD47" si="34">(AG47-AC47)/AG47</f>
        <v>0</v>
      </c>
      <c r="AE47" s="118"/>
      <c r="AF47" s="127">
        <v>2</v>
      </c>
      <c r="AG47" s="44">
        <f t="shared" ref="AG47" si="35">SUM(AJ47:AL47)+AE47</f>
        <v>4.9000000000000004</v>
      </c>
      <c r="AH47" s="52"/>
      <c r="AJ47" s="17">
        <f t="shared" ref="AJ47" si="36">ROUND(AC47/(1-VLOOKUP(AF47,Group,2,FALSE)),2)</f>
        <v>4.9000000000000004</v>
      </c>
      <c r="AK47" s="17">
        <f t="shared" ref="AK47" si="37">IF(VLOOKUP(AF47,Group,5,FALSE)="YES",VLOOKUP(ROUND(ROUND(AJ47,1)-AJ47,2),Round,2,FALSE)+VLOOKUP(AF47,Group,6,FALSE),0)</f>
        <v>0</v>
      </c>
      <c r="AL47" s="17">
        <f t="shared" ref="AL47" si="38">IF(VLOOKUP(AF47,Group,7,FALSE)="",0,ROUND(AJ47-0.04999,1)-AJ47+AM47)</f>
        <v>0</v>
      </c>
      <c r="AM47" s="17" t="str">
        <f t="shared" ref="AM47" si="39">IF(VLOOKUP(AF47,Group,7,FALSE)="","",VLOOKUP(AF47,Group,7,FALSE))</f>
        <v/>
      </c>
      <c r="AO47" s="103" t="s">
        <v>57</v>
      </c>
    </row>
    <row r="48" spans="2:41" s="3" customFormat="1" ht="2.85" customHeight="1" x14ac:dyDescent="0.2">
      <c r="N48" s="3" t="s">
        <v>596</v>
      </c>
      <c r="P48" s="75"/>
      <c r="Q48" s="91"/>
      <c r="R48" s="6"/>
      <c r="S48" s="39"/>
      <c r="T48" s="6"/>
      <c r="U48" s="5"/>
      <c r="V48" s="52"/>
      <c r="W48" s="56"/>
      <c r="X48" s="15"/>
      <c r="Y48" s="52"/>
      <c r="Z48" s="39"/>
      <c r="AA48" s="39"/>
      <c r="AB48" s="55"/>
      <c r="AC48" s="17"/>
      <c r="AD48" s="15"/>
      <c r="AE48" s="65"/>
      <c r="AF48" s="121"/>
      <c r="AG48" s="39"/>
      <c r="AH48" s="52"/>
      <c r="AJ48" s="17"/>
      <c r="AK48" s="17"/>
      <c r="AL48" s="17"/>
      <c r="AM48" s="17"/>
      <c r="AO48" s="31"/>
    </row>
    <row r="49" spans="2:41" s="3" customFormat="1" ht="9.9499999999999993" customHeight="1" x14ac:dyDescent="0.2">
      <c r="B49" s="115" t="s">
        <v>92</v>
      </c>
      <c r="D49" s="40"/>
      <c r="E49" s="75" t="s">
        <v>86</v>
      </c>
      <c r="F49" s="75"/>
      <c r="G49" s="30" t="s">
        <v>106</v>
      </c>
      <c r="H49" s="30"/>
      <c r="I49" s="30"/>
      <c r="J49" s="30"/>
      <c r="K49" s="30" t="s">
        <v>166</v>
      </c>
      <c r="L49" s="243"/>
      <c r="M49" s="30"/>
      <c r="N49" s="30"/>
      <c r="P49" s="75" t="s">
        <v>364</v>
      </c>
      <c r="Q49" s="91"/>
      <c r="R49" s="29"/>
      <c r="S49" s="39">
        <f t="shared" ref="S49" si="40">IF(Suggested="Yes",AA49,AG49)</f>
        <v>16.5</v>
      </c>
      <c r="T49" s="37" t="s">
        <v>46</v>
      </c>
      <c r="U49" s="5" t="str">
        <f>+Instructions!$B$3</f>
        <v>B</v>
      </c>
      <c r="V49" s="52"/>
      <c r="W49" s="56">
        <f>+Instructions!$C$22</f>
        <v>0</v>
      </c>
      <c r="X49" s="17">
        <f t="shared" ref="X49" si="41">ROUND($AA49*(1-W49)+0.004999,2)</f>
        <v>16.5</v>
      </c>
      <c r="Y49" s="52"/>
      <c r="Z49" s="6" t="s">
        <v>737</v>
      </c>
      <c r="AA49" s="39">
        <v>16.5</v>
      </c>
      <c r="AB49" s="60">
        <f t="shared" ref="AB49" si="42">+W49</f>
        <v>0</v>
      </c>
      <c r="AC49" s="17">
        <f t="shared" ref="AC49" si="43">+X49</f>
        <v>16.5</v>
      </c>
      <c r="AD49" s="12">
        <f t="shared" ref="AD49" si="44">(AG49-AC49)/AG49</f>
        <v>0</v>
      </c>
      <c r="AE49" s="118"/>
      <c r="AF49" s="128">
        <v>4</v>
      </c>
      <c r="AG49" s="111">
        <f t="shared" ref="AG49" si="45">SUM(AJ49:AL49)+AE49</f>
        <v>16.5</v>
      </c>
      <c r="AH49" s="52"/>
      <c r="AJ49" s="17">
        <f t="shared" ref="AJ49" si="46">ROUND(AC49/(1-VLOOKUP(AF49,Group,2,FALSE)),2)</f>
        <v>16.5</v>
      </c>
      <c r="AK49" s="17">
        <f t="shared" ref="AK49" si="47">IF(VLOOKUP(AF49,Group,5,FALSE)="YES",VLOOKUP(ROUND(ROUND(AJ49,1)-AJ49,2),Round,2,FALSE)+VLOOKUP(AF49,Group,6,FALSE),0)</f>
        <v>0</v>
      </c>
      <c r="AL49" s="17">
        <f t="shared" ref="AL49" si="48">IF(VLOOKUP(AF49,Group,7,FALSE)="",0,ROUND(AJ49-0.04999,1)-AJ49+AM49)</f>
        <v>0</v>
      </c>
      <c r="AM49" s="17" t="str">
        <f t="shared" ref="AM49" si="49">IF(VLOOKUP(AF49,Group,7,FALSE)="","",VLOOKUP(AF49,Group,7,FALSE))</f>
        <v/>
      </c>
      <c r="AO49" s="103" t="s">
        <v>57</v>
      </c>
    </row>
    <row r="50" spans="2:41" s="3" customFormat="1" ht="3.95" customHeight="1" x14ac:dyDescent="0.2">
      <c r="P50" s="75"/>
      <c r="Q50" s="91"/>
      <c r="R50" s="6"/>
      <c r="S50" s="39"/>
      <c r="T50" s="6"/>
      <c r="U50" s="5"/>
      <c r="V50" s="52"/>
      <c r="W50" s="56"/>
      <c r="X50" s="15"/>
      <c r="Y50" s="52"/>
      <c r="Z50" s="39"/>
      <c r="AA50" s="39"/>
      <c r="AB50" s="55"/>
      <c r="AC50" s="17"/>
      <c r="AD50" s="15"/>
      <c r="AE50" s="65"/>
      <c r="AF50" s="121"/>
      <c r="AG50" s="39"/>
      <c r="AH50" s="52"/>
      <c r="AJ50" s="17"/>
      <c r="AK50" s="17"/>
      <c r="AL50" s="17"/>
      <c r="AM50" s="17"/>
      <c r="AO50" s="31"/>
    </row>
    <row r="51" spans="2:41" s="3" customFormat="1" ht="9.9499999999999993" customHeight="1" x14ac:dyDescent="0.2">
      <c r="C51" s="74" t="s">
        <v>632</v>
      </c>
      <c r="D51" s="147"/>
      <c r="E51" s="147"/>
      <c r="N51" s="3" t="s">
        <v>87</v>
      </c>
      <c r="O51" s="3" t="s">
        <v>87</v>
      </c>
      <c r="P51" s="193"/>
      <c r="Q51" s="6"/>
      <c r="R51" s="80" t="s">
        <v>211</v>
      </c>
      <c r="S51" s="206" t="s">
        <v>229</v>
      </c>
      <c r="T51" s="207"/>
      <c r="U51" s="5"/>
      <c r="V51" s="52"/>
      <c r="W51" s="70"/>
      <c r="X51" s="70"/>
      <c r="Y51" s="52"/>
      <c r="Z51" s="39"/>
      <c r="AA51" s="39"/>
      <c r="AB51" s="55"/>
      <c r="AC51" s="17"/>
      <c r="AD51" s="15"/>
      <c r="AE51" s="65"/>
      <c r="AF51" s="121"/>
      <c r="AG51" s="17"/>
      <c r="AH51" s="52"/>
      <c r="AJ51" s="17"/>
      <c r="AK51" s="17"/>
      <c r="AL51" s="17"/>
      <c r="AM51" s="17"/>
      <c r="AO51" s="31" t="s">
        <v>57</v>
      </c>
    </row>
    <row r="52" spans="2:41" s="3" customFormat="1" ht="2.85" customHeight="1" x14ac:dyDescent="0.2">
      <c r="N52" s="3" t="s">
        <v>596</v>
      </c>
      <c r="P52" s="75"/>
      <c r="Q52" s="91"/>
      <c r="R52" s="6"/>
      <c r="S52" s="39"/>
      <c r="T52" s="6"/>
      <c r="U52" s="5"/>
      <c r="V52" s="52"/>
      <c r="W52" s="56"/>
      <c r="X52" s="15"/>
      <c r="Y52" s="52"/>
      <c r="Z52" s="39"/>
      <c r="AA52" s="39"/>
      <c r="AB52" s="55"/>
      <c r="AC52" s="17"/>
      <c r="AD52" s="15"/>
      <c r="AE52" s="65"/>
      <c r="AF52" s="121"/>
      <c r="AG52" s="39"/>
      <c r="AH52" s="52"/>
      <c r="AJ52" s="17"/>
      <c r="AK52" s="17"/>
      <c r="AL52" s="17"/>
      <c r="AM52" s="17"/>
      <c r="AO52" s="31"/>
    </row>
    <row r="53" spans="2:41" s="3" customFormat="1" ht="9.9499999999999993" customHeight="1" x14ac:dyDescent="0.2">
      <c r="C53" s="35"/>
      <c r="D53" s="40" t="s">
        <v>9</v>
      </c>
      <c r="E53" s="135" t="s">
        <v>225</v>
      </c>
      <c r="F53" s="135"/>
      <c r="G53" s="135"/>
      <c r="H53" s="135"/>
      <c r="I53" s="135"/>
      <c r="J53" s="135"/>
      <c r="K53" s="135"/>
      <c r="L53" s="135"/>
      <c r="M53" s="135"/>
      <c r="N53" s="135"/>
      <c r="O53" s="135"/>
      <c r="P53" s="135"/>
      <c r="S53" s="21"/>
      <c r="T53" s="68"/>
      <c r="U53" s="5"/>
      <c r="V53" s="52"/>
      <c r="W53" s="70"/>
      <c r="X53" s="70"/>
      <c r="Y53" s="52"/>
      <c r="Z53" s="39"/>
      <c r="AA53" s="39"/>
      <c r="AB53" s="55"/>
      <c r="AC53" s="17"/>
      <c r="AD53" s="15"/>
      <c r="AE53" s="65"/>
      <c r="AF53" s="121"/>
      <c r="AG53" s="17"/>
      <c r="AH53" s="52"/>
      <c r="AJ53" s="17"/>
      <c r="AK53" s="17"/>
      <c r="AL53" s="17"/>
      <c r="AM53" s="17"/>
      <c r="AO53" s="31"/>
    </row>
    <row r="54" spans="2:41" s="3" customFormat="1" ht="2.85" customHeight="1" x14ac:dyDescent="0.2">
      <c r="N54" s="3" t="s">
        <v>596</v>
      </c>
      <c r="P54" s="75"/>
      <c r="Q54" s="91"/>
      <c r="R54" s="6"/>
      <c r="S54" s="39"/>
      <c r="T54" s="6"/>
      <c r="U54" s="5"/>
      <c r="V54" s="52"/>
      <c r="W54" s="56"/>
      <c r="X54" s="15"/>
      <c r="Y54" s="52"/>
      <c r="Z54" s="39"/>
      <c r="AA54" s="39"/>
      <c r="AB54" s="55"/>
      <c r="AC54" s="17"/>
      <c r="AD54" s="15"/>
      <c r="AE54" s="65"/>
      <c r="AF54" s="121"/>
      <c r="AG54" s="39"/>
      <c r="AH54" s="52"/>
      <c r="AJ54" s="17"/>
      <c r="AK54" s="17"/>
      <c r="AL54" s="17"/>
      <c r="AM54" s="17"/>
      <c r="AO54" s="31"/>
    </row>
    <row r="55" spans="2:41" s="3" customFormat="1" ht="9.9499999999999993" customHeight="1" x14ac:dyDescent="0.2">
      <c r="B55" s="210" t="s">
        <v>219</v>
      </c>
      <c r="D55" s="40" t="s">
        <v>94</v>
      </c>
      <c r="E55" s="75" t="s">
        <v>86</v>
      </c>
      <c r="F55" s="75"/>
      <c r="G55" s="30" t="s">
        <v>47</v>
      </c>
      <c r="H55" s="30"/>
      <c r="I55" s="30"/>
      <c r="J55" s="30"/>
      <c r="K55" s="30"/>
      <c r="L55" s="30"/>
      <c r="M55" s="30"/>
      <c r="N55" s="30"/>
      <c r="P55" s="75" t="s">
        <v>130</v>
      </c>
      <c r="Q55" s="91" t="s">
        <v>13</v>
      </c>
      <c r="R55" s="29"/>
      <c r="S55" s="39">
        <f>IF(Suggested="Yes",AA55,AG55)</f>
        <v>3.6</v>
      </c>
      <c r="T55" s="37" t="s">
        <v>46</v>
      </c>
      <c r="U55" s="5" t="str">
        <f>+Instructions!$B$3</f>
        <v>B</v>
      </c>
      <c r="V55" s="52"/>
      <c r="W55" s="56">
        <f>+Instructions!$C$22</f>
        <v>0</v>
      </c>
      <c r="X55" s="17">
        <f>ROUND($AA55*(1-W55)+0.004999,2)</f>
        <v>3.6</v>
      </c>
      <c r="Y55" s="52"/>
      <c r="Z55" s="6" t="s">
        <v>763</v>
      </c>
      <c r="AA55" s="39">
        <v>3.6</v>
      </c>
      <c r="AB55" s="60">
        <f>+W55</f>
        <v>0</v>
      </c>
      <c r="AC55" s="17">
        <f>+X55</f>
        <v>3.6</v>
      </c>
      <c r="AD55" s="12">
        <f>(AG55-AC55)/AG55</f>
        <v>0</v>
      </c>
      <c r="AE55" s="118"/>
      <c r="AF55" s="216">
        <v>11</v>
      </c>
      <c r="AG55" s="215">
        <f>SUM(AJ55:AL55)+AE55</f>
        <v>3.6</v>
      </c>
      <c r="AH55" s="52"/>
      <c r="AJ55" s="17">
        <f>ROUND(AC55/(1-VLOOKUP(AF55,Group,2,FALSE)),2)</f>
        <v>3.6</v>
      </c>
      <c r="AK55" s="17">
        <f>IF(VLOOKUP(AF55,Group,5,FALSE)="YES",VLOOKUP(ROUND(ROUND(AJ55,1)-AJ55,2),Round,2,FALSE)+VLOOKUP(AF55,Group,6,FALSE),0)</f>
        <v>0</v>
      </c>
      <c r="AL55" s="17">
        <f>IF(VLOOKUP(AF55,Group,7,FALSE)="",0,ROUND(AJ55-0.04999,1)-AJ55+AM55)</f>
        <v>0</v>
      </c>
      <c r="AM55" s="17" t="str">
        <f>IF(VLOOKUP(AF55,Group,7,FALSE)="","",VLOOKUP(AF55,Group,7,FALSE))</f>
        <v/>
      </c>
      <c r="AO55" s="103" t="s">
        <v>57</v>
      </c>
    </row>
    <row r="56" spans="2:41" s="3" customFormat="1" ht="9.9499999999999993" customHeight="1" x14ac:dyDescent="0.2">
      <c r="B56" s="210" t="s">
        <v>219</v>
      </c>
      <c r="D56" s="40"/>
      <c r="E56" s="75" t="s">
        <v>108</v>
      </c>
      <c r="F56" s="75"/>
      <c r="G56" s="30" t="s">
        <v>47</v>
      </c>
      <c r="H56" s="30"/>
      <c r="I56" s="30"/>
      <c r="J56" s="30"/>
      <c r="K56" s="30"/>
      <c r="L56" s="30"/>
      <c r="M56" s="30"/>
      <c r="N56" s="30"/>
      <c r="P56" s="75" t="s">
        <v>130</v>
      </c>
      <c r="Q56" s="91" t="s">
        <v>13</v>
      </c>
      <c r="R56" s="29"/>
      <c r="S56" s="39">
        <f>IF(Suggested="Yes",AA56,AG56)</f>
        <v>4.05</v>
      </c>
      <c r="T56" s="37" t="s">
        <v>46</v>
      </c>
      <c r="U56" s="5" t="str">
        <f>+Instructions!$B$3</f>
        <v>B</v>
      </c>
      <c r="V56" s="52"/>
      <c r="W56" s="56">
        <f>+Instructions!$C$22</f>
        <v>0</v>
      </c>
      <c r="X56" s="17">
        <f>ROUND($AA56*(1-W56)+0.004999,2)</f>
        <v>4.05</v>
      </c>
      <c r="Y56" s="52"/>
      <c r="Z56" s="6" t="s">
        <v>763</v>
      </c>
      <c r="AA56" s="39">
        <v>4.05</v>
      </c>
      <c r="AB56" s="60">
        <f>+W56</f>
        <v>0</v>
      </c>
      <c r="AC56" s="17">
        <f>+X56</f>
        <v>4.05</v>
      </c>
      <c r="AD56" s="12">
        <f>(AG56-AC56)/AG56</f>
        <v>0</v>
      </c>
      <c r="AE56" s="118"/>
      <c r="AF56" s="216">
        <v>11</v>
      </c>
      <c r="AG56" s="215">
        <f>SUM(AJ56:AL56)+AE56</f>
        <v>4.05</v>
      </c>
      <c r="AH56" s="52"/>
      <c r="AJ56" s="17">
        <f>ROUND(AC56/(1-VLOOKUP(AF56,Group,2,FALSE)),2)</f>
        <v>4.05</v>
      </c>
      <c r="AK56" s="17">
        <f>IF(VLOOKUP(AF56,Group,5,FALSE)="YES",VLOOKUP(ROUND(ROUND(AJ56,1)-AJ56,2),Round,2,FALSE)+VLOOKUP(AF56,Group,6,FALSE),0)</f>
        <v>0</v>
      </c>
      <c r="AL56" s="17">
        <f>IF(VLOOKUP(AF56,Group,7,FALSE)="",0,ROUND(AJ56-0.04999,1)-AJ56+AM56)</f>
        <v>0</v>
      </c>
      <c r="AM56" s="17" t="str">
        <f>IF(VLOOKUP(AF56,Group,7,FALSE)="","",VLOOKUP(AF56,Group,7,FALSE))</f>
        <v/>
      </c>
      <c r="AO56" s="103" t="s">
        <v>57</v>
      </c>
    </row>
    <row r="57" spans="2:41" s="3" customFormat="1" ht="2.85" customHeight="1" x14ac:dyDescent="0.2">
      <c r="N57" s="3" t="s">
        <v>596</v>
      </c>
      <c r="P57" s="75"/>
      <c r="Q57" s="91"/>
      <c r="R57" s="6"/>
      <c r="S57" s="39"/>
      <c r="T57" s="6"/>
      <c r="U57" s="5"/>
      <c r="V57" s="52"/>
      <c r="W57" s="56"/>
      <c r="X57" s="15"/>
      <c r="Y57" s="52"/>
      <c r="Z57" s="39"/>
      <c r="AA57" s="39"/>
      <c r="AB57" s="55"/>
      <c r="AC57" s="17"/>
      <c r="AD57" s="15"/>
      <c r="AE57" s="65"/>
      <c r="AF57" s="121"/>
      <c r="AG57" s="39"/>
      <c r="AH57" s="52"/>
      <c r="AJ57" s="17"/>
      <c r="AK57" s="17"/>
      <c r="AL57" s="17"/>
      <c r="AM57" s="17"/>
      <c r="AO57" s="31"/>
    </row>
    <row r="58" spans="2:41" s="3" customFormat="1" ht="9.9499999999999993" customHeight="1" x14ac:dyDescent="0.2">
      <c r="B58" s="208" t="s">
        <v>221</v>
      </c>
      <c r="D58" s="40"/>
      <c r="E58" s="75" t="s">
        <v>86</v>
      </c>
      <c r="F58" s="75"/>
      <c r="G58" s="30" t="s">
        <v>106</v>
      </c>
      <c r="H58" s="30"/>
      <c r="I58" s="30"/>
      <c r="J58" s="30"/>
      <c r="K58" s="30"/>
      <c r="L58" s="30"/>
      <c r="M58" s="30"/>
      <c r="N58" s="30"/>
      <c r="P58" s="75"/>
      <c r="Q58" s="91" t="s">
        <v>13</v>
      </c>
      <c r="R58" s="29"/>
      <c r="S58" s="39">
        <f>IF(Suggested="Yes",AA58,AG58)</f>
        <v>20.7</v>
      </c>
      <c r="T58" s="37" t="s">
        <v>45</v>
      </c>
      <c r="U58" s="5" t="str">
        <f>+Instructions!$B$3</f>
        <v>B</v>
      </c>
      <c r="V58" s="52"/>
      <c r="W58" s="56">
        <f>+Instructions!$C$22</f>
        <v>0</v>
      </c>
      <c r="X58" s="17">
        <f>ROUND($AA58*(1-W58)+0.004999,2)</f>
        <v>20.7</v>
      </c>
      <c r="Y58" s="52"/>
      <c r="Z58" s="6" t="s">
        <v>763</v>
      </c>
      <c r="AA58" s="39">
        <v>20.7</v>
      </c>
      <c r="AB58" s="60">
        <f>+W58</f>
        <v>0</v>
      </c>
      <c r="AC58" s="17">
        <f>+X58</f>
        <v>20.7</v>
      </c>
      <c r="AD58" s="12">
        <f>(AG58-AC58)/AG58</f>
        <v>0</v>
      </c>
      <c r="AE58" s="118"/>
      <c r="AF58" s="212">
        <v>13</v>
      </c>
      <c r="AG58" s="211">
        <f>SUM(AJ58:AL58)+AE58</f>
        <v>20.7</v>
      </c>
      <c r="AH58" s="52"/>
      <c r="AJ58" s="17">
        <f>ROUND(AC58/(1-VLOOKUP(AF58,Group,2,FALSE)),2)</f>
        <v>20.7</v>
      </c>
      <c r="AK58" s="17">
        <f>IF(VLOOKUP(AF58,Group,5,FALSE)="YES",VLOOKUP(ROUND(ROUND(AJ58,1)-AJ58,2),Round,2,FALSE)+VLOOKUP(AF58,Group,6,FALSE),0)</f>
        <v>0</v>
      </c>
      <c r="AL58" s="17">
        <f>IF(VLOOKUP(AF58,Group,7,FALSE)="",0,ROUND(AJ58-0.04999,1)-AJ58+AM58)</f>
        <v>0</v>
      </c>
      <c r="AM58" s="17" t="str">
        <f>IF(VLOOKUP(AF58,Group,7,FALSE)="","",VLOOKUP(AF58,Group,7,FALSE))</f>
        <v/>
      </c>
      <c r="AO58" s="103" t="s">
        <v>57</v>
      </c>
    </row>
    <row r="59" spans="2:41" s="3" customFormat="1" ht="2.85" customHeight="1" x14ac:dyDescent="0.2">
      <c r="N59" s="3" t="s">
        <v>596</v>
      </c>
      <c r="P59" s="75"/>
      <c r="Q59" s="91"/>
      <c r="R59" s="6"/>
      <c r="S59" s="39"/>
      <c r="T59" s="6"/>
      <c r="U59" s="5"/>
      <c r="V59" s="52"/>
      <c r="W59" s="56"/>
      <c r="X59" s="15"/>
      <c r="Y59" s="52"/>
      <c r="Z59" s="39"/>
      <c r="AA59" s="39"/>
      <c r="AB59" s="55"/>
      <c r="AC59" s="17"/>
      <c r="AD59" s="15"/>
      <c r="AE59" s="65"/>
      <c r="AF59" s="121"/>
      <c r="AG59" s="39"/>
      <c r="AH59" s="52"/>
      <c r="AJ59" s="17"/>
      <c r="AK59" s="17"/>
      <c r="AL59" s="17"/>
      <c r="AM59" s="17"/>
      <c r="AO59" s="31"/>
    </row>
    <row r="60" spans="2:41" s="3" customFormat="1" ht="9.9499999999999993" customHeight="1" x14ac:dyDescent="0.2">
      <c r="B60" s="209" t="s">
        <v>220</v>
      </c>
      <c r="D60" s="40"/>
      <c r="E60" s="75" t="s">
        <v>113</v>
      </c>
      <c r="F60" s="75"/>
      <c r="G60" s="30" t="s">
        <v>98</v>
      </c>
      <c r="H60" s="30"/>
      <c r="I60" s="30"/>
      <c r="J60" s="30"/>
      <c r="K60" s="30"/>
      <c r="L60" s="30"/>
      <c r="M60" s="30"/>
      <c r="N60" s="30"/>
      <c r="P60" s="75"/>
      <c r="Q60" s="91" t="s">
        <v>13</v>
      </c>
      <c r="R60" s="29"/>
      <c r="S60" s="39">
        <f>IF(Suggested="Yes",AA60,AG60)</f>
        <v>7.95</v>
      </c>
      <c r="T60" s="37" t="s">
        <v>45</v>
      </c>
      <c r="U60" s="5" t="str">
        <f>+Instructions!$B$3</f>
        <v>B</v>
      </c>
      <c r="V60" s="52"/>
      <c r="W60" s="56">
        <f>+Instructions!$C$22</f>
        <v>0</v>
      </c>
      <c r="X60" s="17">
        <f>ROUND($AA60*(1-W60)+0.004999,2)</f>
        <v>7.95</v>
      </c>
      <c r="Y60" s="52"/>
      <c r="Z60" s="6" t="s">
        <v>763</v>
      </c>
      <c r="AA60" s="39">
        <v>7.95</v>
      </c>
      <c r="AB60" s="60">
        <f>+W60</f>
        <v>0</v>
      </c>
      <c r="AC60" s="17">
        <f>+X60</f>
        <v>7.95</v>
      </c>
      <c r="AD60" s="12">
        <f>(AG60-AC60)/AG60</f>
        <v>0</v>
      </c>
      <c r="AE60" s="118"/>
      <c r="AF60" s="213">
        <v>12</v>
      </c>
      <c r="AG60" s="214">
        <f>SUM(AJ60:AL60)+AE60</f>
        <v>7.95</v>
      </c>
      <c r="AH60" s="52"/>
      <c r="AJ60" s="17">
        <f>ROUND(AC60/(1-VLOOKUP(AF60,Group,2,FALSE)),2)</f>
        <v>7.95</v>
      </c>
      <c r="AK60" s="17">
        <f>IF(VLOOKUP(AF60,Group,5,FALSE)="YES",VLOOKUP(ROUND(ROUND(AJ60,1)-AJ60,2),Round,2,FALSE)+VLOOKUP(AF60,Group,6,FALSE),0)</f>
        <v>0</v>
      </c>
      <c r="AL60" s="17">
        <f>IF(VLOOKUP(AF60,Group,7,FALSE)="",0,ROUND(AJ60-0.04999,1)-AJ60+AM60)</f>
        <v>0</v>
      </c>
      <c r="AM60" s="17" t="str">
        <f>IF(VLOOKUP(AF60,Group,7,FALSE)="","",VLOOKUP(AF60,Group,7,FALSE))</f>
        <v/>
      </c>
      <c r="AO60" s="103" t="s">
        <v>57</v>
      </c>
    </row>
    <row r="61" spans="2:41" s="3" customFormat="1" ht="3.95" customHeight="1" x14ac:dyDescent="0.2">
      <c r="P61" s="75"/>
      <c r="Q61" s="91"/>
      <c r="R61" s="6"/>
      <c r="S61" s="39"/>
      <c r="T61" s="6"/>
      <c r="U61" s="5"/>
      <c r="V61" s="52"/>
      <c r="W61" s="56"/>
      <c r="X61" s="15"/>
      <c r="Y61" s="52"/>
      <c r="Z61" s="39"/>
      <c r="AA61" s="39"/>
      <c r="AB61" s="55"/>
      <c r="AC61" s="17"/>
      <c r="AD61" s="15"/>
      <c r="AE61" s="65"/>
      <c r="AF61" s="121"/>
      <c r="AG61" s="39"/>
      <c r="AH61" s="52"/>
      <c r="AJ61" s="17"/>
      <c r="AK61" s="17"/>
      <c r="AL61" s="17"/>
      <c r="AM61" s="17"/>
      <c r="AO61" s="31"/>
    </row>
    <row r="62" spans="2:41" s="3" customFormat="1" ht="9.9499999999999993" customHeight="1" x14ac:dyDescent="0.2">
      <c r="C62" s="74" t="s">
        <v>145</v>
      </c>
      <c r="D62" s="147"/>
      <c r="E62" s="147"/>
      <c r="K62" s="3" t="s">
        <v>87</v>
      </c>
      <c r="N62" s="3" t="s">
        <v>87</v>
      </c>
      <c r="O62" s="3" t="s">
        <v>87</v>
      </c>
      <c r="P62" s="193"/>
      <c r="Q62" s="6"/>
      <c r="R62" s="80" t="s">
        <v>211</v>
      </c>
      <c r="S62" s="206" t="s">
        <v>213</v>
      </c>
      <c r="T62" s="207"/>
      <c r="U62" s="5"/>
      <c r="V62" s="52"/>
      <c r="W62" s="70"/>
      <c r="X62" s="70"/>
      <c r="Y62" s="52"/>
      <c r="Z62" s="39"/>
      <c r="AA62" s="39"/>
      <c r="AB62" s="55"/>
      <c r="AC62" s="17"/>
      <c r="AD62" s="15"/>
      <c r="AE62" s="65"/>
      <c r="AF62" s="121"/>
      <c r="AG62" s="17"/>
      <c r="AH62" s="52"/>
      <c r="AJ62" s="17"/>
      <c r="AK62" s="17"/>
      <c r="AL62" s="17"/>
      <c r="AM62" s="17"/>
      <c r="AO62" s="31" t="s">
        <v>57</v>
      </c>
    </row>
    <row r="63" spans="2:41" s="3" customFormat="1" ht="2.85" customHeight="1" x14ac:dyDescent="0.2">
      <c r="N63" s="3" t="s">
        <v>596</v>
      </c>
      <c r="P63" s="75"/>
      <c r="Q63" s="91"/>
      <c r="R63" s="6"/>
      <c r="S63" s="39"/>
      <c r="T63" s="6"/>
      <c r="U63" s="5"/>
      <c r="V63" s="52"/>
      <c r="W63" s="56"/>
      <c r="X63" s="15"/>
      <c r="Y63" s="52"/>
      <c r="Z63" s="39"/>
      <c r="AA63" s="39"/>
      <c r="AB63" s="55"/>
      <c r="AC63" s="17"/>
      <c r="AD63" s="15"/>
      <c r="AE63" s="65"/>
      <c r="AF63" s="121"/>
      <c r="AG63" s="39"/>
      <c r="AH63" s="52"/>
      <c r="AJ63" s="17"/>
      <c r="AK63" s="17"/>
      <c r="AL63" s="17"/>
      <c r="AM63" s="17"/>
      <c r="AO63" s="31"/>
    </row>
    <row r="64" spans="2:41" s="3" customFormat="1" ht="9.9499999999999993" customHeight="1" x14ac:dyDescent="0.2">
      <c r="C64" s="74"/>
      <c r="D64" s="40" t="s">
        <v>9</v>
      </c>
      <c r="E64" s="135" t="s">
        <v>148</v>
      </c>
      <c r="F64" s="135"/>
      <c r="G64" s="135"/>
      <c r="H64" s="135"/>
      <c r="I64" s="135"/>
      <c r="J64" s="135"/>
      <c r="K64" s="135"/>
      <c r="L64" s="135"/>
      <c r="M64" s="135"/>
      <c r="N64" s="135"/>
      <c r="O64" s="135"/>
      <c r="P64" s="135"/>
      <c r="S64" s="21"/>
      <c r="T64" s="68"/>
      <c r="U64" s="5"/>
      <c r="V64" s="52"/>
      <c r="W64" s="70"/>
      <c r="X64" s="70"/>
      <c r="Y64" s="52"/>
      <c r="Z64" s="39"/>
      <c r="AA64" s="39"/>
      <c r="AB64" s="55"/>
      <c r="AC64" s="17"/>
      <c r="AD64" s="15"/>
      <c r="AE64" s="65"/>
      <c r="AF64" s="121"/>
      <c r="AG64" s="17"/>
      <c r="AH64" s="52"/>
      <c r="AJ64" s="17"/>
      <c r="AK64" s="17"/>
      <c r="AL64" s="17"/>
      <c r="AM64" s="17"/>
      <c r="AO64" s="31"/>
    </row>
    <row r="65" spans="2:41" s="3" customFormat="1" ht="2.85" customHeight="1" x14ac:dyDescent="0.2">
      <c r="N65" s="3" t="s">
        <v>596</v>
      </c>
      <c r="P65" s="75"/>
      <c r="Q65" s="91"/>
      <c r="R65" s="6"/>
      <c r="S65" s="39"/>
      <c r="T65" s="6"/>
      <c r="U65" s="5"/>
      <c r="V65" s="52"/>
      <c r="W65" s="56"/>
      <c r="X65" s="15"/>
      <c r="Y65" s="52"/>
      <c r="Z65" s="39"/>
      <c r="AA65" s="39"/>
      <c r="AB65" s="55"/>
      <c r="AC65" s="17"/>
      <c r="AD65" s="15"/>
      <c r="AE65" s="65"/>
      <c r="AF65" s="121"/>
      <c r="AG65" s="39"/>
      <c r="AH65" s="52"/>
      <c r="AJ65" s="17"/>
      <c r="AK65" s="17"/>
      <c r="AL65" s="17"/>
      <c r="AM65" s="17"/>
      <c r="AO65" s="31"/>
    </row>
    <row r="66" spans="2:41" s="3" customFormat="1" ht="9.9499999999999993" customHeight="1" x14ac:dyDescent="0.2">
      <c r="B66" s="114" t="s">
        <v>90</v>
      </c>
      <c r="D66" s="40"/>
      <c r="E66" s="75" t="s">
        <v>149</v>
      </c>
      <c r="F66" s="75"/>
      <c r="G66" s="30" t="s">
        <v>47</v>
      </c>
      <c r="H66" s="30"/>
      <c r="I66" s="30"/>
      <c r="J66" s="30"/>
      <c r="K66" s="30"/>
      <c r="L66" s="30"/>
      <c r="M66" s="30"/>
      <c r="N66" s="30"/>
      <c r="P66" s="75" t="s">
        <v>109</v>
      </c>
      <c r="Q66" s="91"/>
      <c r="R66" s="29"/>
      <c r="S66" s="39">
        <f>IF(Suggested="Yes",AA66,AG66)</f>
        <v>8.25</v>
      </c>
      <c r="T66" s="37" t="s">
        <v>46</v>
      </c>
      <c r="U66" s="5" t="str">
        <f>+Instructions!$B$3</f>
        <v>B</v>
      </c>
      <c r="V66" s="52"/>
      <c r="W66" s="56">
        <f>+Instructions!$C$22</f>
        <v>0</v>
      </c>
      <c r="X66" s="39">
        <f>ROUND($AA66*(1-W66)+0.004999,2)</f>
        <v>8.25</v>
      </c>
      <c r="Y66" s="52"/>
      <c r="Z66" s="6" t="s">
        <v>737</v>
      </c>
      <c r="AA66" s="39">
        <v>8.25</v>
      </c>
      <c r="AB66" s="60">
        <f>+W66</f>
        <v>0</v>
      </c>
      <c r="AC66" s="39">
        <f>+X66</f>
        <v>8.25</v>
      </c>
      <c r="AD66" s="60">
        <f>(AG66-AC66)/AG66</f>
        <v>0</v>
      </c>
      <c r="AE66" s="118"/>
      <c r="AF66" s="127">
        <v>2</v>
      </c>
      <c r="AG66" s="44">
        <f>SUM(AJ66:AL66)+AE66</f>
        <v>8.25</v>
      </c>
      <c r="AH66" s="52"/>
      <c r="AJ66" s="17">
        <f>ROUND(AC66/(1-VLOOKUP(AF66,Group,2,FALSE)),2)</f>
        <v>8.25</v>
      </c>
      <c r="AK66" s="17">
        <f>IF(VLOOKUP(AF66,Group,5,FALSE)="YES",VLOOKUP(ROUND(ROUND(AJ66,1)-AJ66,2),Round,2,FALSE)+VLOOKUP(AF66,Group,6,FALSE),0)</f>
        <v>0</v>
      </c>
      <c r="AL66" s="17">
        <f>IF(VLOOKUP(AF66,Group,7,FALSE)="",0,ROUND(AJ66-0.04999,1)-AJ66+AM66)</f>
        <v>0</v>
      </c>
      <c r="AM66" s="17" t="str">
        <f>IF(VLOOKUP(AF66,Group,7,FALSE)="","",VLOOKUP(AF66,Group,7,FALSE))</f>
        <v/>
      </c>
      <c r="AO66" s="103" t="s">
        <v>57</v>
      </c>
    </row>
    <row r="67" spans="2:41" s="3" customFormat="1" ht="9.9499999999999993" customHeight="1" x14ac:dyDescent="0.2">
      <c r="B67" s="114" t="s">
        <v>90</v>
      </c>
      <c r="D67" s="40"/>
      <c r="E67" s="75" t="s">
        <v>108</v>
      </c>
      <c r="F67" s="75"/>
      <c r="G67" s="30" t="s">
        <v>47</v>
      </c>
      <c r="H67" s="30"/>
      <c r="I67" s="30"/>
      <c r="J67" s="30"/>
      <c r="K67" s="30"/>
      <c r="L67" s="30"/>
      <c r="M67" s="30"/>
      <c r="N67" s="30"/>
      <c r="P67" s="75" t="s">
        <v>141</v>
      </c>
      <c r="Q67" s="91"/>
      <c r="R67" s="29"/>
      <c r="S67" s="39">
        <f>IF(Suggested="Yes",AA67,AG67)</f>
        <v>7.65</v>
      </c>
      <c r="T67" s="37" t="s">
        <v>46</v>
      </c>
      <c r="U67" s="5" t="str">
        <f>+Instructions!$B$3</f>
        <v>B</v>
      </c>
      <c r="V67" s="52"/>
      <c r="W67" s="56">
        <f>+Instructions!$C$22</f>
        <v>0</v>
      </c>
      <c r="X67" s="39">
        <f>ROUND($AA67*(1-W67)+0.004999,2)</f>
        <v>7.65</v>
      </c>
      <c r="Y67" s="52"/>
      <c r="Z67" s="6" t="s">
        <v>737</v>
      </c>
      <c r="AA67" s="39">
        <v>7.65</v>
      </c>
      <c r="AB67" s="60">
        <f>+W67</f>
        <v>0</v>
      </c>
      <c r="AC67" s="39">
        <f>+X67</f>
        <v>7.65</v>
      </c>
      <c r="AD67" s="60">
        <f>(AG67-AC67)/AG67</f>
        <v>0</v>
      </c>
      <c r="AE67" s="118"/>
      <c r="AF67" s="127">
        <v>2</v>
      </c>
      <c r="AG67" s="44">
        <f>SUM(AJ67:AL67)+AE67</f>
        <v>7.65</v>
      </c>
      <c r="AH67" s="52"/>
      <c r="AJ67" s="17">
        <f>ROUND(AC67/(1-VLOOKUP(AF67,Group,2,FALSE)),2)</f>
        <v>7.65</v>
      </c>
      <c r="AK67" s="17">
        <f>IF(VLOOKUP(AF67,Group,5,FALSE)="YES",VLOOKUP(ROUND(ROUND(AJ67,1)-AJ67,2),Round,2,FALSE)+VLOOKUP(AF67,Group,6,FALSE),0)</f>
        <v>0</v>
      </c>
      <c r="AL67" s="17">
        <f>IF(VLOOKUP(AF67,Group,7,FALSE)="",0,ROUND(AJ67-0.04999,1)-AJ67+AM67)</f>
        <v>0</v>
      </c>
      <c r="AM67" s="17" t="str">
        <f>IF(VLOOKUP(AF67,Group,7,FALSE)="","",VLOOKUP(AF67,Group,7,FALSE))</f>
        <v/>
      </c>
      <c r="AO67" s="103" t="s">
        <v>57</v>
      </c>
    </row>
    <row r="68" spans="2:41" s="3" customFormat="1" ht="2.85" customHeight="1" x14ac:dyDescent="0.2">
      <c r="N68" s="3" t="s">
        <v>596</v>
      </c>
      <c r="P68" s="75"/>
      <c r="Q68" s="91"/>
      <c r="R68" s="6"/>
      <c r="S68" s="39"/>
      <c r="T68" s="6"/>
      <c r="U68" s="5"/>
      <c r="V68" s="52"/>
      <c r="W68" s="56"/>
      <c r="X68" s="15"/>
      <c r="Y68" s="52"/>
      <c r="Z68" s="39"/>
      <c r="AA68" s="39"/>
      <c r="AB68" s="55"/>
      <c r="AC68" s="17"/>
      <c r="AD68" s="15"/>
      <c r="AE68" s="65"/>
      <c r="AF68" s="121"/>
      <c r="AG68" s="39"/>
      <c r="AH68" s="52"/>
      <c r="AJ68" s="17"/>
      <c r="AK68" s="17"/>
      <c r="AL68" s="17"/>
      <c r="AM68" s="17"/>
      <c r="AO68" s="31"/>
    </row>
    <row r="69" spans="2:41" s="3" customFormat="1" ht="9.9499999999999993" customHeight="1" x14ac:dyDescent="0.2">
      <c r="B69" s="115" t="s">
        <v>92</v>
      </c>
      <c r="D69" s="40"/>
      <c r="E69" s="75" t="s">
        <v>86</v>
      </c>
      <c r="F69" s="75"/>
      <c r="G69" s="30" t="s">
        <v>150</v>
      </c>
      <c r="H69" s="30"/>
      <c r="I69" s="30"/>
      <c r="J69" s="30"/>
      <c r="K69" s="30"/>
      <c r="L69" s="149"/>
      <c r="M69" s="30"/>
      <c r="N69" s="30"/>
      <c r="P69" s="75" t="s">
        <v>364</v>
      </c>
      <c r="Q69" s="91"/>
      <c r="R69" s="29"/>
      <c r="S69" s="39">
        <f>IF(Suggested="Yes",AA69,AG69)</f>
        <v>22.65</v>
      </c>
      <c r="T69" s="37" t="s">
        <v>46</v>
      </c>
      <c r="U69" s="5" t="str">
        <f>+Instructions!$B$3</f>
        <v>B</v>
      </c>
      <c r="V69" s="52"/>
      <c r="W69" s="56">
        <f>+Instructions!$C$22</f>
        <v>0</v>
      </c>
      <c r="X69" s="17">
        <f>ROUND($AA69*(1-W69)+0.004999,2)</f>
        <v>22.65</v>
      </c>
      <c r="Y69" s="52"/>
      <c r="Z69" s="6" t="s">
        <v>737</v>
      </c>
      <c r="AA69" s="39">
        <v>22.65</v>
      </c>
      <c r="AB69" s="60">
        <f>+W69</f>
        <v>0</v>
      </c>
      <c r="AC69" s="17">
        <f>+X69</f>
        <v>22.65</v>
      </c>
      <c r="AD69" s="12">
        <f>(AG69-AC69)/AG69</f>
        <v>0</v>
      </c>
      <c r="AE69" s="118"/>
      <c r="AF69" s="128">
        <v>4</v>
      </c>
      <c r="AG69" s="111">
        <f>SUM(AJ69:AL69)+AE69</f>
        <v>22.65</v>
      </c>
      <c r="AH69" s="52"/>
      <c r="AJ69" s="17">
        <f>ROUND(AC69/(1-VLOOKUP(AF69,Group,2,FALSE)),2)</f>
        <v>22.65</v>
      </c>
      <c r="AK69" s="17">
        <f>IF(VLOOKUP(AF69,Group,5,FALSE)="YES",VLOOKUP(ROUND(ROUND(AJ69,1)-AJ69,2),Round,2,FALSE)+VLOOKUP(AF69,Group,6,FALSE),0)</f>
        <v>0</v>
      </c>
      <c r="AL69" s="17">
        <f>IF(VLOOKUP(AF69,Group,7,FALSE)="",0,ROUND(AJ69-0.04999,1)-AJ69+AM69)</f>
        <v>0</v>
      </c>
      <c r="AM69" s="17" t="str">
        <f>IF(VLOOKUP(AF69,Group,7,FALSE)="","",VLOOKUP(AF69,Group,7,FALSE))</f>
        <v/>
      </c>
      <c r="AO69" s="103" t="s">
        <v>57</v>
      </c>
    </row>
    <row r="70" spans="2:41" s="3" customFormat="1" ht="2.85" customHeight="1" x14ac:dyDescent="0.2">
      <c r="N70" s="3" t="s">
        <v>596</v>
      </c>
      <c r="P70" s="75"/>
      <c r="Q70" s="91"/>
      <c r="R70" s="6"/>
      <c r="S70" s="39"/>
      <c r="T70" s="6"/>
      <c r="U70" s="5"/>
      <c r="V70" s="52"/>
      <c r="W70" s="56"/>
      <c r="X70" s="15"/>
      <c r="Y70" s="52"/>
      <c r="Z70" s="39"/>
      <c r="AA70" s="39"/>
      <c r="AB70" s="55"/>
      <c r="AC70" s="17"/>
      <c r="AD70" s="15"/>
      <c r="AE70" s="65"/>
      <c r="AF70" s="121"/>
      <c r="AG70" s="39"/>
      <c r="AH70" s="52"/>
      <c r="AJ70" s="17"/>
      <c r="AK70" s="17"/>
      <c r="AL70" s="17"/>
      <c r="AM70" s="17"/>
      <c r="AO70" s="31"/>
    </row>
    <row r="71" spans="2:41" s="3" customFormat="1" ht="9.9499999999999993" customHeight="1" x14ac:dyDescent="0.2">
      <c r="B71" s="112" t="s">
        <v>91</v>
      </c>
      <c r="D71" s="40"/>
      <c r="E71" s="75" t="s">
        <v>113</v>
      </c>
      <c r="F71" s="75"/>
      <c r="G71" s="30" t="s">
        <v>98</v>
      </c>
      <c r="H71" s="30"/>
      <c r="I71" s="30"/>
      <c r="J71" s="30"/>
      <c r="K71" s="30"/>
      <c r="L71" s="30"/>
      <c r="M71" s="30"/>
      <c r="N71" s="30"/>
      <c r="P71" s="75"/>
      <c r="Q71" s="91"/>
      <c r="R71" s="29"/>
      <c r="S71" s="39">
        <f>IF(Suggested="Yes",AA71,AG71)</f>
        <v>10.55</v>
      </c>
      <c r="T71" s="37" t="s">
        <v>45</v>
      </c>
      <c r="U71" s="5" t="str">
        <f>+Instructions!$B$3</f>
        <v>B</v>
      </c>
      <c r="V71" s="52"/>
      <c r="W71" s="56">
        <f>+Instructions!$C$22</f>
        <v>0</v>
      </c>
      <c r="X71" s="17">
        <f>ROUND($AA71*(1-W71)+0.004999,2)</f>
        <v>10.55</v>
      </c>
      <c r="Y71" s="52"/>
      <c r="Z71" s="6" t="s">
        <v>737</v>
      </c>
      <c r="AA71" s="39">
        <v>10.55</v>
      </c>
      <c r="AB71" s="60">
        <f>+W71</f>
        <v>0</v>
      </c>
      <c r="AC71" s="17">
        <f>+X71</f>
        <v>10.55</v>
      </c>
      <c r="AD71" s="12">
        <f>(AG71-AC71)/AG71</f>
        <v>0</v>
      </c>
      <c r="AE71" s="118"/>
      <c r="AF71" s="126">
        <v>3</v>
      </c>
      <c r="AG71" s="53">
        <f>SUM(AJ71:AL71)+AE71</f>
        <v>10.55</v>
      </c>
      <c r="AH71" s="52"/>
      <c r="AJ71" s="17">
        <f>ROUND(AC71/(1-VLOOKUP(AF71,Group,2,FALSE)),2)</f>
        <v>10.55</v>
      </c>
      <c r="AK71" s="17">
        <f>IF(VLOOKUP(AF71,Group,5,FALSE)="YES",VLOOKUP(ROUND(ROUND(AJ71,1)-AJ71,2),Round,2,FALSE)+VLOOKUP(AF71,Group,6,FALSE),0)</f>
        <v>0</v>
      </c>
      <c r="AL71" s="17">
        <f>IF(VLOOKUP(AF71,Group,7,FALSE)="",0,ROUND(AJ71-0.04999,1)-AJ71+AM71)</f>
        <v>0</v>
      </c>
      <c r="AM71" s="17" t="str">
        <f>IF(VLOOKUP(AF71,Group,7,FALSE)="","",VLOOKUP(AF71,Group,7,FALSE))</f>
        <v/>
      </c>
      <c r="AO71" s="103" t="s">
        <v>57</v>
      </c>
    </row>
    <row r="72" spans="2:41" s="3" customFormat="1" ht="2.85" customHeight="1" x14ac:dyDescent="0.2">
      <c r="P72" s="75"/>
      <c r="Q72" s="91"/>
      <c r="R72" s="6"/>
      <c r="S72" s="39"/>
      <c r="T72" s="6"/>
      <c r="U72" s="5"/>
      <c r="V72" s="52"/>
      <c r="W72" s="56"/>
      <c r="X72" s="15"/>
      <c r="Y72" s="52"/>
      <c r="Z72" s="39"/>
      <c r="AA72" s="39"/>
      <c r="AB72" s="55"/>
      <c r="AC72" s="17"/>
      <c r="AD72" s="15"/>
      <c r="AE72" s="65"/>
      <c r="AF72" s="121"/>
      <c r="AG72" s="39"/>
      <c r="AH72" s="52"/>
      <c r="AJ72" s="17"/>
      <c r="AK72" s="17"/>
      <c r="AL72" s="17"/>
      <c r="AM72" s="17"/>
      <c r="AO72" s="31"/>
    </row>
    <row r="73" spans="2:41" s="3" customFormat="1" ht="9.9499999999999993" customHeight="1" x14ac:dyDescent="0.2">
      <c r="C73" s="74"/>
      <c r="D73" s="40" t="s">
        <v>9</v>
      </c>
      <c r="E73" s="135" t="s">
        <v>153</v>
      </c>
      <c r="F73" s="135"/>
      <c r="G73" s="135"/>
      <c r="H73" s="135"/>
      <c r="I73" s="135"/>
      <c r="J73" s="135"/>
      <c r="K73" s="135"/>
      <c r="L73" s="135"/>
      <c r="M73" s="135"/>
      <c r="N73" s="135"/>
      <c r="O73" s="135"/>
      <c r="P73" s="135"/>
      <c r="S73" s="21"/>
      <c r="T73" s="68"/>
      <c r="U73" s="5"/>
      <c r="V73" s="52"/>
      <c r="W73" s="70"/>
      <c r="X73" s="70"/>
      <c r="Y73" s="52"/>
      <c r="Z73" s="39"/>
      <c r="AA73" s="39"/>
      <c r="AB73" s="55"/>
      <c r="AC73" s="17"/>
      <c r="AD73" s="15"/>
      <c r="AE73" s="65"/>
      <c r="AF73" s="121"/>
      <c r="AG73" s="17"/>
      <c r="AH73" s="52"/>
      <c r="AJ73" s="17"/>
      <c r="AK73" s="17"/>
      <c r="AL73" s="17"/>
      <c r="AM73" s="17"/>
      <c r="AO73" s="31"/>
    </row>
    <row r="74" spans="2:41" s="3" customFormat="1" ht="2.85" customHeight="1" x14ac:dyDescent="0.2">
      <c r="N74" s="3" t="s">
        <v>596</v>
      </c>
      <c r="P74" s="75"/>
      <c r="Q74" s="91"/>
      <c r="R74" s="6"/>
      <c r="S74" s="39"/>
      <c r="T74" s="6"/>
      <c r="U74" s="5"/>
      <c r="V74" s="52"/>
      <c r="W74" s="56"/>
      <c r="X74" s="15"/>
      <c r="Y74" s="52"/>
      <c r="Z74" s="39"/>
      <c r="AA74" s="39"/>
      <c r="AB74" s="55"/>
      <c r="AC74" s="17"/>
      <c r="AD74" s="15"/>
      <c r="AE74" s="65"/>
      <c r="AF74" s="121"/>
      <c r="AG74" s="39"/>
      <c r="AH74" s="52"/>
      <c r="AJ74" s="17"/>
      <c r="AK74" s="17"/>
      <c r="AL74" s="17"/>
      <c r="AM74" s="17"/>
      <c r="AO74" s="31"/>
    </row>
    <row r="75" spans="2:41" s="3" customFormat="1" ht="9.9499999999999993" customHeight="1" x14ac:dyDescent="0.2">
      <c r="B75" s="115" t="s">
        <v>92</v>
      </c>
      <c r="D75" s="40"/>
      <c r="E75" s="75" t="s">
        <v>86</v>
      </c>
      <c r="F75" s="75"/>
      <c r="G75" s="30" t="s">
        <v>151</v>
      </c>
      <c r="H75" s="30"/>
      <c r="I75" s="30"/>
      <c r="J75" s="30"/>
      <c r="K75" s="30"/>
      <c r="L75" s="149"/>
      <c r="M75" s="30"/>
      <c r="N75" s="30"/>
      <c r="P75" s="75" t="s">
        <v>364</v>
      </c>
      <c r="Q75" s="91"/>
      <c r="R75" s="29"/>
      <c r="S75" s="39">
        <f>IF(Suggested="Yes",AA75,AG75)</f>
        <v>22.65</v>
      </c>
      <c r="T75" s="37" t="s">
        <v>46</v>
      </c>
      <c r="U75" s="5" t="str">
        <f>+Instructions!$B$3</f>
        <v>B</v>
      </c>
      <c r="V75" s="52"/>
      <c r="W75" s="56">
        <f>+Instructions!$C$22</f>
        <v>0</v>
      </c>
      <c r="X75" s="17">
        <f>ROUND($AA75*(1-W75)+0.004999,2)</f>
        <v>22.65</v>
      </c>
      <c r="Y75" s="52"/>
      <c r="Z75" s="6" t="s">
        <v>737</v>
      </c>
      <c r="AA75" s="39">
        <v>22.65</v>
      </c>
      <c r="AB75" s="60">
        <f>+W75</f>
        <v>0</v>
      </c>
      <c r="AC75" s="17">
        <f>+X75</f>
        <v>22.65</v>
      </c>
      <c r="AD75" s="12">
        <f>(AG75-AC75)/AG75</f>
        <v>0</v>
      </c>
      <c r="AE75" s="118"/>
      <c r="AF75" s="128">
        <v>4</v>
      </c>
      <c r="AG75" s="111">
        <f>SUM(AJ75:AL75)+AE75</f>
        <v>22.65</v>
      </c>
      <c r="AH75" s="52"/>
      <c r="AJ75" s="17">
        <f>ROUND(AC75/(1-VLOOKUP(AF75,Group,2,FALSE)),2)</f>
        <v>22.65</v>
      </c>
      <c r="AK75" s="17">
        <f>IF(VLOOKUP(AF75,Group,5,FALSE)="YES",VLOOKUP(ROUND(ROUND(AJ75,1)-AJ75,2),Round,2,FALSE)+VLOOKUP(AF75,Group,6,FALSE),0)</f>
        <v>0</v>
      </c>
      <c r="AL75" s="17">
        <f>IF(VLOOKUP(AF75,Group,7,FALSE)="",0,ROUND(AJ75-0.04999,1)-AJ75+AM75)</f>
        <v>0</v>
      </c>
      <c r="AM75" s="17" t="str">
        <f>IF(VLOOKUP(AF75,Group,7,FALSE)="","",VLOOKUP(AF75,Group,7,FALSE))</f>
        <v/>
      </c>
      <c r="AO75" s="103" t="s">
        <v>57</v>
      </c>
    </row>
    <row r="76" spans="2:41" s="3" customFormat="1" ht="9.9499999999999993" customHeight="1" x14ac:dyDescent="0.2">
      <c r="B76" s="115" t="s">
        <v>92</v>
      </c>
      <c r="D76" s="40"/>
      <c r="E76" s="75" t="s">
        <v>86</v>
      </c>
      <c r="F76" s="75"/>
      <c r="G76" s="30" t="s">
        <v>152</v>
      </c>
      <c r="H76" s="30"/>
      <c r="I76" s="30"/>
      <c r="J76" s="30"/>
      <c r="K76" s="30"/>
      <c r="L76" s="149"/>
      <c r="M76" s="30"/>
      <c r="N76" s="30"/>
      <c r="P76" s="75" t="s">
        <v>364</v>
      </c>
      <c r="Q76" s="91"/>
      <c r="R76" s="29"/>
      <c r="S76" s="39">
        <f>IF(Suggested="Yes",AA76,AG76)</f>
        <v>26.65</v>
      </c>
      <c r="T76" s="37" t="s">
        <v>46</v>
      </c>
      <c r="U76" s="5" t="str">
        <f>+Instructions!$B$3</f>
        <v>B</v>
      </c>
      <c r="V76" s="52"/>
      <c r="W76" s="56">
        <f>+Instructions!$C$22</f>
        <v>0</v>
      </c>
      <c r="X76" s="17">
        <f>ROUND($AA76*(1-W76)+0.004999,2)</f>
        <v>26.65</v>
      </c>
      <c r="Y76" s="52"/>
      <c r="Z76" s="6" t="s">
        <v>737</v>
      </c>
      <c r="AA76" s="39">
        <v>26.65</v>
      </c>
      <c r="AB76" s="60">
        <f>+W76</f>
        <v>0</v>
      </c>
      <c r="AC76" s="17">
        <f>+X76</f>
        <v>26.65</v>
      </c>
      <c r="AD76" s="12">
        <f>(AG76-AC76)/AG76</f>
        <v>0</v>
      </c>
      <c r="AE76" s="118"/>
      <c r="AF76" s="128">
        <v>4</v>
      </c>
      <c r="AG76" s="111">
        <f>SUM(AJ76:AL76)+AE76</f>
        <v>26.65</v>
      </c>
      <c r="AH76" s="52"/>
      <c r="AJ76" s="17">
        <f>ROUND(AC76/(1-VLOOKUP(AF76,Group,2,FALSE)),2)</f>
        <v>26.65</v>
      </c>
      <c r="AK76" s="17">
        <f>IF(VLOOKUP(AF76,Group,5,FALSE)="YES",VLOOKUP(ROUND(ROUND(AJ76,1)-AJ76,2),Round,2,FALSE)+VLOOKUP(AF76,Group,6,FALSE),0)</f>
        <v>0</v>
      </c>
      <c r="AL76" s="17">
        <f>IF(VLOOKUP(AF76,Group,7,FALSE)="",0,ROUND(AJ76-0.04999,1)-AJ76+AM76)</f>
        <v>0</v>
      </c>
      <c r="AM76" s="17" t="str">
        <f>IF(VLOOKUP(AF76,Group,7,FALSE)="","",VLOOKUP(AF76,Group,7,FALSE))</f>
        <v/>
      </c>
      <c r="AO76" s="103" t="s">
        <v>57</v>
      </c>
    </row>
    <row r="77" spans="2:41" s="3" customFormat="1" ht="3.95" customHeight="1" x14ac:dyDescent="0.2">
      <c r="P77" s="75"/>
      <c r="Q77" s="91"/>
      <c r="R77" s="6"/>
      <c r="S77" s="39"/>
      <c r="T77" s="6"/>
      <c r="U77" s="5"/>
      <c r="V77" s="52"/>
      <c r="W77" s="56"/>
      <c r="X77" s="15"/>
      <c r="Y77" s="52"/>
      <c r="Z77" s="39"/>
      <c r="AA77" s="39"/>
      <c r="AB77" s="55"/>
      <c r="AC77" s="17"/>
      <c r="AD77" s="15"/>
      <c r="AE77" s="65"/>
      <c r="AF77" s="121"/>
      <c r="AG77" s="39"/>
      <c r="AH77" s="52"/>
      <c r="AJ77" s="17"/>
      <c r="AK77" s="17"/>
      <c r="AL77" s="17"/>
      <c r="AM77" s="17"/>
      <c r="AO77" s="31"/>
    </row>
    <row r="78" spans="2:41" s="3" customFormat="1" ht="9.9499999999999993" customHeight="1" x14ac:dyDescent="0.2">
      <c r="C78" s="74" t="s">
        <v>237</v>
      </c>
      <c r="D78" s="147"/>
      <c r="E78" s="147"/>
      <c r="N78" s="3" t="s">
        <v>87</v>
      </c>
      <c r="O78" s="3" t="s">
        <v>87</v>
      </c>
      <c r="P78" s="193"/>
      <c r="Q78" s="6"/>
      <c r="R78" s="80" t="s">
        <v>211</v>
      </c>
      <c r="S78" s="206" t="s">
        <v>254</v>
      </c>
      <c r="T78" s="207"/>
      <c r="U78" s="5"/>
      <c r="V78" s="52"/>
      <c r="W78" s="70"/>
      <c r="X78" s="70"/>
      <c r="Y78" s="52"/>
      <c r="Z78" s="39"/>
      <c r="AA78" s="39"/>
      <c r="AB78" s="55"/>
      <c r="AC78" s="17"/>
      <c r="AD78" s="15"/>
      <c r="AE78" s="65"/>
      <c r="AF78" s="121"/>
      <c r="AG78" s="17"/>
      <c r="AH78" s="52"/>
      <c r="AJ78" s="17"/>
      <c r="AK78" s="17"/>
      <c r="AL78" s="17"/>
      <c r="AM78" s="17"/>
      <c r="AO78" s="31" t="s">
        <v>57</v>
      </c>
    </row>
    <row r="79" spans="2:41" s="3" customFormat="1" ht="2.85" customHeight="1" x14ac:dyDescent="0.2">
      <c r="N79" s="3" t="s">
        <v>596</v>
      </c>
      <c r="P79" s="75"/>
      <c r="Q79" s="91"/>
      <c r="R79" s="6"/>
      <c r="S79" s="39"/>
      <c r="T79" s="6"/>
      <c r="U79" s="5"/>
      <c r="V79" s="52"/>
      <c r="W79" s="56"/>
      <c r="X79" s="15"/>
      <c r="Y79" s="52"/>
      <c r="Z79" s="39"/>
      <c r="AA79" s="39"/>
      <c r="AB79" s="55"/>
      <c r="AC79" s="17"/>
      <c r="AD79" s="15"/>
      <c r="AE79" s="65"/>
      <c r="AF79" s="121"/>
      <c r="AG79" s="39"/>
      <c r="AH79" s="52"/>
      <c r="AJ79" s="17"/>
      <c r="AK79" s="17"/>
      <c r="AL79" s="17"/>
      <c r="AM79" s="17"/>
      <c r="AO79" s="31"/>
    </row>
    <row r="80" spans="2:41" s="3" customFormat="1" ht="9.9499999999999993" customHeight="1" x14ac:dyDescent="0.2">
      <c r="C80" s="35"/>
      <c r="D80" s="40" t="s">
        <v>9</v>
      </c>
      <c r="E80" s="135" t="s">
        <v>253</v>
      </c>
      <c r="F80" s="135"/>
      <c r="G80" s="135"/>
      <c r="H80" s="135"/>
      <c r="I80" s="135"/>
      <c r="J80" s="135"/>
      <c r="K80" s="135"/>
      <c r="L80" s="135"/>
      <c r="M80" s="135"/>
      <c r="N80" s="135"/>
      <c r="O80" s="135"/>
      <c r="P80" s="135"/>
      <c r="S80" s="21"/>
      <c r="T80" s="68"/>
      <c r="U80" s="5"/>
      <c r="V80" s="52"/>
      <c r="W80" s="70"/>
      <c r="X80" s="70"/>
      <c r="Y80" s="52"/>
      <c r="Z80" s="39"/>
      <c r="AA80" s="39"/>
      <c r="AB80" s="55"/>
      <c r="AC80" s="17"/>
      <c r="AD80" s="15"/>
      <c r="AE80" s="65"/>
      <c r="AF80" s="121"/>
      <c r="AG80" s="17"/>
      <c r="AH80" s="52"/>
      <c r="AJ80" s="17"/>
      <c r="AK80" s="17"/>
      <c r="AL80" s="17"/>
      <c r="AM80" s="17"/>
      <c r="AO80" s="31"/>
    </row>
    <row r="81" spans="2:41" s="3" customFormat="1" ht="2.85" customHeight="1" x14ac:dyDescent="0.2">
      <c r="N81" s="3" t="s">
        <v>596</v>
      </c>
      <c r="P81" s="75"/>
      <c r="Q81" s="91"/>
      <c r="R81" s="6"/>
      <c r="S81" s="39"/>
      <c r="T81" s="6"/>
      <c r="U81" s="5"/>
      <c r="V81" s="52"/>
      <c r="W81" s="56"/>
      <c r="X81" s="15"/>
      <c r="Y81" s="52"/>
      <c r="Z81" s="39"/>
      <c r="AA81" s="39"/>
      <c r="AB81" s="55"/>
      <c r="AC81" s="17"/>
      <c r="AD81" s="15"/>
      <c r="AE81" s="65"/>
      <c r="AF81" s="121"/>
      <c r="AG81" s="39"/>
      <c r="AH81" s="52"/>
      <c r="AJ81" s="17"/>
      <c r="AK81" s="17"/>
      <c r="AL81" s="17"/>
      <c r="AM81" s="17"/>
      <c r="AO81" s="31"/>
    </row>
    <row r="82" spans="2:41" s="3" customFormat="1" ht="9.9499999999999993" customHeight="1" x14ac:dyDescent="0.2">
      <c r="B82" s="114" t="s">
        <v>90</v>
      </c>
      <c r="D82" s="40"/>
      <c r="E82" s="75" t="s">
        <v>239</v>
      </c>
      <c r="F82" s="75"/>
      <c r="G82" s="30" t="s">
        <v>47</v>
      </c>
      <c r="H82" s="30"/>
      <c r="I82" s="30"/>
      <c r="J82" s="30"/>
      <c r="K82" s="30" t="s">
        <v>240</v>
      </c>
      <c r="L82" s="30"/>
      <c r="M82" s="30"/>
      <c r="N82" s="30"/>
      <c r="P82" s="75" t="s">
        <v>242</v>
      </c>
      <c r="Q82" s="91"/>
      <c r="R82" s="29"/>
      <c r="S82" s="39">
        <f>IF(Suggested="Yes",AA82,AG82)</f>
        <v>22.15</v>
      </c>
      <c r="T82" s="37" t="s">
        <v>46</v>
      </c>
      <c r="U82" s="5" t="str">
        <f>+Instructions!$B$3</f>
        <v>B</v>
      </c>
      <c r="V82" s="52"/>
      <c r="W82" s="56">
        <f>+Instructions!$C$22</f>
        <v>0</v>
      </c>
      <c r="X82" s="39">
        <f>ROUND($AA82*(1-W82)+0.004999,2)</f>
        <v>22.15</v>
      </c>
      <c r="Y82" s="52"/>
      <c r="Z82" s="6" t="s">
        <v>737</v>
      </c>
      <c r="AA82" s="39">
        <v>22.15</v>
      </c>
      <c r="AB82" s="60">
        <f t="shared" ref="AB82:AC84" si="50">+W82</f>
        <v>0</v>
      </c>
      <c r="AC82" s="39">
        <f t="shared" si="50"/>
        <v>22.15</v>
      </c>
      <c r="AD82" s="60">
        <f>(AG82-AC82)/AG82</f>
        <v>0</v>
      </c>
      <c r="AE82" s="118"/>
      <c r="AF82" s="127">
        <v>2</v>
      </c>
      <c r="AG82" s="44">
        <f>SUM(AJ82:AL82)+AE82</f>
        <v>22.15</v>
      </c>
      <c r="AH82" s="52"/>
      <c r="AJ82" s="17">
        <f>ROUND(AC82/(1-VLOOKUP(AF82,Group,2,FALSE)),2)</f>
        <v>22.15</v>
      </c>
      <c r="AK82" s="17">
        <f>IF(VLOOKUP(AF82,Group,5,FALSE)="YES",VLOOKUP(ROUND(ROUND(AJ82,1)-AJ82,2),Round,2,FALSE)+VLOOKUP(AF82,Group,6,FALSE),0)</f>
        <v>0</v>
      </c>
      <c r="AL82" s="17">
        <f>IF(VLOOKUP(AF82,Group,7,FALSE)="",0,ROUND(AJ82-0.04999,1)-AJ82+AM82)</f>
        <v>0</v>
      </c>
      <c r="AM82" s="17" t="str">
        <f>IF(VLOOKUP(AF82,Group,7,FALSE)="","",VLOOKUP(AF82,Group,7,FALSE))</f>
        <v/>
      </c>
      <c r="AO82" s="103" t="s">
        <v>57</v>
      </c>
    </row>
    <row r="83" spans="2:41" s="3" customFormat="1" ht="9.9499999999999993" customHeight="1" x14ac:dyDescent="0.2">
      <c r="B83" s="114" t="s">
        <v>90</v>
      </c>
      <c r="D83" s="40"/>
      <c r="E83" s="75" t="s">
        <v>113</v>
      </c>
      <c r="F83" s="75"/>
      <c r="G83" s="30" t="s">
        <v>47</v>
      </c>
      <c r="H83" s="30"/>
      <c r="I83" s="30"/>
      <c r="J83" s="30"/>
      <c r="K83" s="30"/>
      <c r="L83" s="30"/>
      <c r="M83" s="30"/>
      <c r="N83" s="30"/>
      <c r="P83" s="75" t="s">
        <v>243</v>
      </c>
      <c r="Q83" s="91"/>
      <c r="R83" s="29"/>
      <c r="S83" s="39">
        <f>IF(Suggested="Yes",AA83,AG83)</f>
        <v>17.05</v>
      </c>
      <c r="T83" s="37" t="s">
        <v>46</v>
      </c>
      <c r="U83" s="5" t="str">
        <f>+Instructions!$B$3</f>
        <v>B</v>
      </c>
      <c r="V83" s="52"/>
      <c r="W83" s="56">
        <f>+Instructions!$C$22</f>
        <v>0</v>
      </c>
      <c r="X83" s="39">
        <f>ROUND($AA83*(1-W83)+0.004999,2)</f>
        <v>17.05</v>
      </c>
      <c r="Y83" s="52"/>
      <c r="Z83" s="6" t="s">
        <v>737</v>
      </c>
      <c r="AA83" s="39">
        <v>17.05</v>
      </c>
      <c r="AB83" s="60">
        <f t="shared" si="50"/>
        <v>0</v>
      </c>
      <c r="AC83" s="39">
        <f t="shared" si="50"/>
        <v>17.05</v>
      </c>
      <c r="AD83" s="60">
        <f>(AG83-AC83)/AG83</f>
        <v>0</v>
      </c>
      <c r="AE83" s="118"/>
      <c r="AF83" s="127">
        <v>2</v>
      </c>
      <c r="AG83" s="44">
        <f>SUM(AJ83:AL83)+AE83</f>
        <v>17.05</v>
      </c>
      <c r="AH83" s="52"/>
      <c r="AJ83" s="17">
        <f>ROUND(AC83/(1-VLOOKUP(AF83,Group,2,FALSE)),2)</f>
        <v>17.05</v>
      </c>
      <c r="AK83" s="17">
        <f>IF(VLOOKUP(AF83,Group,5,FALSE)="YES",VLOOKUP(ROUND(ROUND(AJ83,1)-AJ83,2),Round,2,FALSE)+VLOOKUP(AF83,Group,6,FALSE),0)</f>
        <v>0</v>
      </c>
      <c r="AL83" s="17">
        <f>IF(VLOOKUP(AF83,Group,7,FALSE)="",0,ROUND(AJ83-0.04999,1)-AJ83+AM83)</f>
        <v>0</v>
      </c>
      <c r="AM83" s="17" t="str">
        <f>IF(VLOOKUP(AF83,Group,7,FALSE)="","",VLOOKUP(AF83,Group,7,FALSE))</f>
        <v/>
      </c>
      <c r="AO83" s="103" t="s">
        <v>57</v>
      </c>
    </row>
    <row r="84" spans="2:41" s="3" customFormat="1" ht="9.9499999999999993" customHeight="1" x14ac:dyDescent="0.2">
      <c r="B84" s="114" t="s">
        <v>90</v>
      </c>
      <c r="D84" s="40"/>
      <c r="E84" s="75" t="s">
        <v>113</v>
      </c>
      <c r="F84" s="75"/>
      <c r="G84" s="30" t="s">
        <v>47</v>
      </c>
      <c r="H84" s="30"/>
      <c r="I84" s="30"/>
      <c r="J84" s="30"/>
      <c r="K84" s="30" t="s">
        <v>241</v>
      </c>
      <c r="L84" s="30"/>
      <c r="M84" s="30"/>
      <c r="N84" s="30"/>
      <c r="P84" s="75" t="s">
        <v>243</v>
      </c>
      <c r="Q84" s="91"/>
      <c r="R84" s="29"/>
      <c r="S84" s="39">
        <f>IF(Suggested="Yes",AA84,AG84)</f>
        <v>17.649999999999999</v>
      </c>
      <c r="T84" s="37" t="s">
        <v>46</v>
      </c>
      <c r="U84" s="5" t="str">
        <f>+Instructions!$B$3</f>
        <v>B</v>
      </c>
      <c r="V84" s="52"/>
      <c r="W84" s="56">
        <f>+Instructions!$C$22</f>
        <v>0</v>
      </c>
      <c r="X84" s="39">
        <f>ROUND($AA84*(1-W84)+0.004999,2)</f>
        <v>17.649999999999999</v>
      </c>
      <c r="Y84" s="52"/>
      <c r="Z84" s="6" t="s">
        <v>737</v>
      </c>
      <c r="AA84" s="39">
        <v>17.649999999999999</v>
      </c>
      <c r="AB84" s="60">
        <f t="shared" si="50"/>
        <v>0</v>
      </c>
      <c r="AC84" s="39">
        <f t="shared" si="50"/>
        <v>17.649999999999999</v>
      </c>
      <c r="AD84" s="60">
        <f>(AG84-AC84)/AG84</f>
        <v>0</v>
      </c>
      <c r="AE84" s="118"/>
      <c r="AF84" s="127">
        <v>2</v>
      </c>
      <c r="AG84" s="44">
        <f>SUM(AJ84:AL84)+AE84</f>
        <v>17.649999999999999</v>
      </c>
      <c r="AH84" s="52"/>
      <c r="AJ84" s="17">
        <f>ROUND(AC84/(1-VLOOKUP(AF84,Group,2,FALSE)),2)</f>
        <v>17.649999999999999</v>
      </c>
      <c r="AK84" s="17">
        <f>IF(VLOOKUP(AF84,Group,5,FALSE)="YES",VLOOKUP(ROUND(ROUND(AJ84,1)-AJ84,2),Round,2,FALSE)+VLOOKUP(AF84,Group,6,FALSE),0)</f>
        <v>0</v>
      </c>
      <c r="AL84" s="17">
        <f>IF(VLOOKUP(AF84,Group,7,FALSE)="",0,ROUND(AJ84-0.04999,1)-AJ84+AM84)</f>
        <v>0</v>
      </c>
      <c r="AM84" s="17" t="str">
        <f>IF(VLOOKUP(AF84,Group,7,FALSE)="","",VLOOKUP(AF84,Group,7,FALSE))</f>
        <v/>
      </c>
      <c r="AO84" s="103" t="s">
        <v>57</v>
      </c>
    </row>
    <row r="85" spans="2:41" s="3" customFormat="1" ht="2.85" customHeight="1" x14ac:dyDescent="0.2">
      <c r="N85" s="3" t="s">
        <v>596</v>
      </c>
      <c r="P85" s="75"/>
      <c r="Q85" s="91"/>
      <c r="R85" s="6"/>
      <c r="S85" s="39"/>
      <c r="T85" s="6"/>
      <c r="U85" s="5"/>
      <c r="V85" s="52"/>
      <c r="W85" s="56"/>
      <c r="X85" s="15"/>
      <c r="Y85" s="52"/>
      <c r="Z85" s="39"/>
      <c r="AA85" s="39"/>
      <c r="AB85" s="55"/>
      <c r="AC85" s="17"/>
      <c r="AD85" s="15"/>
      <c r="AE85" s="65"/>
      <c r="AF85" s="121"/>
      <c r="AG85" s="39"/>
      <c r="AH85" s="52"/>
      <c r="AJ85" s="17"/>
      <c r="AK85" s="17"/>
      <c r="AL85" s="17"/>
      <c r="AM85" s="17"/>
      <c r="AO85" s="31"/>
    </row>
    <row r="86" spans="2:41" s="3" customFormat="1" ht="9.9499999999999993" customHeight="1" x14ac:dyDescent="0.2">
      <c r="B86" s="115" t="s">
        <v>92</v>
      </c>
      <c r="D86" s="40"/>
      <c r="E86" s="75" t="s">
        <v>86</v>
      </c>
      <c r="F86" s="75"/>
      <c r="G86" s="30" t="s">
        <v>244</v>
      </c>
      <c r="H86" s="30"/>
      <c r="I86" s="30"/>
      <c r="J86" s="30"/>
      <c r="K86" s="30"/>
      <c r="L86" s="149"/>
      <c r="M86" s="30"/>
      <c r="N86" s="30"/>
      <c r="P86" s="75" t="s">
        <v>250</v>
      </c>
      <c r="Q86" s="91"/>
      <c r="R86" s="29"/>
      <c r="S86" s="39">
        <f t="shared" ref="S86:S92" si="51">IF(Suggested="Yes",AA86,AG86)</f>
        <v>16.2</v>
      </c>
      <c r="T86" s="37" t="s">
        <v>46</v>
      </c>
      <c r="U86" s="5" t="str">
        <f>+Instructions!$B$3</f>
        <v>B</v>
      </c>
      <c r="V86" s="52"/>
      <c r="W86" s="56">
        <f>+Instructions!$C$22</f>
        <v>0</v>
      </c>
      <c r="X86" s="17">
        <f t="shared" ref="X86:X92" si="52">ROUND($AA86*(1-W86)+0.004999,2)</f>
        <v>16.2</v>
      </c>
      <c r="Y86" s="52"/>
      <c r="Z86" s="6" t="s">
        <v>737</v>
      </c>
      <c r="AA86" s="39">
        <v>16.2</v>
      </c>
      <c r="AB86" s="60">
        <f t="shared" ref="AB86:AC92" si="53">+W86</f>
        <v>0</v>
      </c>
      <c r="AC86" s="17">
        <f t="shared" si="53"/>
        <v>16.2</v>
      </c>
      <c r="AD86" s="12">
        <f t="shared" ref="AD86:AD92" si="54">(AG86-AC86)/AG86</f>
        <v>0</v>
      </c>
      <c r="AE86" s="118"/>
      <c r="AF86" s="128">
        <v>4</v>
      </c>
      <c r="AG86" s="111">
        <f t="shared" ref="AG86:AG92" si="55">SUM(AJ86:AL86)+AE86</f>
        <v>16.2</v>
      </c>
      <c r="AH86" s="52"/>
      <c r="AJ86" s="17">
        <f t="shared" ref="AJ86:AJ92" si="56">ROUND(AC86/(1-VLOOKUP(AF86,Group,2,FALSE)),2)</f>
        <v>16.2</v>
      </c>
      <c r="AK86" s="17">
        <f t="shared" ref="AK86:AK92" si="57">IF(VLOOKUP(AF86,Group,5,FALSE)="YES",VLOOKUP(ROUND(ROUND(AJ86,1)-AJ86,2),Round,2,FALSE)+VLOOKUP(AF86,Group,6,FALSE),0)</f>
        <v>0</v>
      </c>
      <c r="AL86" s="17">
        <f t="shared" ref="AL86:AL92" si="58">IF(VLOOKUP(AF86,Group,7,FALSE)="",0,ROUND(AJ86-0.04999,1)-AJ86+AM86)</f>
        <v>0</v>
      </c>
      <c r="AM86" s="17" t="str">
        <f t="shared" ref="AM86:AM92" si="59">IF(VLOOKUP(AF86,Group,7,FALSE)="","",VLOOKUP(AF86,Group,7,FALSE))</f>
        <v/>
      </c>
      <c r="AO86" s="103" t="s">
        <v>57</v>
      </c>
    </row>
    <row r="87" spans="2:41" s="3" customFormat="1" ht="9.9499999999999993" customHeight="1" x14ac:dyDescent="0.2">
      <c r="B87" s="115" t="s">
        <v>92</v>
      </c>
      <c r="D87" s="40"/>
      <c r="E87" s="75" t="s">
        <v>86</v>
      </c>
      <c r="F87" s="75"/>
      <c r="G87" s="30" t="s">
        <v>245</v>
      </c>
      <c r="H87" s="30"/>
      <c r="I87" s="30"/>
      <c r="J87" s="30"/>
      <c r="K87" s="30"/>
      <c r="L87" s="149"/>
      <c r="M87" s="30"/>
      <c r="N87" s="30"/>
      <c r="P87" s="75" t="s">
        <v>137</v>
      </c>
      <c r="Q87" s="91"/>
      <c r="R87" s="29"/>
      <c r="S87" s="39">
        <f t="shared" si="51"/>
        <v>17.399999999999999</v>
      </c>
      <c r="T87" s="37" t="s">
        <v>46</v>
      </c>
      <c r="U87" s="5" t="str">
        <f>+Instructions!$B$3</f>
        <v>B</v>
      </c>
      <c r="V87" s="52"/>
      <c r="W87" s="56">
        <f>+Instructions!$C$22</f>
        <v>0</v>
      </c>
      <c r="X87" s="17">
        <f t="shared" si="52"/>
        <v>17.399999999999999</v>
      </c>
      <c r="Y87" s="52"/>
      <c r="Z87" s="6" t="s">
        <v>737</v>
      </c>
      <c r="AA87" s="39">
        <v>17.399999999999999</v>
      </c>
      <c r="AB87" s="60">
        <f t="shared" si="53"/>
        <v>0</v>
      </c>
      <c r="AC87" s="17">
        <f t="shared" si="53"/>
        <v>17.399999999999999</v>
      </c>
      <c r="AD87" s="12">
        <f t="shared" si="54"/>
        <v>0</v>
      </c>
      <c r="AE87" s="118"/>
      <c r="AF87" s="128">
        <v>4</v>
      </c>
      <c r="AG87" s="111">
        <f t="shared" si="55"/>
        <v>17.399999999999999</v>
      </c>
      <c r="AH87" s="52"/>
      <c r="AJ87" s="17">
        <f t="shared" si="56"/>
        <v>17.399999999999999</v>
      </c>
      <c r="AK87" s="17">
        <f t="shared" si="57"/>
        <v>0</v>
      </c>
      <c r="AL87" s="17">
        <f t="shared" si="58"/>
        <v>0</v>
      </c>
      <c r="AM87" s="17" t="str">
        <f t="shared" si="59"/>
        <v/>
      </c>
      <c r="AO87" s="103" t="s">
        <v>57</v>
      </c>
    </row>
    <row r="88" spans="2:41" s="3" customFormat="1" ht="9.9499999999999993" customHeight="1" x14ac:dyDescent="0.2">
      <c r="B88" s="115" t="s">
        <v>92</v>
      </c>
      <c r="D88" s="40"/>
      <c r="E88" s="75" t="s">
        <v>86</v>
      </c>
      <c r="F88" s="75"/>
      <c r="G88" s="30" t="s">
        <v>246</v>
      </c>
      <c r="H88" s="30"/>
      <c r="I88" s="30"/>
      <c r="J88" s="30"/>
      <c r="K88" s="30"/>
      <c r="L88" s="149"/>
      <c r="M88" s="30"/>
      <c r="N88" s="30"/>
      <c r="P88" s="75" t="s">
        <v>250</v>
      </c>
      <c r="Q88" s="91"/>
      <c r="R88" s="29"/>
      <c r="S88" s="39">
        <f t="shared" si="51"/>
        <v>23.5</v>
      </c>
      <c r="T88" s="37" t="s">
        <v>46</v>
      </c>
      <c r="U88" s="5" t="str">
        <f>+Instructions!$B$3</f>
        <v>B</v>
      </c>
      <c r="V88" s="52"/>
      <c r="W88" s="56">
        <f>+Instructions!$C$22</f>
        <v>0</v>
      </c>
      <c r="X88" s="17">
        <f t="shared" si="52"/>
        <v>23.5</v>
      </c>
      <c r="Y88" s="52"/>
      <c r="Z88" s="6" t="s">
        <v>737</v>
      </c>
      <c r="AA88" s="39">
        <v>23.5</v>
      </c>
      <c r="AB88" s="60">
        <f t="shared" si="53"/>
        <v>0</v>
      </c>
      <c r="AC88" s="17">
        <f t="shared" si="53"/>
        <v>23.5</v>
      </c>
      <c r="AD88" s="12">
        <f t="shared" si="54"/>
        <v>0</v>
      </c>
      <c r="AE88" s="118"/>
      <c r="AF88" s="128">
        <v>4</v>
      </c>
      <c r="AG88" s="111">
        <f t="shared" si="55"/>
        <v>23.5</v>
      </c>
      <c r="AH88" s="52"/>
      <c r="AJ88" s="17">
        <f t="shared" si="56"/>
        <v>23.5</v>
      </c>
      <c r="AK88" s="17">
        <f t="shared" si="57"/>
        <v>0</v>
      </c>
      <c r="AL88" s="17">
        <f t="shared" si="58"/>
        <v>0</v>
      </c>
      <c r="AM88" s="17" t="str">
        <f t="shared" si="59"/>
        <v/>
      </c>
      <c r="AO88" s="103" t="s">
        <v>57</v>
      </c>
    </row>
    <row r="89" spans="2:41" s="3" customFormat="1" ht="9.9499999999999993" customHeight="1" x14ac:dyDescent="0.2">
      <c r="B89" s="115" t="s">
        <v>92</v>
      </c>
      <c r="D89" s="40"/>
      <c r="E89" s="75" t="s">
        <v>86</v>
      </c>
      <c r="F89" s="75"/>
      <c r="G89" s="30" t="s">
        <v>247</v>
      </c>
      <c r="H89" s="30"/>
      <c r="I89" s="30"/>
      <c r="J89" s="30"/>
      <c r="K89" s="30"/>
      <c r="L89" s="149"/>
      <c r="M89" s="30"/>
      <c r="N89" s="30"/>
      <c r="P89" s="75" t="s">
        <v>250</v>
      </c>
      <c r="Q89" s="91"/>
      <c r="R89" s="29"/>
      <c r="S89" s="39">
        <f t="shared" si="51"/>
        <v>31.2</v>
      </c>
      <c r="T89" s="37" t="s">
        <v>46</v>
      </c>
      <c r="U89" s="5" t="str">
        <f>+Instructions!$B$3</f>
        <v>B</v>
      </c>
      <c r="V89" s="52"/>
      <c r="W89" s="56">
        <f>+Instructions!$C$22</f>
        <v>0</v>
      </c>
      <c r="X89" s="17">
        <f t="shared" si="52"/>
        <v>31.2</v>
      </c>
      <c r="Y89" s="52"/>
      <c r="Z89" s="6" t="s">
        <v>737</v>
      </c>
      <c r="AA89" s="39">
        <v>31.2</v>
      </c>
      <c r="AB89" s="60">
        <f t="shared" si="53"/>
        <v>0</v>
      </c>
      <c r="AC89" s="17">
        <f t="shared" si="53"/>
        <v>31.2</v>
      </c>
      <c r="AD89" s="12">
        <f t="shared" si="54"/>
        <v>0</v>
      </c>
      <c r="AE89" s="118"/>
      <c r="AF89" s="128">
        <v>4</v>
      </c>
      <c r="AG89" s="111">
        <f t="shared" si="55"/>
        <v>31.2</v>
      </c>
      <c r="AH89" s="52"/>
      <c r="AJ89" s="17">
        <f t="shared" si="56"/>
        <v>31.2</v>
      </c>
      <c r="AK89" s="17">
        <f t="shared" si="57"/>
        <v>0</v>
      </c>
      <c r="AL89" s="17">
        <f t="shared" si="58"/>
        <v>0</v>
      </c>
      <c r="AM89" s="17" t="str">
        <f t="shared" si="59"/>
        <v/>
      </c>
      <c r="AO89" s="103" t="s">
        <v>57</v>
      </c>
    </row>
    <row r="90" spans="2:41" s="3" customFormat="1" ht="9.9499999999999993" customHeight="1" x14ac:dyDescent="0.2">
      <c r="B90" s="115" t="s">
        <v>92</v>
      </c>
      <c r="D90" s="40"/>
      <c r="E90" s="75" t="s">
        <v>86</v>
      </c>
      <c r="F90" s="75"/>
      <c r="G90" s="30" t="s">
        <v>248</v>
      </c>
      <c r="H90" s="30"/>
      <c r="I90" s="30"/>
      <c r="J90" s="30"/>
      <c r="K90" s="30"/>
      <c r="L90" s="149"/>
      <c r="M90" s="30"/>
      <c r="N90" s="30"/>
      <c r="P90" s="75" t="s">
        <v>251</v>
      </c>
      <c r="Q90" s="91"/>
      <c r="R90" s="29"/>
      <c r="S90" s="39">
        <f t="shared" si="51"/>
        <v>31.15</v>
      </c>
      <c r="T90" s="37" t="s">
        <v>46</v>
      </c>
      <c r="U90" s="5" t="str">
        <f>+Instructions!$B$3</f>
        <v>B</v>
      </c>
      <c r="V90" s="52"/>
      <c r="W90" s="56">
        <f>+Instructions!$C$22</f>
        <v>0</v>
      </c>
      <c r="X90" s="17">
        <f t="shared" si="52"/>
        <v>31.15</v>
      </c>
      <c r="Y90" s="52"/>
      <c r="Z90" s="6" t="s">
        <v>737</v>
      </c>
      <c r="AA90" s="39">
        <v>31.15</v>
      </c>
      <c r="AB90" s="60">
        <f t="shared" si="53"/>
        <v>0</v>
      </c>
      <c r="AC90" s="17">
        <f t="shared" si="53"/>
        <v>31.15</v>
      </c>
      <c r="AD90" s="12">
        <f t="shared" si="54"/>
        <v>0</v>
      </c>
      <c r="AE90" s="118"/>
      <c r="AF90" s="128">
        <v>4</v>
      </c>
      <c r="AG90" s="111">
        <f t="shared" si="55"/>
        <v>31.15</v>
      </c>
      <c r="AH90" s="52"/>
      <c r="AJ90" s="17">
        <f t="shared" si="56"/>
        <v>31.15</v>
      </c>
      <c r="AK90" s="17">
        <f t="shared" si="57"/>
        <v>0</v>
      </c>
      <c r="AL90" s="17">
        <f t="shared" si="58"/>
        <v>0</v>
      </c>
      <c r="AM90" s="17" t="str">
        <f t="shared" si="59"/>
        <v/>
      </c>
      <c r="AO90" s="103" t="s">
        <v>57</v>
      </c>
    </row>
    <row r="91" spans="2:41" s="3" customFormat="1" ht="9.9499999999999993" customHeight="1" x14ac:dyDescent="0.2">
      <c r="B91" s="115" t="s">
        <v>92</v>
      </c>
      <c r="D91" s="40"/>
      <c r="E91" s="75" t="s">
        <v>86</v>
      </c>
      <c r="F91" s="75"/>
      <c r="G91" s="30" t="s">
        <v>152</v>
      </c>
      <c r="H91" s="30"/>
      <c r="I91" s="30"/>
      <c r="J91" s="30"/>
      <c r="K91" s="30"/>
      <c r="L91" s="149"/>
      <c r="M91" s="30"/>
      <c r="N91" s="30"/>
      <c r="P91" s="75" t="s">
        <v>137</v>
      </c>
      <c r="Q91" s="91"/>
      <c r="R91" s="29"/>
      <c r="S91" s="39">
        <f t="shared" si="51"/>
        <v>17.399999999999999</v>
      </c>
      <c r="T91" s="37" t="s">
        <v>46</v>
      </c>
      <c r="U91" s="5" t="str">
        <f>+Instructions!$B$3</f>
        <v>B</v>
      </c>
      <c r="V91" s="52"/>
      <c r="W91" s="56">
        <f>+Instructions!$C$22</f>
        <v>0</v>
      </c>
      <c r="X91" s="17">
        <f t="shared" si="52"/>
        <v>17.399999999999999</v>
      </c>
      <c r="Y91" s="52"/>
      <c r="Z91" s="6" t="s">
        <v>737</v>
      </c>
      <c r="AA91" s="39">
        <v>17.399999999999999</v>
      </c>
      <c r="AB91" s="60">
        <f t="shared" si="53"/>
        <v>0</v>
      </c>
      <c r="AC91" s="17">
        <f t="shared" si="53"/>
        <v>17.399999999999999</v>
      </c>
      <c r="AD91" s="12">
        <f t="shared" si="54"/>
        <v>0</v>
      </c>
      <c r="AE91" s="118"/>
      <c r="AF91" s="128">
        <v>4</v>
      </c>
      <c r="AG91" s="111">
        <f t="shared" si="55"/>
        <v>17.399999999999999</v>
      </c>
      <c r="AH91" s="52"/>
      <c r="AJ91" s="17">
        <f t="shared" si="56"/>
        <v>17.399999999999999</v>
      </c>
      <c r="AK91" s="17">
        <f t="shared" si="57"/>
        <v>0</v>
      </c>
      <c r="AL91" s="17">
        <f t="shared" si="58"/>
        <v>0</v>
      </c>
      <c r="AM91" s="17" t="str">
        <f t="shared" si="59"/>
        <v/>
      </c>
      <c r="AO91" s="103" t="s">
        <v>57</v>
      </c>
    </row>
    <row r="92" spans="2:41" s="3" customFormat="1" ht="9.9499999999999993" customHeight="1" x14ac:dyDescent="0.2">
      <c r="B92" s="115" t="s">
        <v>92</v>
      </c>
      <c r="D92" s="40"/>
      <c r="E92" s="75" t="s">
        <v>86</v>
      </c>
      <c r="F92" s="75"/>
      <c r="G92" s="30" t="s">
        <v>249</v>
      </c>
      <c r="H92" s="30"/>
      <c r="I92" s="30"/>
      <c r="J92" s="30"/>
      <c r="L92" s="149"/>
      <c r="M92" s="30"/>
      <c r="N92" s="30"/>
      <c r="P92" s="75" t="s">
        <v>252</v>
      </c>
      <c r="Q92" s="91"/>
      <c r="R92" s="29"/>
      <c r="S92" s="39">
        <f t="shared" si="51"/>
        <v>31.35</v>
      </c>
      <c r="T92" s="37" t="s">
        <v>46</v>
      </c>
      <c r="U92" s="5" t="str">
        <f>+Instructions!$B$3</f>
        <v>B</v>
      </c>
      <c r="V92" s="52"/>
      <c r="W92" s="56">
        <f>+Instructions!$C$22</f>
        <v>0</v>
      </c>
      <c r="X92" s="17">
        <f t="shared" si="52"/>
        <v>31.35</v>
      </c>
      <c r="Y92" s="52"/>
      <c r="Z92" s="6" t="s">
        <v>737</v>
      </c>
      <c r="AA92" s="39">
        <v>31.35</v>
      </c>
      <c r="AB92" s="60">
        <f t="shared" si="53"/>
        <v>0</v>
      </c>
      <c r="AC92" s="17">
        <f t="shared" si="53"/>
        <v>31.35</v>
      </c>
      <c r="AD92" s="12">
        <f t="shared" si="54"/>
        <v>0</v>
      </c>
      <c r="AE92" s="118"/>
      <c r="AF92" s="128">
        <v>4</v>
      </c>
      <c r="AG92" s="111">
        <f t="shared" si="55"/>
        <v>31.35</v>
      </c>
      <c r="AH92" s="52"/>
      <c r="AJ92" s="17">
        <f t="shared" si="56"/>
        <v>31.35</v>
      </c>
      <c r="AK92" s="17">
        <f t="shared" si="57"/>
        <v>0</v>
      </c>
      <c r="AL92" s="17">
        <f t="shared" si="58"/>
        <v>0</v>
      </c>
      <c r="AM92" s="17" t="str">
        <f t="shared" si="59"/>
        <v/>
      </c>
      <c r="AO92" s="103" t="s">
        <v>57</v>
      </c>
    </row>
    <row r="93" spans="2:41" s="3" customFormat="1" ht="2.85" customHeight="1" x14ac:dyDescent="0.2">
      <c r="N93" s="3" t="s">
        <v>596</v>
      </c>
      <c r="P93" s="75"/>
      <c r="Q93" s="91"/>
      <c r="R93" s="6"/>
      <c r="S93" s="39"/>
      <c r="T93" s="6"/>
      <c r="U93" s="5"/>
      <c r="V93" s="52"/>
      <c r="W93" s="56"/>
      <c r="X93" s="15"/>
      <c r="Y93" s="52"/>
      <c r="Z93" s="39"/>
      <c r="AA93" s="39"/>
      <c r="AB93" s="55"/>
      <c r="AC93" s="17"/>
      <c r="AD93" s="15"/>
      <c r="AE93" s="65"/>
      <c r="AF93" s="121"/>
      <c r="AG93" s="39"/>
      <c r="AH93" s="52"/>
      <c r="AJ93" s="17"/>
      <c r="AK93" s="17"/>
      <c r="AL93" s="17"/>
      <c r="AM93" s="17"/>
      <c r="AO93" s="31"/>
    </row>
    <row r="94" spans="2:41" s="3" customFormat="1" ht="9.9499999999999993" customHeight="1" x14ac:dyDescent="0.2">
      <c r="C94" s="35"/>
      <c r="D94" s="40" t="s">
        <v>9</v>
      </c>
      <c r="E94" s="135" t="s">
        <v>238</v>
      </c>
      <c r="F94" s="135"/>
      <c r="G94" s="135"/>
      <c r="H94" s="135"/>
      <c r="I94" s="135"/>
      <c r="J94" s="135"/>
      <c r="K94" s="135"/>
      <c r="L94" s="135"/>
      <c r="M94" s="135"/>
      <c r="N94" s="135"/>
      <c r="O94" s="135"/>
      <c r="P94" s="135"/>
      <c r="S94" s="21"/>
      <c r="T94" s="68"/>
      <c r="U94" s="5"/>
      <c r="V94" s="52"/>
      <c r="W94" s="70"/>
      <c r="X94" s="70"/>
      <c r="Y94" s="52"/>
      <c r="Z94" s="39"/>
      <c r="AA94" s="39"/>
      <c r="AB94" s="55"/>
      <c r="AC94" s="17"/>
      <c r="AD94" s="15"/>
      <c r="AE94" s="65"/>
      <c r="AF94" s="121"/>
      <c r="AG94" s="17"/>
      <c r="AH94" s="52"/>
      <c r="AJ94" s="17"/>
      <c r="AK94" s="17"/>
      <c r="AL94" s="17"/>
      <c r="AM94" s="17"/>
      <c r="AO94" s="31"/>
    </row>
    <row r="95" spans="2:41" s="3" customFormat="1" ht="2.85" customHeight="1" x14ac:dyDescent="0.2">
      <c r="N95" s="3" t="s">
        <v>596</v>
      </c>
      <c r="P95" s="75"/>
      <c r="Q95" s="91"/>
      <c r="R95" s="6"/>
      <c r="S95" s="39"/>
      <c r="T95" s="6"/>
      <c r="U95" s="5"/>
      <c r="V95" s="52"/>
      <c r="W95" s="56"/>
      <c r="X95" s="15"/>
      <c r="Y95" s="52"/>
      <c r="Z95" s="39"/>
      <c r="AA95" s="39"/>
      <c r="AB95" s="55"/>
      <c r="AC95" s="17"/>
      <c r="AD95" s="15"/>
      <c r="AE95" s="65"/>
      <c r="AF95" s="121"/>
      <c r="AG95" s="39"/>
      <c r="AH95" s="52"/>
      <c r="AJ95" s="17"/>
      <c r="AK95" s="17"/>
      <c r="AL95" s="17"/>
      <c r="AM95" s="17"/>
      <c r="AO95" s="31"/>
    </row>
    <row r="96" spans="2:41" s="3" customFormat="1" ht="9.9499999999999993" customHeight="1" x14ac:dyDescent="0.2">
      <c r="B96" s="114" t="s">
        <v>90</v>
      </c>
      <c r="D96" s="40"/>
      <c r="E96" s="75" t="s">
        <v>239</v>
      </c>
      <c r="F96" s="75"/>
      <c r="G96" s="30" t="s">
        <v>47</v>
      </c>
      <c r="H96" s="30"/>
      <c r="I96" s="30"/>
      <c r="J96" s="30"/>
      <c r="K96" s="30" t="s">
        <v>240</v>
      </c>
      <c r="L96" s="30"/>
      <c r="M96" s="30"/>
      <c r="N96" s="30"/>
      <c r="P96" s="75" t="s">
        <v>242</v>
      </c>
      <c r="Q96" s="91"/>
      <c r="R96" s="29"/>
      <c r="S96" s="39">
        <f>IF(Suggested="Yes",AA96,AG96)</f>
        <v>24.1</v>
      </c>
      <c r="T96" s="37" t="s">
        <v>46</v>
      </c>
      <c r="U96" s="5" t="str">
        <f>+Instructions!$B$3</f>
        <v>B</v>
      </c>
      <c r="V96" s="52"/>
      <c r="W96" s="56">
        <f>+Instructions!$C$22</f>
        <v>0</v>
      </c>
      <c r="X96" s="39">
        <f>ROUND($AA96*(1-W96)+0.004999,2)</f>
        <v>24.1</v>
      </c>
      <c r="Y96" s="52"/>
      <c r="Z96" s="6" t="s">
        <v>737</v>
      </c>
      <c r="AA96" s="39">
        <v>24.1</v>
      </c>
      <c r="AB96" s="60">
        <f t="shared" ref="AB96:AC98" si="60">+W96</f>
        <v>0</v>
      </c>
      <c r="AC96" s="39">
        <f t="shared" si="60"/>
        <v>24.1</v>
      </c>
      <c r="AD96" s="60">
        <f>(AG96-AC96)/AG96</f>
        <v>0</v>
      </c>
      <c r="AE96" s="118"/>
      <c r="AF96" s="127">
        <v>2</v>
      </c>
      <c r="AG96" s="44">
        <f>SUM(AJ96:AL96)+AE96</f>
        <v>24.1</v>
      </c>
      <c r="AH96" s="52"/>
      <c r="AJ96" s="17">
        <f>ROUND(AC96/(1-VLOOKUP(AF96,Group,2,FALSE)),2)</f>
        <v>24.1</v>
      </c>
      <c r="AK96" s="17">
        <f>IF(VLOOKUP(AF96,Group,5,FALSE)="YES",VLOOKUP(ROUND(ROUND(AJ96,1)-AJ96,2),Round,2,FALSE)+VLOOKUP(AF96,Group,6,FALSE),0)</f>
        <v>0</v>
      </c>
      <c r="AL96" s="17">
        <f>IF(VLOOKUP(AF96,Group,7,FALSE)="",0,ROUND(AJ96-0.04999,1)-AJ96+AM96)</f>
        <v>0</v>
      </c>
      <c r="AM96" s="17" t="str">
        <f>IF(VLOOKUP(AF96,Group,7,FALSE)="","",VLOOKUP(AF96,Group,7,FALSE))</f>
        <v/>
      </c>
      <c r="AO96" s="103" t="s">
        <v>57</v>
      </c>
    </row>
    <row r="97" spans="2:41" s="3" customFormat="1" ht="9.9499999999999993" customHeight="1" x14ac:dyDescent="0.2">
      <c r="B97" s="114" t="s">
        <v>90</v>
      </c>
      <c r="D97" s="40"/>
      <c r="E97" s="75" t="s">
        <v>113</v>
      </c>
      <c r="F97" s="75"/>
      <c r="G97" s="30" t="s">
        <v>47</v>
      </c>
      <c r="H97" s="30"/>
      <c r="I97" s="30"/>
      <c r="J97" s="30"/>
      <c r="K97" s="30"/>
      <c r="L97" s="30"/>
      <c r="M97" s="30"/>
      <c r="N97" s="30"/>
      <c r="P97" s="75" t="s">
        <v>243</v>
      </c>
      <c r="Q97" s="91"/>
      <c r="R97" s="29"/>
      <c r="S97" s="39">
        <f>IF(Suggested="Yes",AA97,AG97)</f>
        <v>19</v>
      </c>
      <c r="T97" s="37" t="s">
        <v>46</v>
      </c>
      <c r="U97" s="5" t="str">
        <f>+Instructions!$B$3</f>
        <v>B</v>
      </c>
      <c r="V97" s="52"/>
      <c r="W97" s="56">
        <f>+Instructions!$C$22</f>
        <v>0</v>
      </c>
      <c r="X97" s="39">
        <f>ROUND($AA97*(1-W97)+0.004999,2)</f>
        <v>19</v>
      </c>
      <c r="Y97" s="52"/>
      <c r="Z97" s="6" t="s">
        <v>737</v>
      </c>
      <c r="AA97" s="39">
        <v>19</v>
      </c>
      <c r="AB97" s="60">
        <f t="shared" si="60"/>
        <v>0</v>
      </c>
      <c r="AC97" s="39">
        <f t="shared" si="60"/>
        <v>19</v>
      </c>
      <c r="AD97" s="60">
        <f>(AG97-AC97)/AG97</f>
        <v>0</v>
      </c>
      <c r="AE97" s="118"/>
      <c r="AF97" s="127">
        <v>2</v>
      </c>
      <c r="AG97" s="44">
        <f>SUM(AJ97:AL97)+AE97</f>
        <v>19</v>
      </c>
      <c r="AH97" s="52"/>
      <c r="AJ97" s="17">
        <f>ROUND(AC97/(1-VLOOKUP(AF97,Group,2,FALSE)),2)</f>
        <v>19</v>
      </c>
      <c r="AK97" s="17">
        <f>IF(VLOOKUP(AF97,Group,5,FALSE)="YES",VLOOKUP(ROUND(ROUND(AJ97,1)-AJ97,2),Round,2,FALSE)+VLOOKUP(AF97,Group,6,FALSE),0)</f>
        <v>0</v>
      </c>
      <c r="AL97" s="17">
        <f>IF(VLOOKUP(AF97,Group,7,FALSE)="",0,ROUND(AJ97-0.04999,1)-AJ97+AM97)</f>
        <v>0</v>
      </c>
      <c r="AM97" s="17" t="str">
        <f>IF(VLOOKUP(AF97,Group,7,FALSE)="","",VLOOKUP(AF97,Group,7,FALSE))</f>
        <v/>
      </c>
      <c r="AO97" s="103" t="s">
        <v>57</v>
      </c>
    </row>
    <row r="98" spans="2:41" s="3" customFormat="1" ht="9.9499999999999993" customHeight="1" x14ac:dyDescent="0.2">
      <c r="B98" s="114" t="s">
        <v>90</v>
      </c>
      <c r="D98" s="40"/>
      <c r="E98" s="75" t="s">
        <v>113</v>
      </c>
      <c r="F98" s="75"/>
      <c r="G98" s="30" t="s">
        <v>47</v>
      </c>
      <c r="H98" s="30"/>
      <c r="I98" s="30"/>
      <c r="J98" s="30"/>
      <c r="K98" s="30" t="s">
        <v>241</v>
      </c>
      <c r="L98" s="30"/>
      <c r="M98" s="30"/>
      <c r="N98" s="30"/>
      <c r="P98" s="75" t="s">
        <v>243</v>
      </c>
      <c r="Q98" s="91"/>
      <c r="R98" s="29"/>
      <c r="S98" s="39">
        <f>IF(Suggested="Yes",AA98,AG98)</f>
        <v>19.75</v>
      </c>
      <c r="T98" s="37" t="s">
        <v>46</v>
      </c>
      <c r="U98" s="5" t="str">
        <f>+Instructions!$B$3</f>
        <v>B</v>
      </c>
      <c r="V98" s="52"/>
      <c r="W98" s="56">
        <f>+Instructions!$C$22</f>
        <v>0</v>
      </c>
      <c r="X98" s="39">
        <f>ROUND($AA98*(1-W98)+0.004999,2)</f>
        <v>19.75</v>
      </c>
      <c r="Y98" s="52"/>
      <c r="Z98" s="6" t="s">
        <v>737</v>
      </c>
      <c r="AA98" s="39">
        <v>19.75</v>
      </c>
      <c r="AB98" s="60">
        <f t="shared" si="60"/>
        <v>0</v>
      </c>
      <c r="AC98" s="39">
        <f t="shared" si="60"/>
        <v>19.75</v>
      </c>
      <c r="AD98" s="60">
        <f>(AG98-AC98)/AG98</f>
        <v>0</v>
      </c>
      <c r="AE98" s="118"/>
      <c r="AF98" s="127">
        <v>2</v>
      </c>
      <c r="AG98" s="44">
        <f>SUM(AJ98:AL98)+AE98</f>
        <v>19.75</v>
      </c>
      <c r="AH98" s="52"/>
      <c r="AJ98" s="17">
        <f>ROUND(AC98/(1-VLOOKUP(AF98,Group,2,FALSE)),2)</f>
        <v>19.75</v>
      </c>
      <c r="AK98" s="17">
        <f>IF(VLOOKUP(AF98,Group,5,FALSE)="YES",VLOOKUP(ROUND(ROUND(AJ98,1)-AJ98,2),Round,2,FALSE)+VLOOKUP(AF98,Group,6,FALSE),0)</f>
        <v>0</v>
      </c>
      <c r="AL98" s="17">
        <f>IF(VLOOKUP(AF98,Group,7,FALSE)="",0,ROUND(AJ98-0.04999,1)-AJ98+AM98)</f>
        <v>0</v>
      </c>
      <c r="AM98" s="17" t="str">
        <f>IF(VLOOKUP(AF98,Group,7,FALSE)="","",VLOOKUP(AF98,Group,7,FALSE))</f>
        <v/>
      </c>
      <c r="AO98" s="103" t="s">
        <v>57</v>
      </c>
    </row>
    <row r="99" spans="2:41" s="3" customFormat="1" ht="2.85" customHeight="1" x14ac:dyDescent="0.2">
      <c r="N99" s="3" t="s">
        <v>596</v>
      </c>
      <c r="P99" s="75"/>
      <c r="Q99" s="91"/>
      <c r="R99" s="6"/>
      <c r="S99" s="39"/>
      <c r="T99" s="6"/>
      <c r="U99" s="5"/>
      <c r="V99" s="52"/>
      <c r="W99" s="56"/>
      <c r="X99" s="15"/>
      <c r="Y99" s="52"/>
      <c r="Z99" s="39"/>
      <c r="AA99" s="39"/>
      <c r="AB99" s="55"/>
      <c r="AC99" s="17"/>
      <c r="AD99" s="15"/>
      <c r="AE99" s="65"/>
      <c r="AF99" s="121"/>
      <c r="AG99" s="39"/>
      <c r="AH99" s="52"/>
      <c r="AJ99" s="17"/>
      <c r="AK99" s="17"/>
      <c r="AL99" s="17"/>
      <c r="AM99" s="17"/>
      <c r="AO99" s="31"/>
    </row>
    <row r="100" spans="2:41" s="3" customFormat="1" ht="9.9499999999999993" customHeight="1" x14ac:dyDescent="0.2">
      <c r="B100" s="115" t="s">
        <v>92</v>
      </c>
      <c r="D100" s="40" t="s">
        <v>87</v>
      </c>
      <c r="E100" s="75" t="s">
        <v>86</v>
      </c>
      <c r="F100" s="75"/>
      <c r="G100" s="30" t="s">
        <v>244</v>
      </c>
      <c r="H100" s="30"/>
      <c r="I100" s="30"/>
      <c r="J100" s="30"/>
      <c r="K100" s="30"/>
      <c r="L100" s="149"/>
      <c r="M100" s="30"/>
      <c r="N100" s="30"/>
      <c r="P100" s="75" t="s">
        <v>250</v>
      </c>
      <c r="Q100" s="91"/>
      <c r="R100" s="29"/>
      <c r="S100" s="39">
        <f t="shared" ref="S100:S106" si="61">IF(Suggested="Yes",AA100,AG100)</f>
        <v>18.399999999999999</v>
      </c>
      <c r="T100" s="37" t="s">
        <v>46</v>
      </c>
      <c r="U100" s="5" t="str">
        <f>+Instructions!$B$3</f>
        <v>B</v>
      </c>
      <c r="V100" s="52"/>
      <c r="W100" s="56">
        <f>+Instructions!$C$22</f>
        <v>0</v>
      </c>
      <c r="X100" s="17">
        <f t="shared" ref="X100:X106" si="62">ROUND($AA100*(1-W100)+0.004999,2)</f>
        <v>18.399999999999999</v>
      </c>
      <c r="Y100" s="52"/>
      <c r="Z100" s="6" t="s">
        <v>737</v>
      </c>
      <c r="AA100" s="39">
        <v>18.399999999999999</v>
      </c>
      <c r="AB100" s="60">
        <f t="shared" ref="AB100:AB106" si="63">+W100</f>
        <v>0</v>
      </c>
      <c r="AC100" s="17">
        <f t="shared" ref="AC100:AC106" si="64">+X100</f>
        <v>18.399999999999999</v>
      </c>
      <c r="AD100" s="12">
        <f t="shared" ref="AD100:AD106" si="65">(AG100-AC100)/AG100</f>
        <v>0</v>
      </c>
      <c r="AE100" s="118"/>
      <c r="AF100" s="128">
        <v>4</v>
      </c>
      <c r="AG100" s="111">
        <f t="shared" ref="AG100:AG106" si="66">SUM(AJ100:AL100)+AE100</f>
        <v>18.399999999999999</v>
      </c>
      <c r="AH100" s="52"/>
      <c r="AJ100" s="17">
        <f t="shared" ref="AJ100:AJ106" si="67">ROUND(AC100/(1-VLOOKUP(AF100,Group,2,FALSE)),2)</f>
        <v>18.399999999999999</v>
      </c>
      <c r="AK100" s="17">
        <f t="shared" ref="AK100:AK106" si="68">IF(VLOOKUP(AF100,Group,5,FALSE)="YES",VLOOKUP(ROUND(ROUND(AJ100,1)-AJ100,2),Round,2,FALSE)+VLOOKUP(AF100,Group,6,FALSE),0)</f>
        <v>0</v>
      </c>
      <c r="AL100" s="17">
        <f t="shared" ref="AL100:AL106" si="69">IF(VLOOKUP(AF100,Group,7,FALSE)="",0,ROUND(AJ100-0.04999,1)-AJ100+AM100)</f>
        <v>0</v>
      </c>
      <c r="AM100" s="17" t="str">
        <f t="shared" ref="AM100:AM106" si="70">IF(VLOOKUP(AF100,Group,7,FALSE)="","",VLOOKUP(AF100,Group,7,FALSE))</f>
        <v/>
      </c>
      <c r="AO100" s="103" t="s">
        <v>57</v>
      </c>
    </row>
    <row r="101" spans="2:41" s="3" customFormat="1" ht="9.9499999999999993" customHeight="1" x14ac:dyDescent="0.2">
      <c r="B101" s="115" t="s">
        <v>92</v>
      </c>
      <c r="D101" s="40"/>
      <c r="E101" s="75" t="s">
        <v>86</v>
      </c>
      <c r="F101" s="75"/>
      <c r="G101" s="30" t="s">
        <v>245</v>
      </c>
      <c r="H101" s="30"/>
      <c r="I101" s="30"/>
      <c r="J101" s="30"/>
      <c r="K101" s="30"/>
      <c r="L101" s="149"/>
      <c r="M101" s="30"/>
      <c r="N101" s="30"/>
      <c r="P101" s="75" t="s">
        <v>137</v>
      </c>
      <c r="Q101" s="91"/>
      <c r="R101" s="29"/>
      <c r="S101" s="39">
        <f t="shared" si="61"/>
        <v>19.399999999999999</v>
      </c>
      <c r="T101" s="37" t="s">
        <v>46</v>
      </c>
      <c r="U101" s="5" t="str">
        <f>+Instructions!$B$3</f>
        <v>B</v>
      </c>
      <c r="V101" s="52"/>
      <c r="W101" s="56">
        <f>+Instructions!$C$22</f>
        <v>0</v>
      </c>
      <c r="X101" s="17">
        <f t="shared" si="62"/>
        <v>19.399999999999999</v>
      </c>
      <c r="Y101" s="52"/>
      <c r="Z101" s="6" t="s">
        <v>737</v>
      </c>
      <c r="AA101" s="39">
        <v>19.399999999999999</v>
      </c>
      <c r="AB101" s="60">
        <f t="shared" si="63"/>
        <v>0</v>
      </c>
      <c r="AC101" s="17">
        <f t="shared" si="64"/>
        <v>19.399999999999999</v>
      </c>
      <c r="AD101" s="12">
        <f t="shared" si="65"/>
        <v>0</v>
      </c>
      <c r="AE101" s="118"/>
      <c r="AF101" s="128">
        <v>4</v>
      </c>
      <c r="AG101" s="111">
        <f t="shared" si="66"/>
        <v>19.399999999999999</v>
      </c>
      <c r="AH101" s="52"/>
      <c r="AJ101" s="17">
        <f t="shared" si="67"/>
        <v>19.399999999999999</v>
      </c>
      <c r="AK101" s="17">
        <f t="shared" si="68"/>
        <v>0</v>
      </c>
      <c r="AL101" s="17">
        <f t="shared" si="69"/>
        <v>0</v>
      </c>
      <c r="AM101" s="17" t="str">
        <f t="shared" si="70"/>
        <v/>
      </c>
      <c r="AO101" s="103" t="s">
        <v>57</v>
      </c>
    </row>
    <row r="102" spans="2:41" s="3" customFormat="1" ht="9.9499999999999993" customHeight="1" x14ac:dyDescent="0.2">
      <c r="B102" s="115" t="s">
        <v>92</v>
      </c>
      <c r="D102" s="40"/>
      <c r="E102" s="75" t="s">
        <v>86</v>
      </c>
      <c r="F102" s="75"/>
      <c r="G102" s="30" t="s">
        <v>246</v>
      </c>
      <c r="H102" s="30"/>
      <c r="I102" s="30"/>
      <c r="J102" s="30"/>
      <c r="K102" s="30"/>
      <c r="L102" s="149"/>
      <c r="M102" s="30"/>
      <c r="N102" s="30"/>
      <c r="P102" s="75" t="s">
        <v>250</v>
      </c>
      <c r="Q102" s="91"/>
      <c r="R102" s="29"/>
      <c r="S102" s="39">
        <f t="shared" si="61"/>
        <v>25.7</v>
      </c>
      <c r="T102" s="37" t="s">
        <v>46</v>
      </c>
      <c r="U102" s="5" t="str">
        <f>+Instructions!$B$3</f>
        <v>B</v>
      </c>
      <c r="V102" s="52"/>
      <c r="W102" s="56">
        <f>+Instructions!$C$22</f>
        <v>0</v>
      </c>
      <c r="X102" s="17">
        <f t="shared" si="62"/>
        <v>25.7</v>
      </c>
      <c r="Y102" s="52"/>
      <c r="Z102" s="6" t="s">
        <v>737</v>
      </c>
      <c r="AA102" s="39">
        <v>25.7</v>
      </c>
      <c r="AB102" s="60">
        <f t="shared" si="63"/>
        <v>0</v>
      </c>
      <c r="AC102" s="17">
        <f t="shared" si="64"/>
        <v>25.7</v>
      </c>
      <c r="AD102" s="12">
        <f t="shared" si="65"/>
        <v>0</v>
      </c>
      <c r="AE102" s="118"/>
      <c r="AF102" s="128">
        <v>4</v>
      </c>
      <c r="AG102" s="111">
        <f t="shared" si="66"/>
        <v>25.7</v>
      </c>
      <c r="AH102" s="52"/>
      <c r="AJ102" s="17">
        <f t="shared" si="67"/>
        <v>25.7</v>
      </c>
      <c r="AK102" s="17">
        <f t="shared" si="68"/>
        <v>0</v>
      </c>
      <c r="AL102" s="17">
        <f t="shared" si="69"/>
        <v>0</v>
      </c>
      <c r="AM102" s="17" t="str">
        <f t="shared" si="70"/>
        <v/>
      </c>
      <c r="AO102" s="103" t="s">
        <v>57</v>
      </c>
    </row>
    <row r="103" spans="2:41" s="3" customFormat="1" ht="9.9499999999999993" customHeight="1" x14ac:dyDescent="0.2">
      <c r="B103" s="115" t="s">
        <v>92</v>
      </c>
      <c r="D103" s="40"/>
      <c r="E103" s="75" t="s">
        <v>86</v>
      </c>
      <c r="F103" s="75"/>
      <c r="G103" s="30" t="s">
        <v>247</v>
      </c>
      <c r="H103" s="30"/>
      <c r="I103" s="30"/>
      <c r="J103" s="30"/>
      <c r="K103" s="30"/>
      <c r="L103" s="149"/>
      <c r="M103" s="30"/>
      <c r="N103" s="30"/>
      <c r="P103" s="75" t="s">
        <v>250</v>
      </c>
      <c r="Q103" s="91"/>
      <c r="R103" s="29"/>
      <c r="S103" s="39">
        <f t="shared" si="61"/>
        <v>33.25</v>
      </c>
      <c r="T103" s="37" t="s">
        <v>46</v>
      </c>
      <c r="U103" s="5" t="str">
        <f>+Instructions!$B$3</f>
        <v>B</v>
      </c>
      <c r="V103" s="52"/>
      <c r="W103" s="56">
        <f>+Instructions!$C$22</f>
        <v>0</v>
      </c>
      <c r="X103" s="17">
        <f t="shared" si="62"/>
        <v>33.25</v>
      </c>
      <c r="Y103" s="52"/>
      <c r="Z103" s="6" t="s">
        <v>737</v>
      </c>
      <c r="AA103" s="39">
        <v>33.25</v>
      </c>
      <c r="AB103" s="60">
        <f t="shared" si="63"/>
        <v>0</v>
      </c>
      <c r="AC103" s="17">
        <f t="shared" si="64"/>
        <v>33.25</v>
      </c>
      <c r="AD103" s="12">
        <f t="shared" si="65"/>
        <v>0</v>
      </c>
      <c r="AE103" s="118"/>
      <c r="AF103" s="128">
        <v>4</v>
      </c>
      <c r="AG103" s="111">
        <f t="shared" si="66"/>
        <v>33.25</v>
      </c>
      <c r="AH103" s="52"/>
      <c r="AJ103" s="17">
        <f t="shared" si="67"/>
        <v>33.25</v>
      </c>
      <c r="AK103" s="17">
        <f t="shared" si="68"/>
        <v>0</v>
      </c>
      <c r="AL103" s="17">
        <f t="shared" si="69"/>
        <v>0</v>
      </c>
      <c r="AM103" s="17" t="str">
        <f t="shared" si="70"/>
        <v/>
      </c>
      <c r="AO103" s="103" t="s">
        <v>57</v>
      </c>
    </row>
    <row r="104" spans="2:41" s="3" customFormat="1" ht="9.9499999999999993" customHeight="1" x14ac:dyDescent="0.2">
      <c r="B104" s="115" t="s">
        <v>92</v>
      </c>
      <c r="D104" s="40"/>
      <c r="E104" s="75" t="s">
        <v>86</v>
      </c>
      <c r="F104" s="75"/>
      <c r="G104" s="30" t="s">
        <v>248</v>
      </c>
      <c r="H104" s="30"/>
      <c r="I104" s="30"/>
      <c r="J104" s="30"/>
      <c r="K104" s="30"/>
      <c r="L104" s="149"/>
      <c r="M104" s="30"/>
      <c r="N104" s="30"/>
      <c r="P104" s="75" t="s">
        <v>251</v>
      </c>
      <c r="Q104" s="91"/>
      <c r="R104" s="29"/>
      <c r="S104" s="39">
        <f t="shared" si="61"/>
        <v>33.6</v>
      </c>
      <c r="T104" s="37" t="s">
        <v>46</v>
      </c>
      <c r="U104" s="5" t="str">
        <f>+Instructions!$B$3</f>
        <v>B</v>
      </c>
      <c r="V104" s="52"/>
      <c r="W104" s="56">
        <f>+Instructions!$C$22</f>
        <v>0</v>
      </c>
      <c r="X104" s="17">
        <f t="shared" si="62"/>
        <v>33.6</v>
      </c>
      <c r="Y104" s="52"/>
      <c r="Z104" s="6" t="s">
        <v>737</v>
      </c>
      <c r="AA104" s="39">
        <v>33.6</v>
      </c>
      <c r="AB104" s="60">
        <f t="shared" si="63"/>
        <v>0</v>
      </c>
      <c r="AC104" s="17">
        <f t="shared" si="64"/>
        <v>33.6</v>
      </c>
      <c r="AD104" s="12">
        <f t="shared" si="65"/>
        <v>0</v>
      </c>
      <c r="AE104" s="118"/>
      <c r="AF104" s="128">
        <v>4</v>
      </c>
      <c r="AG104" s="111">
        <f t="shared" si="66"/>
        <v>33.6</v>
      </c>
      <c r="AH104" s="52"/>
      <c r="AJ104" s="17">
        <f t="shared" si="67"/>
        <v>33.6</v>
      </c>
      <c r="AK104" s="17">
        <f t="shared" si="68"/>
        <v>0</v>
      </c>
      <c r="AL104" s="17">
        <f t="shared" si="69"/>
        <v>0</v>
      </c>
      <c r="AM104" s="17" t="str">
        <f t="shared" si="70"/>
        <v/>
      </c>
      <c r="AO104" s="103" t="s">
        <v>57</v>
      </c>
    </row>
    <row r="105" spans="2:41" s="3" customFormat="1" ht="9.9499999999999993" customHeight="1" x14ac:dyDescent="0.2">
      <c r="B105" s="115" t="s">
        <v>92</v>
      </c>
      <c r="D105" s="40"/>
      <c r="E105" s="75" t="s">
        <v>86</v>
      </c>
      <c r="F105" s="75"/>
      <c r="G105" s="30" t="s">
        <v>152</v>
      </c>
      <c r="H105" s="30"/>
      <c r="I105" s="30"/>
      <c r="J105" s="30"/>
      <c r="K105" s="30"/>
      <c r="L105" s="149"/>
      <c r="M105" s="30"/>
      <c r="N105" s="30"/>
      <c r="P105" s="75" t="s">
        <v>137</v>
      </c>
      <c r="Q105" s="91"/>
      <c r="R105" s="29"/>
      <c r="S105" s="39">
        <f t="shared" si="61"/>
        <v>19.55</v>
      </c>
      <c r="T105" s="37" t="s">
        <v>46</v>
      </c>
      <c r="U105" s="5" t="str">
        <f>+Instructions!$B$3</f>
        <v>B</v>
      </c>
      <c r="V105" s="52"/>
      <c r="W105" s="56">
        <f>+Instructions!$C$22</f>
        <v>0</v>
      </c>
      <c r="X105" s="17">
        <f t="shared" si="62"/>
        <v>19.55</v>
      </c>
      <c r="Y105" s="52"/>
      <c r="Z105" s="6" t="s">
        <v>737</v>
      </c>
      <c r="AA105" s="39">
        <v>19.55</v>
      </c>
      <c r="AB105" s="60">
        <f t="shared" si="63"/>
        <v>0</v>
      </c>
      <c r="AC105" s="17">
        <f t="shared" si="64"/>
        <v>19.55</v>
      </c>
      <c r="AD105" s="12">
        <f t="shared" si="65"/>
        <v>0</v>
      </c>
      <c r="AE105" s="118"/>
      <c r="AF105" s="128">
        <v>4</v>
      </c>
      <c r="AG105" s="111">
        <f t="shared" si="66"/>
        <v>19.55</v>
      </c>
      <c r="AH105" s="52"/>
      <c r="AJ105" s="17">
        <f t="shared" si="67"/>
        <v>19.55</v>
      </c>
      <c r="AK105" s="17">
        <f t="shared" si="68"/>
        <v>0</v>
      </c>
      <c r="AL105" s="17">
        <f t="shared" si="69"/>
        <v>0</v>
      </c>
      <c r="AM105" s="17" t="str">
        <f t="shared" si="70"/>
        <v/>
      </c>
      <c r="AO105" s="103" t="s">
        <v>57</v>
      </c>
    </row>
    <row r="106" spans="2:41" s="3" customFormat="1" ht="9.9499999999999993" customHeight="1" x14ac:dyDescent="0.2">
      <c r="B106" s="115" t="s">
        <v>92</v>
      </c>
      <c r="D106" s="40"/>
      <c r="E106" s="75" t="s">
        <v>86</v>
      </c>
      <c r="F106" s="75"/>
      <c r="G106" s="30" t="s">
        <v>249</v>
      </c>
      <c r="H106" s="30"/>
      <c r="I106" s="30"/>
      <c r="J106" s="30"/>
      <c r="K106" s="30"/>
      <c r="L106" s="149"/>
      <c r="M106" s="30"/>
      <c r="N106" s="30"/>
      <c r="P106" s="75" t="s">
        <v>252</v>
      </c>
      <c r="Q106" s="91"/>
      <c r="R106" s="29"/>
      <c r="S106" s="39">
        <f t="shared" si="61"/>
        <v>33.450000000000003</v>
      </c>
      <c r="T106" s="37" t="s">
        <v>46</v>
      </c>
      <c r="U106" s="5" t="str">
        <f>+Instructions!$B$3</f>
        <v>B</v>
      </c>
      <c r="V106" s="52"/>
      <c r="W106" s="56">
        <f>+Instructions!$C$22</f>
        <v>0</v>
      </c>
      <c r="X106" s="17">
        <f t="shared" si="62"/>
        <v>33.450000000000003</v>
      </c>
      <c r="Y106" s="52"/>
      <c r="Z106" s="6" t="s">
        <v>737</v>
      </c>
      <c r="AA106" s="39">
        <v>33.450000000000003</v>
      </c>
      <c r="AB106" s="60">
        <f t="shared" si="63"/>
        <v>0</v>
      </c>
      <c r="AC106" s="17">
        <f t="shared" si="64"/>
        <v>33.450000000000003</v>
      </c>
      <c r="AD106" s="12">
        <f t="shared" si="65"/>
        <v>0</v>
      </c>
      <c r="AE106" s="118"/>
      <c r="AF106" s="128">
        <v>4</v>
      </c>
      <c r="AG106" s="111">
        <f t="shared" si="66"/>
        <v>33.450000000000003</v>
      </c>
      <c r="AH106" s="52"/>
      <c r="AJ106" s="17">
        <f t="shared" si="67"/>
        <v>33.450000000000003</v>
      </c>
      <c r="AK106" s="17">
        <f t="shared" si="68"/>
        <v>0</v>
      </c>
      <c r="AL106" s="17">
        <f t="shared" si="69"/>
        <v>0</v>
      </c>
      <c r="AM106" s="17" t="str">
        <f t="shared" si="70"/>
        <v/>
      </c>
      <c r="AO106" s="103" t="s">
        <v>57</v>
      </c>
    </row>
    <row r="107" spans="2:41" s="3" customFormat="1" ht="2.85" customHeight="1" x14ac:dyDescent="0.2">
      <c r="N107" s="3" t="s">
        <v>596</v>
      </c>
      <c r="P107" s="75"/>
      <c r="Q107" s="91"/>
      <c r="R107" s="6"/>
      <c r="S107" s="39"/>
      <c r="T107" s="6"/>
      <c r="U107" s="5"/>
      <c r="V107" s="52"/>
      <c r="W107" s="56"/>
      <c r="X107" s="15"/>
      <c r="Y107" s="52"/>
      <c r="Z107" s="39"/>
      <c r="AA107" s="39"/>
      <c r="AB107" s="55"/>
      <c r="AC107" s="17"/>
      <c r="AD107" s="15"/>
      <c r="AE107" s="65"/>
      <c r="AF107" s="121"/>
      <c r="AG107" s="39"/>
      <c r="AH107" s="52"/>
      <c r="AJ107" s="17"/>
      <c r="AK107" s="17"/>
      <c r="AL107" s="17"/>
      <c r="AM107" s="17"/>
      <c r="AO107" s="31"/>
    </row>
    <row r="108" spans="2:41" s="3" customFormat="1" ht="9.9499999999999993" customHeight="1" x14ac:dyDescent="0.2">
      <c r="C108" s="35"/>
      <c r="D108" s="40" t="s">
        <v>9</v>
      </c>
      <c r="E108" s="135" t="s">
        <v>280</v>
      </c>
      <c r="F108" s="135"/>
      <c r="G108" s="135"/>
      <c r="H108" s="135"/>
      <c r="I108" s="135"/>
      <c r="J108" s="135"/>
      <c r="K108" s="135"/>
      <c r="L108" s="135"/>
      <c r="M108" s="135"/>
      <c r="N108" s="135"/>
      <c r="O108" s="135"/>
      <c r="P108" s="135"/>
      <c r="S108" s="21"/>
      <c r="T108" s="68"/>
      <c r="U108" s="5"/>
      <c r="V108" s="52"/>
      <c r="W108" s="70"/>
      <c r="X108" s="70"/>
      <c r="Y108" s="52"/>
      <c r="Z108" s="39"/>
      <c r="AA108" s="39"/>
      <c r="AB108" s="55"/>
      <c r="AC108" s="17"/>
      <c r="AD108" s="15"/>
      <c r="AE108" s="65"/>
      <c r="AF108" s="121"/>
      <c r="AG108" s="17"/>
      <c r="AH108" s="52"/>
      <c r="AJ108" s="17"/>
      <c r="AK108" s="17"/>
      <c r="AL108" s="17"/>
      <c r="AM108" s="17"/>
      <c r="AO108" s="31"/>
    </row>
    <row r="109" spans="2:41" s="3" customFormat="1" ht="2.85" customHeight="1" x14ac:dyDescent="0.2">
      <c r="N109" s="3" t="s">
        <v>596</v>
      </c>
      <c r="P109" s="75"/>
      <c r="Q109" s="91"/>
      <c r="R109" s="6"/>
      <c r="S109" s="39"/>
      <c r="T109" s="6"/>
      <c r="U109" s="5"/>
      <c r="V109" s="52"/>
      <c r="W109" s="56"/>
      <c r="X109" s="15"/>
      <c r="Y109" s="52"/>
      <c r="Z109" s="39"/>
      <c r="AA109" s="39"/>
      <c r="AB109" s="55"/>
      <c r="AC109" s="17"/>
      <c r="AD109" s="15"/>
      <c r="AE109" s="65"/>
      <c r="AF109" s="121"/>
      <c r="AG109" s="39"/>
      <c r="AH109" s="52"/>
      <c r="AJ109" s="17"/>
      <c r="AK109" s="17"/>
      <c r="AL109" s="17"/>
      <c r="AM109" s="17"/>
      <c r="AO109" s="31"/>
    </row>
    <row r="110" spans="2:41" s="3" customFormat="1" ht="9.9499999999999993" customHeight="1" x14ac:dyDescent="0.2">
      <c r="B110" s="115" t="s">
        <v>92</v>
      </c>
      <c r="D110" s="40"/>
      <c r="E110" s="75" t="s">
        <v>86</v>
      </c>
      <c r="F110" s="75"/>
      <c r="G110" s="30" t="s">
        <v>152</v>
      </c>
      <c r="H110" s="30"/>
      <c r="I110" s="30"/>
      <c r="J110" s="30"/>
      <c r="K110" s="30"/>
      <c r="L110" s="149"/>
      <c r="M110" s="30"/>
      <c r="N110" s="30"/>
      <c r="P110" s="75" t="s">
        <v>137</v>
      </c>
      <c r="Q110" s="91"/>
      <c r="R110" s="29"/>
      <c r="S110" s="39">
        <f>IF(Suggested="Yes",AA110,AG110)</f>
        <v>18.3</v>
      </c>
      <c r="T110" s="37" t="s">
        <v>46</v>
      </c>
      <c r="U110" s="5" t="str">
        <f>+Instructions!$B$3</f>
        <v>B</v>
      </c>
      <c r="V110" s="52"/>
      <c r="W110" s="56">
        <f>+Instructions!$C$22</f>
        <v>0</v>
      </c>
      <c r="X110" s="17">
        <f>ROUND($AA110*(1-W110)+0.004999,2)</f>
        <v>18.3</v>
      </c>
      <c r="Y110" s="52"/>
      <c r="Z110" s="6" t="s">
        <v>737</v>
      </c>
      <c r="AA110" s="39">
        <v>18.3</v>
      </c>
      <c r="AB110" s="60">
        <f>+W110</f>
        <v>0</v>
      </c>
      <c r="AC110" s="17">
        <f>+X110</f>
        <v>18.3</v>
      </c>
      <c r="AD110" s="12">
        <f>(AG110-AC110)/AG110</f>
        <v>0</v>
      </c>
      <c r="AE110" s="118"/>
      <c r="AF110" s="128">
        <v>4</v>
      </c>
      <c r="AG110" s="111">
        <f>SUM(AJ110:AL110)+AE110</f>
        <v>18.3</v>
      </c>
      <c r="AH110" s="52"/>
      <c r="AJ110" s="17">
        <f>ROUND(AC110/(1-VLOOKUP(AF110,Group,2,FALSE)),2)</f>
        <v>18.3</v>
      </c>
      <c r="AK110" s="17">
        <f>IF(VLOOKUP(AF110,Group,5,FALSE)="YES",VLOOKUP(ROUND(ROUND(AJ110,1)-AJ110,2),Round,2,FALSE)+VLOOKUP(AF110,Group,6,FALSE),0)</f>
        <v>0</v>
      </c>
      <c r="AL110" s="17">
        <f>IF(VLOOKUP(AF110,Group,7,FALSE)="",0,ROUND(AJ110-0.04999,1)-AJ110+AM110)</f>
        <v>0</v>
      </c>
      <c r="AM110" s="17" t="str">
        <f>IF(VLOOKUP(AF110,Group,7,FALSE)="","",VLOOKUP(AF110,Group,7,FALSE))</f>
        <v/>
      </c>
      <c r="AO110" s="103" t="s">
        <v>57</v>
      </c>
    </row>
    <row r="111" spans="2:41" s="3" customFormat="1" ht="9.9499999999999993" customHeight="1" x14ac:dyDescent="0.2">
      <c r="B111" s="115" t="s">
        <v>92</v>
      </c>
      <c r="D111" s="40"/>
      <c r="E111" s="75" t="s">
        <v>86</v>
      </c>
      <c r="F111" s="75"/>
      <c r="G111" s="30" t="s">
        <v>255</v>
      </c>
      <c r="H111" s="30"/>
      <c r="I111" s="30"/>
      <c r="J111" s="30"/>
      <c r="K111" s="30"/>
      <c r="L111" s="149"/>
      <c r="M111" s="30"/>
      <c r="N111" s="30"/>
      <c r="P111" s="75" t="s">
        <v>137</v>
      </c>
      <c r="Q111" s="91"/>
      <c r="R111" s="29"/>
      <c r="S111" s="39">
        <f>IF(Suggested="Yes",AA111,AG111)</f>
        <v>18.100000000000001</v>
      </c>
      <c r="T111" s="37" t="s">
        <v>46</v>
      </c>
      <c r="U111" s="5" t="str">
        <f>+Instructions!$B$3</f>
        <v>B</v>
      </c>
      <c r="V111" s="52"/>
      <c r="W111" s="56">
        <f>+Instructions!$C$22</f>
        <v>0</v>
      </c>
      <c r="X111" s="17">
        <f>ROUND($AA111*(1-W111)+0.004999,2)</f>
        <v>18.100000000000001</v>
      </c>
      <c r="Y111" s="52"/>
      <c r="Z111" s="6" t="s">
        <v>737</v>
      </c>
      <c r="AA111" s="39">
        <v>18.100000000000001</v>
      </c>
      <c r="AB111" s="60">
        <f>+W111</f>
        <v>0</v>
      </c>
      <c r="AC111" s="17">
        <f>+X111</f>
        <v>18.100000000000001</v>
      </c>
      <c r="AD111" s="12">
        <f>(AG111-AC111)/AG111</f>
        <v>0</v>
      </c>
      <c r="AE111" s="118"/>
      <c r="AF111" s="128">
        <v>4</v>
      </c>
      <c r="AG111" s="111">
        <f>SUM(AJ111:AL111)+AE111</f>
        <v>18.100000000000001</v>
      </c>
      <c r="AH111" s="52"/>
      <c r="AJ111" s="17">
        <f>ROUND(AC111/(1-VLOOKUP(AF111,Group,2,FALSE)),2)</f>
        <v>18.100000000000001</v>
      </c>
      <c r="AK111" s="17">
        <f>IF(VLOOKUP(AF111,Group,5,FALSE)="YES",VLOOKUP(ROUND(ROUND(AJ111,1)-AJ111,2),Round,2,FALSE)+VLOOKUP(AF111,Group,6,FALSE),0)</f>
        <v>0</v>
      </c>
      <c r="AL111" s="17">
        <f>IF(VLOOKUP(AF111,Group,7,FALSE)="",0,ROUND(AJ111-0.04999,1)-AJ111+AM111)</f>
        <v>0</v>
      </c>
      <c r="AM111" s="17" t="str">
        <f>IF(VLOOKUP(AF111,Group,7,FALSE)="","",VLOOKUP(AF111,Group,7,FALSE))</f>
        <v/>
      </c>
      <c r="AO111" s="103" t="s">
        <v>57</v>
      </c>
    </row>
    <row r="112" spans="2:41" s="3" customFormat="1" ht="2.85" customHeight="1" x14ac:dyDescent="0.2">
      <c r="N112" s="3" t="s">
        <v>596</v>
      </c>
      <c r="P112" s="75"/>
      <c r="Q112" s="91"/>
      <c r="R112" s="6"/>
      <c r="S112" s="39"/>
      <c r="T112" s="6"/>
      <c r="U112" s="5"/>
      <c r="V112" s="52"/>
      <c r="W112" s="56"/>
      <c r="X112" s="15"/>
      <c r="Y112" s="52"/>
      <c r="Z112" s="39"/>
      <c r="AA112" s="39"/>
      <c r="AB112" s="55"/>
      <c r="AC112" s="17"/>
      <c r="AD112" s="15"/>
      <c r="AE112" s="65"/>
      <c r="AF112" s="121"/>
      <c r="AG112" s="39"/>
      <c r="AH112" s="52"/>
      <c r="AJ112" s="17"/>
      <c r="AK112" s="17"/>
      <c r="AL112" s="17"/>
      <c r="AM112" s="17"/>
      <c r="AO112" s="31"/>
    </row>
    <row r="113" spans="2:41" s="3" customFormat="1" ht="9.9499999999999993" customHeight="1" x14ac:dyDescent="0.2">
      <c r="C113" s="35"/>
      <c r="D113" s="40" t="s">
        <v>9</v>
      </c>
      <c r="E113" s="135" t="s">
        <v>256</v>
      </c>
      <c r="F113" s="135"/>
      <c r="G113" s="135"/>
      <c r="H113" s="135"/>
      <c r="I113" s="135"/>
      <c r="J113" s="135"/>
      <c r="K113" s="135"/>
      <c r="L113" s="135"/>
      <c r="M113" s="135"/>
      <c r="N113" s="135"/>
      <c r="O113" s="135"/>
      <c r="P113" s="135"/>
      <c r="S113" s="21"/>
      <c r="T113" s="68"/>
      <c r="U113" s="5"/>
      <c r="V113" s="52"/>
      <c r="W113" s="70"/>
      <c r="X113" s="70"/>
      <c r="Y113" s="52"/>
      <c r="Z113" s="39"/>
      <c r="AA113" s="39"/>
      <c r="AB113" s="55"/>
      <c r="AC113" s="17"/>
      <c r="AD113" s="15"/>
      <c r="AE113" s="65"/>
      <c r="AF113" s="121"/>
      <c r="AG113" s="17"/>
      <c r="AH113" s="52"/>
      <c r="AJ113" s="17"/>
      <c r="AK113" s="17"/>
      <c r="AL113" s="17"/>
      <c r="AM113" s="17"/>
      <c r="AO113" s="31"/>
    </row>
    <row r="114" spans="2:41" s="3" customFormat="1" ht="2.85" customHeight="1" x14ac:dyDescent="0.2">
      <c r="N114" s="3" t="s">
        <v>596</v>
      </c>
      <c r="P114" s="75"/>
      <c r="Q114" s="91"/>
      <c r="R114" s="6"/>
      <c r="S114" s="39"/>
      <c r="T114" s="6"/>
      <c r="U114" s="5"/>
      <c r="V114" s="52"/>
      <c r="W114" s="56"/>
      <c r="X114" s="15"/>
      <c r="Y114" s="52"/>
      <c r="Z114" s="39"/>
      <c r="AA114" s="39"/>
      <c r="AB114" s="55"/>
      <c r="AC114" s="17"/>
      <c r="AD114" s="15"/>
      <c r="AE114" s="65"/>
      <c r="AF114" s="121"/>
      <c r="AG114" s="39"/>
      <c r="AH114" s="52"/>
      <c r="AJ114" s="17"/>
      <c r="AK114" s="17"/>
      <c r="AL114" s="17"/>
      <c r="AM114" s="17"/>
      <c r="AO114" s="31"/>
    </row>
    <row r="115" spans="2:41" s="3" customFormat="1" ht="9.9499999999999993" customHeight="1" x14ac:dyDescent="0.2">
      <c r="B115" s="115" t="s">
        <v>92</v>
      </c>
      <c r="D115" s="40"/>
      <c r="E115" s="75" t="s">
        <v>86</v>
      </c>
      <c r="F115" s="75"/>
      <c r="G115" s="30" t="s">
        <v>182</v>
      </c>
      <c r="H115" s="30"/>
      <c r="I115" s="30"/>
      <c r="J115" s="30"/>
      <c r="K115" s="30"/>
      <c r="L115" s="149"/>
      <c r="M115" s="30"/>
      <c r="N115" s="30"/>
      <c r="P115" s="75" t="s">
        <v>142</v>
      </c>
      <c r="Q115" s="91"/>
      <c r="R115" s="29"/>
      <c r="S115" s="39">
        <f>IF(Suggested="Yes",AA115,AG115)</f>
        <v>36.1</v>
      </c>
      <c r="T115" s="37" t="s">
        <v>46</v>
      </c>
      <c r="U115" s="5" t="str">
        <f>+Instructions!$B$3</f>
        <v>B</v>
      </c>
      <c r="V115" s="52"/>
      <c r="W115" s="56">
        <f>+Instructions!$C$22</f>
        <v>0</v>
      </c>
      <c r="X115" s="17">
        <f>ROUND($AA115*(1-W115)+0.004999,2)</f>
        <v>36.1</v>
      </c>
      <c r="Y115" s="52"/>
      <c r="Z115" s="6" t="s">
        <v>737</v>
      </c>
      <c r="AA115" s="39">
        <v>36.1</v>
      </c>
      <c r="AB115" s="60">
        <f>+W115</f>
        <v>0</v>
      </c>
      <c r="AC115" s="17">
        <f>+X115</f>
        <v>36.1</v>
      </c>
      <c r="AD115" s="12">
        <f>(AG115-AC115)/AG115</f>
        <v>0</v>
      </c>
      <c r="AE115" s="118"/>
      <c r="AF115" s="128">
        <v>4</v>
      </c>
      <c r="AG115" s="111">
        <f>SUM(AJ115:AL115)+AE115</f>
        <v>36.1</v>
      </c>
      <c r="AH115" s="52"/>
      <c r="AJ115" s="17">
        <f>ROUND(AC115/(1-VLOOKUP(AF115,Group,2,FALSE)),2)</f>
        <v>36.1</v>
      </c>
      <c r="AK115" s="17">
        <f>IF(VLOOKUP(AF115,Group,5,FALSE)="YES",VLOOKUP(ROUND(ROUND(AJ115,1)-AJ115,2),Round,2,FALSE)+VLOOKUP(AF115,Group,6,FALSE),0)</f>
        <v>0</v>
      </c>
      <c r="AL115" s="17">
        <f>IF(VLOOKUP(AF115,Group,7,FALSE)="",0,ROUND(AJ115-0.04999,1)-AJ115+AM115)</f>
        <v>0</v>
      </c>
      <c r="AM115" s="17" t="str">
        <f>IF(VLOOKUP(AF115,Group,7,FALSE)="","",VLOOKUP(AF115,Group,7,FALSE))</f>
        <v/>
      </c>
      <c r="AO115" s="103" t="s">
        <v>57</v>
      </c>
    </row>
    <row r="116" spans="2:41" s="3" customFormat="1" ht="2.85" customHeight="1" x14ac:dyDescent="0.2">
      <c r="N116" s="3" t="s">
        <v>596</v>
      </c>
      <c r="P116" s="75"/>
      <c r="Q116" s="91"/>
      <c r="R116" s="6"/>
      <c r="S116" s="39"/>
      <c r="T116" s="6"/>
      <c r="U116" s="5"/>
      <c r="V116" s="52"/>
      <c r="W116" s="56"/>
      <c r="X116" s="15"/>
      <c r="Y116" s="52"/>
      <c r="Z116" s="39"/>
      <c r="AA116" s="39"/>
      <c r="AB116" s="55"/>
      <c r="AC116" s="17"/>
      <c r="AD116" s="15"/>
      <c r="AE116" s="65"/>
      <c r="AF116" s="121"/>
      <c r="AG116" s="39"/>
      <c r="AH116" s="52"/>
      <c r="AJ116" s="17"/>
      <c r="AK116" s="17"/>
      <c r="AL116" s="17"/>
      <c r="AM116" s="17"/>
      <c r="AO116" s="31"/>
    </row>
    <row r="117" spans="2:41" s="3" customFormat="1" ht="11.1" customHeight="1" x14ac:dyDescent="0.2">
      <c r="C117" s="197" t="s">
        <v>183</v>
      </c>
      <c r="P117" s="75"/>
      <c r="Q117" s="91"/>
      <c r="R117" s="6"/>
      <c r="S117" s="39"/>
      <c r="T117" s="6"/>
      <c r="U117" s="5"/>
      <c r="V117" s="52"/>
      <c r="W117" s="56"/>
      <c r="X117" s="15"/>
      <c r="Y117" s="52"/>
      <c r="Z117" s="39"/>
      <c r="AA117" s="39"/>
      <c r="AB117" s="55"/>
      <c r="AC117" s="17"/>
      <c r="AD117" s="15"/>
      <c r="AE117" s="65"/>
      <c r="AF117" s="121"/>
      <c r="AG117" s="39"/>
      <c r="AH117" s="52"/>
      <c r="AJ117" s="17"/>
      <c r="AK117" s="17"/>
      <c r="AL117" s="17"/>
      <c r="AM117" s="17"/>
      <c r="AO117" s="31" t="s">
        <v>57</v>
      </c>
    </row>
    <row r="118" spans="2:41" s="3" customFormat="1" ht="9.9499999999999993" customHeight="1" x14ac:dyDescent="0.2">
      <c r="C118" s="74" t="s">
        <v>440</v>
      </c>
      <c r="P118" s="75"/>
      <c r="Q118" s="91"/>
      <c r="R118" s="80" t="s">
        <v>211</v>
      </c>
      <c r="S118" s="206" t="s">
        <v>254</v>
      </c>
      <c r="T118" s="207"/>
      <c r="U118" s="5"/>
      <c r="V118" s="52"/>
      <c r="W118" s="56"/>
      <c r="X118" s="15"/>
      <c r="Y118" s="52"/>
      <c r="Z118" s="39"/>
      <c r="AA118" s="39"/>
      <c r="AB118" s="55"/>
      <c r="AC118" s="17"/>
      <c r="AD118" s="15"/>
      <c r="AE118" s="65"/>
      <c r="AF118" s="121"/>
      <c r="AG118" s="39"/>
      <c r="AH118" s="52"/>
      <c r="AJ118" s="17"/>
      <c r="AK118" s="17"/>
      <c r="AL118" s="17"/>
      <c r="AM118" s="17"/>
      <c r="AO118" s="31" t="s">
        <v>57</v>
      </c>
    </row>
    <row r="119" spans="2:41" s="3" customFormat="1" ht="2.85" customHeight="1" x14ac:dyDescent="0.2">
      <c r="P119" s="75"/>
      <c r="Q119" s="91"/>
      <c r="R119" s="6"/>
      <c r="S119" s="39"/>
      <c r="T119" s="6"/>
      <c r="U119" s="5"/>
      <c r="V119" s="52"/>
      <c r="W119" s="56"/>
      <c r="X119" s="15"/>
      <c r="Y119" s="52"/>
      <c r="Z119" s="39"/>
      <c r="AA119" s="39"/>
      <c r="AB119" s="55"/>
      <c r="AC119" s="17"/>
      <c r="AD119" s="15"/>
      <c r="AE119" s="65"/>
      <c r="AF119" s="121"/>
      <c r="AG119" s="39"/>
      <c r="AH119" s="52"/>
      <c r="AJ119" s="17"/>
      <c r="AK119" s="17"/>
      <c r="AL119" s="17"/>
      <c r="AM119" s="17"/>
      <c r="AO119" s="31"/>
    </row>
    <row r="120" spans="2:41" s="3" customFormat="1" ht="9.9499999999999993" customHeight="1" x14ac:dyDescent="0.2">
      <c r="C120" s="35"/>
      <c r="D120" s="40" t="s">
        <v>107</v>
      </c>
      <c r="E120" s="135" t="s">
        <v>93</v>
      </c>
      <c r="F120" s="135"/>
      <c r="G120" s="135"/>
      <c r="H120" s="135"/>
      <c r="I120" s="135"/>
      <c r="J120" s="135"/>
      <c r="K120" s="135"/>
      <c r="L120" s="135"/>
      <c r="M120" s="135"/>
      <c r="N120" s="135"/>
      <c r="O120" s="135"/>
      <c r="P120" s="135"/>
      <c r="S120" s="21"/>
      <c r="T120" s="68"/>
      <c r="U120" s="5"/>
      <c r="V120" s="52"/>
      <c r="W120" s="70"/>
      <c r="X120" s="70"/>
      <c r="Y120" s="52"/>
      <c r="Z120" s="39"/>
      <c r="AA120" s="39"/>
      <c r="AB120" s="55"/>
      <c r="AC120" s="17"/>
      <c r="AD120" s="15"/>
      <c r="AE120" s="65"/>
      <c r="AF120" s="121"/>
      <c r="AG120" s="17"/>
      <c r="AH120" s="52"/>
      <c r="AJ120" s="17"/>
      <c r="AK120" s="17"/>
      <c r="AL120" s="17"/>
      <c r="AM120" s="17"/>
      <c r="AO120" s="31"/>
    </row>
    <row r="121" spans="2:41" s="3" customFormat="1" ht="1.5" customHeight="1" x14ac:dyDescent="0.2">
      <c r="N121" s="3" t="s">
        <v>596</v>
      </c>
      <c r="P121" s="75"/>
      <c r="Q121" s="91"/>
      <c r="R121" s="6"/>
      <c r="S121" s="39"/>
      <c r="T121" s="6"/>
      <c r="U121" s="5"/>
      <c r="V121" s="52"/>
      <c r="W121" s="56"/>
      <c r="X121" s="15"/>
      <c r="Y121" s="52"/>
      <c r="Z121" s="39"/>
      <c r="AA121" s="39"/>
      <c r="AB121" s="55"/>
      <c r="AC121" s="17"/>
      <c r="AD121" s="15"/>
      <c r="AE121" s="65"/>
      <c r="AF121" s="121"/>
      <c r="AG121" s="39"/>
      <c r="AH121" s="52"/>
      <c r="AJ121" s="17"/>
      <c r="AK121" s="17"/>
      <c r="AL121" s="17"/>
      <c r="AM121" s="17"/>
      <c r="AO121" s="31"/>
    </row>
    <row r="122" spans="2:41" s="3" customFormat="1" ht="9.9499999999999993" customHeight="1" x14ac:dyDescent="0.2">
      <c r="B122" s="114" t="s">
        <v>90</v>
      </c>
      <c r="D122" s="40"/>
      <c r="E122" s="75" t="s">
        <v>257</v>
      </c>
      <c r="F122" s="75"/>
      <c r="G122" s="30" t="s">
        <v>47</v>
      </c>
      <c r="H122" s="30"/>
      <c r="I122" s="30"/>
      <c r="J122" s="30"/>
      <c r="K122" s="30"/>
      <c r="L122" s="30"/>
      <c r="M122" s="30"/>
      <c r="N122" s="30"/>
      <c r="P122" s="75" t="s">
        <v>258</v>
      </c>
      <c r="Q122" s="91"/>
      <c r="R122" s="29"/>
      <c r="S122" s="39">
        <f>IF(Suggested="Yes",AA122,AG122)</f>
        <v>20.7</v>
      </c>
      <c r="T122" s="37" t="s">
        <v>46</v>
      </c>
      <c r="U122" s="5" t="str">
        <f>+Instructions!$B$3</f>
        <v>B</v>
      </c>
      <c r="V122" s="52"/>
      <c r="W122" s="56">
        <f>+Instructions!$C$22</f>
        <v>0</v>
      </c>
      <c r="X122" s="39">
        <f>ROUND($AA122*(1-W122)+0.004999,2)</f>
        <v>20.7</v>
      </c>
      <c r="Y122" s="52"/>
      <c r="Z122" s="6" t="s">
        <v>737</v>
      </c>
      <c r="AA122" s="39">
        <v>20.7</v>
      </c>
      <c r="AB122" s="60">
        <f>+W122</f>
        <v>0</v>
      </c>
      <c r="AC122" s="39">
        <f>+X122</f>
        <v>20.7</v>
      </c>
      <c r="AD122" s="60">
        <f>(AG122-AC122)/AG122</f>
        <v>0</v>
      </c>
      <c r="AE122" s="118"/>
      <c r="AF122" s="127">
        <v>2</v>
      </c>
      <c r="AG122" s="44">
        <f>SUM(AJ122:AL122)+AE122</f>
        <v>20.7</v>
      </c>
      <c r="AH122" s="52"/>
      <c r="AJ122" s="17">
        <f>ROUND(AC122/(1-VLOOKUP(AF122,Group,2,FALSE)),2)</f>
        <v>20.7</v>
      </c>
      <c r="AK122" s="17">
        <f>IF(VLOOKUP(AF122,Group,5,FALSE)="YES",VLOOKUP(ROUND(ROUND(AJ122,1)-AJ122,2),Round,2,FALSE)+VLOOKUP(AF122,Group,6,FALSE),0)</f>
        <v>0</v>
      </c>
      <c r="AL122" s="17">
        <f>IF(VLOOKUP(AF122,Group,7,FALSE)="",0,ROUND(AJ122-0.04999,1)-AJ122+AM122)</f>
        <v>0</v>
      </c>
      <c r="AM122" s="17" t="str">
        <f>IF(VLOOKUP(AF122,Group,7,FALSE)="","",VLOOKUP(AF122,Group,7,FALSE))</f>
        <v/>
      </c>
      <c r="AO122" s="103" t="s">
        <v>57</v>
      </c>
    </row>
    <row r="123" spans="2:41" s="3" customFormat="1" ht="9.9499999999999993" customHeight="1" x14ac:dyDescent="0.2">
      <c r="B123" s="114" t="s">
        <v>90</v>
      </c>
      <c r="D123" s="40"/>
      <c r="E123" s="75" t="s">
        <v>257</v>
      </c>
      <c r="F123" s="75"/>
      <c r="G123" s="30" t="s">
        <v>47</v>
      </c>
      <c r="H123" s="30"/>
      <c r="I123" s="30"/>
      <c r="J123" s="30"/>
      <c r="K123" s="30" t="s">
        <v>259</v>
      </c>
      <c r="L123" s="30"/>
      <c r="M123" s="30"/>
      <c r="N123" s="30"/>
      <c r="P123" s="75" t="s">
        <v>258</v>
      </c>
      <c r="Q123" s="91"/>
      <c r="R123" s="29"/>
      <c r="S123" s="39">
        <f>IF(Suggested="Yes",AA123,AG123)</f>
        <v>20.65</v>
      </c>
      <c r="T123" s="37" t="s">
        <v>46</v>
      </c>
      <c r="U123" s="5" t="str">
        <f>+Instructions!$B$3</f>
        <v>B</v>
      </c>
      <c r="V123" s="52"/>
      <c r="W123" s="56">
        <f>+Instructions!$C$22</f>
        <v>0</v>
      </c>
      <c r="X123" s="39">
        <f>ROUND($AA123*(1-W123)+0.004999,2)</f>
        <v>20.65</v>
      </c>
      <c r="Y123" s="52"/>
      <c r="Z123" s="6" t="s">
        <v>737</v>
      </c>
      <c r="AA123" s="39">
        <v>20.65</v>
      </c>
      <c r="AB123" s="60">
        <f>+W123</f>
        <v>0</v>
      </c>
      <c r="AC123" s="39">
        <f>+X123</f>
        <v>20.65</v>
      </c>
      <c r="AD123" s="60">
        <f>(AG123-AC123)/AG123</f>
        <v>0</v>
      </c>
      <c r="AE123" s="118"/>
      <c r="AF123" s="127">
        <v>2</v>
      </c>
      <c r="AG123" s="44">
        <f>SUM(AJ123:AL123)+AE123</f>
        <v>20.65</v>
      </c>
      <c r="AH123" s="52"/>
      <c r="AJ123" s="17">
        <f>ROUND(AC123/(1-VLOOKUP(AF123,Group,2,FALSE)),2)</f>
        <v>20.65</v>
      </c>
      <c r="AK123" s="17">
        <f>IF(VLOOKUP(AF123,Group,5,FALSE)="YES",VLOOKUP(ROUND(ROUND(AJ123,1)-AJ123,2),Round,2,FALSE)+VLOOKUP(AF123,Group,6,FALSE),0)</f>
        <v>0</v>
      </c>
      <c r="AL123" s="17">
        <f>IF(VLOOKUP(AF123,Group,7,FALSE)="",0,ROUND(AJ123-0.04999,1)-AJ123+AM123)</f>
        <v>0</v>
      </c>
      <c r="AM123" s="17" t="str">
        <f>IF(VLOOKUP(AF123,Group,7,FALSE)="","",VLOOKUP(AF123,Group,7,FALSE))</f>
        <v/>
      </c>
      <c r="AO123" s="103" t="s">
        <v>57</v>
      </c>
    </row>
    <row r="124" spans="2:41" s="3" customFormat="1" ht="2.85" customHeight="1" x14ac:dyDescent="0.2">
      <c r="P124" s="75"/>
      <c r="Q124" s="91"/>
      <c r="R124" s="6"/>
      <c r="S124" s="39"/>
      <c r="T124" s="6"/>
      <c r="U124" s="5"/>
      <c r="V124" s="52"/>
      <c r="W124" s="56"/>
      <c r="X124" s="15"/>
      <c r="Y124" s="52"/>
      <c r="Z124" s="39"/>
      <c r="AA124" s="39"/>
      <c r="AB124" s="55"/>
      <c r="AC124" s="17"/>
      <c r="AD124" s="15"/>
      <c r="AE124" s="65"/>
      <c r="AF124" s="121"/>
      <c r="AG124" s="39"/>
      <c r="AH124" s="52"/>
      <c r="AJ124" s="17"/>
      <c r="AK124" s="17"/>
      <c r="AL124" s="17"/>
      <c r="AM124" s="17"/>
      <c r="AO124" s="31"/>
    </row>
    <row r="125" spans="2:41" s="3" customFormat="1" ht="9.9499999999999993" customHeight="1" x14ac:dyDescent="0.2">
      <c r="C125" s="35"/>
      <c r="D125" s="40" t="s">
        <v>9</v>
      </c>
      <c r="E125" s="135" t="s">
        <v>260</v>
      </c>
      <c r="F125" s="135"/>
      <c r="G125" s="135"/>
      <c r="H125" s="135"/>
      <c r="I125" s="135"/>
      <c r="J125" s="135"/>
      <c r="K125" s="135"/>
      <c r="L125" s="135"/>
      <c r="M125" s="135"/>
      <c r="N125" s="135"/>
      <c r="O125" s="135"/>
      <c r="P125" s="135"/>
      <c r="S125" s="21"/>
      <c r="T125" s="68"/>
      <c r="U125" s="5"/>
      <c r="V125" s="52"/>
      <c r="W125" s="70"/>
      <c r="X125" s="70"/>
      <c r="Y125" s="52"/>
      <c r="Z125" s="39"/>
      <c r="AA125" s="39"/>
      <c r="AB125" s="55"/>
      <c r="AC125" s="17"/>
      <c r="AD125" s="15"/>
      <c r="AE125" s="65"/>
      <c r="AF125" s="121"/>
      <c r="AG125" s="17"/>
      <c r="AH125" s="52"/>
      <c r="AJ125" s="17"/>
      <c r="AK125" s="17"/>
      <c r="AL125" s="17"/>
      <c r="AM125" s="17"/>
      <c r="AO125" s="31"/>
    </row>
    <row r="126" spans="2:41" s="3" customFormat="1" ht="1.5" customHeight="1" x14ac:dyDescent="0.2">
      <c r="N126" s="3" t="s">
        <v>596</v>
      </c>
      <c r="P126" s="75"/>
      <c r="Q126" s="91"/>
      <c r="R126" s="6"/>
      <c r="S126" s="39"/>
      <c r="T126" s="6"/>
      <c r="U126" s="5"/>
      <c r="V126" s="52"/>
      <c r="W126" s="56"/>
      <c r="X126" s="15"/>
      <c r="Y126" s="52"/>
      <c r="Z126" s="39"/>
      <c r="AA126" s="39"/>
      <c r="AB126" s="55"/>
      <c r="AC126" s="17"/>
      <c r="AD126" s="15"/>
      <c r="AE126" s="65"/>
      <c r="AF126" s="121"/>
      <c r="AG126" s="39"/>
      <c r="AH126" s="52"/>
      <c r="AJ126" s="17"/>
      <c r="AK126" s="17"/>
      <c r="AL126" s="17"/>
      <c r="AM126" s="17"/>
      <c r="AO126" s="31"/>
    </row>
    <row r="127" spans="2:41" s="3" customFormat="1" ht="9.9499999999999993" customHeight="1" x14ac:dyDescent="0.2">
      <c r="B127" s="114" t="s">
        <v>90</v>
      </c>
      <c r="D127" s="40"/>
      <c r="E127" s="75" t="s">
        <v>257</v>
      </c>
      <c r="F127" s="75"/>
      <c r="G127" s="30" t="s">
        <v>47</v>
      </c>
      <c r="H127" s="30"/>
      <c r="I127" s="30"/>
      <c r="J127" s="30"/>
      <c r="K127" s="30"/>
      <c r="L127" s="30"/>
      <c r="M127" s="30"/>
      <c r="N127" s="30"/>
      <c r="P127" s="75" t="s">
        <v>258</v>
      </c>
      <c r="Q127" s="91"/>
      <c r="R127" s="29"/>
      <c r="S127" s="39">
        <f>IF(Suggested="Yes",AA127,AG127)</f>
        <v>22.75</v>
      </c>
      <c r="T127" s="37" t="s">
        <v>46</v>
      </c>
      <c r="U127" s="5" t="str">
        <f>+Instructions!$B$3</f>
        <v>B</v>
      </c>
      <c r="V127" s="52"/>
      <c r="W127" s="56">
        <f>+Instructions!$C$22</f>
        <v>0</v>
      </c>
      <c r="X127" s="39">
        <f>ROUND($AA127*(1-W127)+0.004999,2)</f>
        <v>22.75</v>
      </c>
      <c r="Y127" s="52"/>
      <c r="Z127" s="6" t="s">
        <v>737</v>
      </c>
      <c r="AA127" s="39">
        <v>22.75</v>
      </c>
      <c r="AB127" s="60">
        <f>+W127</f>
        <v>0</v>
      </c>
      <c r="AC127" s="39">
        <f>+X127</f>
        <v>22.75</v>
      </c>
      <c r="AD127" s="60">
        <f>(AG127-AC127)/AG127</f>
        <v>0</v>
      </c>
      <c r="AE127" s="118"/>
      <c r="AF127" s="127">
        <v>2</v>
      </c>
      <c r="AG127" s="44">
        <f>SUM(AJ127:AL127)+AE127</f>
        <v>22.75</v>
      </c>
      <c r="AH127" s="52"/>
      <c r="AJ127" s="17">
        <f>ROUND(AC127/(1-VLOOKUP(AF127,Group,2,FALSE)),2)</f>
        <v>22.75</v>
      </c>
      <c r="AK127" s="17">
        <f>IF(VLOOKUP(AF127,Group,5,FALSE)="YES",VLOOKUP(ROUND(ROUND(AJ127,1)-AJ127,2),Round,2,FALSE)+VLOOKUP(AF127,Group,6,FALSE),0)</f>
        <v>0</v>
      </c>
      <c r="AL127" s="17">
        <f>IF(VLOOKUP(AF127,Group,7,FALSE)="",0,ROUND(AJ127-0.04999,1)-AJ127+AM127)</f>
        <v>0</v>
      </c>
      <c r="AM127" s="17" t="str">
        <f>IF(VLOOKUP(AF127,Group,7,FALSE)="","",VLOOKUP(AF127,Group,7,FALSE))</f>
        <v/>
      </c>
      <c r="AO127" s="103" t="s">
        <v>57</v>
      </c>
    </row>
    <row r="128" spans="2:41" s="3" customFormat="1" ht="9.9499999999999993" customHeight="1" x14ac:dyDescent="0.2">
      <c r="B128" s="114" t="s">
        <v>90</v>
      </c>
      <c r="D128" s="40"/>
      <c r="E128" s="75" t="s">
        <v>257</v>
      </c>
      <c r="F128" s="75"/>
      <c r="G128" s="30" t="s">
        <v>47</v>
      </c>
      <c r="H128" s="30"/>
      <c r="I128" s="30"/>
      <c r="J128" s="30"/>
      <c r="K128" s="30" t="s">
        <v>259</v>
      </c>
      <c r="L128" s="30"/>
      <c r="M128" s="30"/>
      <c r="N128" s="30"/>
      <c r="P128" s="75" t="s">
        <v>258</v>
      </c>
      <c r="Q128" s="91"/>
      <c r="R128" s="29"/>
      <c r="S128" s="39">
        <f>IF(Suggested="Yes",AA128,AG128)</f>
        <v>22.7</v>
      </c>
      <c r="T128" s="37" t="s">
        <v>46</v>
      </c>
      <c r="U128" s="5" t="str">
        <f>+Instructions!$B$3</f>
        <v>B</v>
      </c>
      <c r="V128" s="52"/>
      <c r="W128" s="56">
        <f>+Instructions!$C$22</f>
        <v>0</v>
      </c>
      <c r="X128" s="39">
        <f>ROUND($AA128*(1-W128)+0.004999,2)</f>
        <v>22.7</v>
      </c>
      <c r="Y128" s="52"/>
      <c r="Z128" s="6" t="s">
        <v>737</v>
      </c>
      <c r="AA128" s="39">
        <v>22.7</v>
      </c>
      <c r="AB128" s="60">
        <f>+W128</f>
        <v>0</v>
      </c>
      <c r="AC128" s="39">
        <f>+X128</f>
        <v>22.7</v>
      </c>
      <c r="AD128" s="60">
        <f>(AG128-AC128)/AG128</f>
        <v>0</v>
      </c>
      <c r="AE128" s="118"/>
      <c r="AF128" s="127">
        <v>2</v>
      </c>
      <c r="AG128" s="44">
        <f>SUM(AJ128:AL128)+AE128</f>
        <v>22.7</v>
      </c>
      <c r="AH128" s="52"/>
      <c r="AJ128" s="17">
        <f>ROUND(AC128/(1-VLOOKUP(AF128,Group,2,FALSE)),2)</f>
        <v>22.7</v>
      </c>
      <c r="AK128" s="17">
        <f>IF(VLOOKUP(AF128,Group,5,FALSE)="YES",VLOOKUP(ROUND(ROUND(AJ128,1)-AJ128,2),Round,2,FALSE)+VLOOKUP(AF128,Group,6,FALSE),0)</f>
        <v>0</v>
      </c>
      <c r="AL128" s="17">
        <f>IF(VLOOKUP(AF128,Group,7,FALSE)="",0,ROUND(AJ128-0.04999,1)-AJ128+AM128)</f>
        <v>0</v>
      </c>
      <c r="AM128" s="17" t="str">
        <f>IF(VLOOKUP(AF128,Group,7,FALSE)="","",VLOOKUP(AF128,Group,7,FALSE))</f>
        <v/>
      </c>
      <c r="AO128" s="103" t="s">
        <v>57</v>
      </c>
    </row>
    <row r="129" spans="2:41" s="3" customFormat="1" ht="3.95" customHeight="1" x14ac:dyDescent="0.2">
      <c r="P129" s="75"/>
      <c r="Q129" s="91"/>
      <c r="R129" s="6"/>
      <c r="S129" s="39"/>
      <c r="T129" s="6"/>
      <c r="U129" s="5"/>
      <c r="V129" s="52"/>
      <c r="W129" s="56"/>
      <c r="X129" s="15"/>
      <c r="Y129" s="52"/>
      <c r="Z129" s="39"/>
      <c r="AA129" s="39"/>
      <c r="AB129" s="55"/>
      <c r="AC129" s="17"/>
      <c r="AD129" s="15"/>
      <c r="AE129" s="65"/>
      <c r="AF129" s="121"/>
      <c r="AG129" s="39"/>
      <c r="AH129" s="52"/>
      <c r="AJ129" s="17"/>
      <c r="AK129" s="17"/>
      <c r="AL129" s="17"/>
      <c r="AM129" s="17"/>
      <c r="AO129" s="31"/>
    </row>
    <row r="130" spans="2:41" s="3" customFormat="1" ht="9.9499999999999993" customHeight="1" x14ac:dyDescent="0.2">
      <c r="C130" s="257" t="s">
        <v>712</v>
      </c>
      <c r="D130" s="258"/>
      <c r="E130" s="258"/>
      <c r="F130" s="259"/>
      <c r="G130" s="259"/>
      <c r="H130" s="259"/>
      <c r="I130" s="259"/>
      <c r="J130" s="259"/>
      <c r="K130" s="259"/>
      <c r="L130" s="259"/>
      <c r="M130" s="259"/>
      <c r="N130" s="259" t="s">
        <v>87</v>
      </c>
      <c r="O130" s="259" t="s">
        <v>87</v>
      </c>
      <c r="P130" s="260"/>
      <c r="Q130" s="261"/>
      <c r="R130" s="262" t="s">
        <v>211</v>
      </c>
      <c r="S130" s="263" t="s">
        <v>700</v>
      </c>
      <c r="T130" s="264"/>
      <c r="U130" s="5"/>
      <c r="V130" s="52"/>
      <c r="W130" s="70"/>
      <c r="X130" s="70"/>
      <c r="Y130" s="52"/>
      <c r="Z130" s="39"/>
      <c r="AA130" s="39"/>
      <c r="AB130" s="55"/>
      <c r="AC130" s="17"/>
      <c r="AD130" s="15"/>
      <c r="AE130" s="65"/>
      <c r="AF130" s="121"/>
      <c r="AG130" s="17"/>
      <c r="AH130" s="52"/>
      <c r="AJ130" s="17"/>
      <c r="AK130" s="17"/>
      <c r="AL130" s="17"/>
      <c r="AM130" s="17"/>
      <c r="AO130" s="31" t="s">
        <v>57</v>
      </c>
    </row>
    <row r="131" spans="2:41" s="3" customFormat="1" ht="2.85" customHeight="1" x14ac:dyDescent="0.2">
      <c r="C131" s="259"/>
      <c r="D131" s="259"/>
      <c r="E131" s="259"/>
      <c r="F131" s="259"/>
      <c r="G131" s="259"/>
      <c r="H131" s="259"/>
      <c r="I131" s="259"/>
      <c r="J131" s="259"/>
      <c r="K131" s="259"/>
      <c r="L131" s="259"/>
      <c r="M131" s="259"/>
      <c r="N131" s="259"/>
      <c r="O131" s="259"/>
      <c r="P131" s="265"/>
      <c r="Q131" s="266"/>
      <c r="R131" s="261"/>
      <c r="S131" s="267"/>
      <c r="T131" s="261"/>
      <c r="U131" s="5"/>
      <c r="V131" s="52"/>
      <c r="W131" s="56"/>
      <c r="X131" s="15"/>
      <c r="Y131" s="52"/>
      <c r="Z131" s="39"/>
      <c r="AA131" s="39"/>
      <c r="AB131" s="55"/>
      <c r="AC131" s="17"/>
      <c r="AD131" s="15"/>
      <c r="AE131" s="65"/>
      <c r="AF131" s="121"/>
      <c r="AG131" s="39"/>
      <c r="AH131" s="52"/>
      <c r="AJ131" s="17"/>
      <c r="AK131" s="17"/>
      <c r="AL131" s="17"/>
      <c r="AM131" s="17"/>
      <c r="AO131" s="31"/>
    </row>
    <row r="132" spans="2:41" s="3" customFormat="1" ht="9.9499999999999993" customHeight="1" x14ac:dyDescent="0.2">
      <c r="C132" s="268"/>
      <c r="D132" s="269" t="s">
        <v>9</v>
      </c>
      <c r="E132" s="270" t="s">
        <v>701</v>
      </c>
      <c r="F132" s="270"/>
      <c r="G132" s="270"/>
      <c r="H132" s="270"/>
      <c r="I132" s="270"/>
      <c r="J132" s="270"/>
      <c r="K132" s="270"/>
      <c r="L132" s="270"/>
      <c r="M132" s="270"/>
      <c r="N132" s="270"/>
      <c r="O132" s="270"/>
      <c r="P132" s="270"/>
      <c r="Q132" s="259"/>
      <c r="R132" s="259"/>
      <c r="S132" s="271"/>
      <c r="T132" s="272"/>
      <c r="U132" s="5"/>
      <c r="V132" s="52"/>
      <c r="W132" s="70"/>
      <c r="X132" s="70"/>
      <c r="Y132" s="52"/>
      <c r="Z132" s="39"/>
      <c r="AA132" s="39"/>
      <c r="AB132" s="55"/>
      <c r="AC132" s="17"/>
      <c r="AD132" s="15"/>
      <c r="AE132" s="65"/>
      <c r="AF132" s="121"/>
      <c r="AG132" s="17"/>
      <c r="AH132" s="52"/>
      <c r="AJ132" s="17"/>
      <c r="AK132" s="17"/>
      <c r="AL132" s="17"/>
      <c r="AM132" s="17"/>
      <c r="AO132" s="31"/>
    </row>
    <row r="133" spans="2:41" s="3" customFormat="1" ht="1.5" customHeight="1" x14ac:dyDescent="0.2">
      <c r="N133" s="3" t="s">
        <v>596</v>
      </c>
      <c r="P133" s="75"/>
      <c r="Q133" s="91"/>
      <c r="R133" s="6"/>
      <c r="S133" s="39"/>
      <c r="T133" s="6"/>
      <c r="U133" s="5"/>
      <c r="V133" s="52"/>
      <c r="W133" s="56"/>
      <c r="X133" s="15"/>
      <c r="Y133" s="52"/>
      <c r="Z133" s="39"/>
      <c r="AA133" s="39"/>
      <c r="AB133" s="55"/>
      <c r="AC133" s="17"/>
      <c r="AD133" s="15"/>
      <c r="AE133" s="65"/>
      <c r="AF133" s="121"/>
      <c r="AG133" s="39"/>
      <c r="AH133" s="52"/>
      <c r="AJ133" s="17"/>
      <c r="AK133" s="17"/>
      <c r="AL133" s="17"/>
      <c r="AM133" s="17"/>
      <c r="AO133" s="31"/>
    </row>
    <row r="134" spans="2:41" s="3" customFormat="1" ht="9.9499999999999993" customHeight="1" x14ac:dyDescent="0.2">
      <c r="B134" s="115" t="s">
        <v>92</v>
      </c>
      <c r="C134" s="259"/>
      <c r="D134" s="269"/>
      <c r="E134" s="265" t="s">
        <v>86</v>
      </c>
      <c r="F134" s="265"/>
      <c r="G134" s="251" t="s">
        <v>706</v>
      </c>
      <c r="H134" s="251"/>
      <c r="I134" s="251"/>
      <c r="J134" s="251"/>
      <c r="K134" s="251" t="s">
        <v>704</v>
      </c>
      <c r="L134" s="273"/>
      <c r="M134" s="251"/>
      <c r="N134" s="251"/>
      <c r="O134" s="259"/>
      <c r="P134" s="265" t="s">
        <v>293</v>
      </c>
      <c r="Q134" s="266"/>
      <c r="R134" s="252"/>
      <c r="S134" s="267">
        <f t="shared" ref="S134:S135" si="71">IF(Suggested="Yes",AA134,AG134)</f>
        <v>25.6</v>
      </c>
      <c r="T134" s="274" t="s">
        <v>46</v>
      </c>
      <c r="U134" s="5" t="str">
        <f>+Instructions!$B$3</f>
        <v>B</v>
      </c>
      <c r="V134" s="52"/>
      <c r="W134" s="56">
        <f>+Instructions!$C$22</f>
        <v>0</v>
      </c>
      <c r="X134" s="17">
        <f t="shared" ref="X134:X135" si="72">ROUND($AA134*(1-W134)+0.004999,2)</f>
        <v>25.6</v>
      </c>
      <c r="Y134" s="52"/>
      <c r="Z134" s="6" t="s">
        <v>737</v>
      </c>
      <c r="AA134" s="39">
        <v>25.6</v>
      </c>
      <c r="AB134" s="60">
        <f t="shared" ref="AB134:AB135" si="73">+W134</f>
        <v>0</v>
      </c>
      <c r="AC134" s="17">
        <f t="shared" ref="AC134:AC135" si="74">+X134</f>
        <v>25.6</v>
      </c>
      <c r="AD134" s="12">
        <f t="shared" ref="AD134:AD135" si="75">(AG134-AC134)/AG134</f>
        <v>0</v>
      </c>
      <c r="AE134" s="118"/>
      <c r="AF134" s="128">
        <v>4</v>
      </c>
      <c r="AG134" s="111">
        <f t="shared" ref="AG134:AG135" si="76">SUM(AJ134:AL134)+AE134</f>
        <v>25.6</v>
      </c>
      <c r="AH134" s="52"/>
      <c r="AJ134" s="17">
        <f t="shared" ref="AJ134:AJ135" si="77">ROUND(AC134/(1-VLOOKUP(AF134,Group,2,FALSE)),2)</f>
        <v>25.6</v>
      </c>
      <c r="AK134" s="17">
        <f t="shared" ref="AK134:AK135" si="78">IF(VLOOKUP(AF134,Group,5,FALSE)="YES",VLOOKUP(ROUND(ROUND(AJ134,1)-AJ134,2),Round,2,FALSE)+VLOOKUP(AF134,Group,6,FALSE),0)</f>
        <v>0</v>
      </c>
      <c r="AL134" s="17">
        <f t="shared" ref="AL134:AL135" si="79">IF(VLOOKUP(AF134,Group,7,FALSE)="",0,ROUND(AJ134-0.04999,1)-AJ134+AM134)</f>
        <v>0</v>
      </c>
      <c r="AM134" s="17" t="str">
        <f t="shared" ref="AM134:AM135" si="80">IF(VLOOKUP(AF134,Group,7,FALSE)="","",VLOOKUP(AF134,Group,7,FALSE))</f>
        <v/>
      </c>
      <c r="AO134" s="103" t="s">
        <v>57</v>
      </c>
    </row>
    <row r="135" spans="2:41" s="3" customFormat="1" ht="9.9499999999999993" customHeight="1" x14ac:dyDescent="0.2">
      <c r="B135" s="115" t="s">
        <v>92</v>
      </c>
      <c r="C135" s="259"/>
      <c r="D135" s="269"/>
      <c r="E135" s="265" t="s">
        <v>86</v>
      </c>
      <c r="F135" s="265"/>
      <c r="G135" s="251" t="s">
        <v>707</v>
      </c>
      <c r="H135" s="251"/>
      <c r="I135" s="251"/>
      <c r="J135" s="251"/>
      <c r="K135" s="251" t="s">
        <v>704</v>
      </c>
      <c r="L135" s="273"/>
      <c r="M135" s="251"/>
      <c r="N135" s="251"/>
      <c r="O135" s="259"/>
      <c r="P135" s="265" t="s">
        <v>293</v>
      </c>
      <c r="Q135" s="266"/>
      <c r="R135" s="252"/>
      <c r="S135" s="267">
        <f t="shared" si="71"/>
        <v>23.35</v>
      </c>
      <c r="T135" s="274" t="s">
        <v>46</v>
      </c>
      <c r="U135" s="5" t="str">
        <f>+Instructions!$B$3</f>
        <v>B</v>
      </c>
      <c r="V135" s="52"/>
      <c r="W135" s="56">
        <f>+Instructions!$C$22</f>
        <v>0</v>
      </c>
      <c r="X135" s="17">
        <f t="shared" si="72"/>
        <v>23.35</v>
      </c>
      <c r="Y135" s="52"/>
      <c r="Z135" s="6" t="s">
        <v>737</v>
      </c>
      <c r="AA135" s="39">
        <v>23.35</v>
      </c>
      <c r="AB135" s="60">
        <f t="shared" si="73"/>
        <v>0</v>
      </c>
      <c r="AC135" s="17">
        <f t="shared" si="74"/>
        <v>23.35</v>
      </c>
      <c r="AD135" s="12">
        <f t="shared" si="75"/>
        <v>0</v>
      </c>
      <c r="AE135" s="118"/>
      <c r="AF135" s="128">
        <v>4</v>
      </c>
      <c r="AG135" s="111">
        <f t="shared" si="76"/>
        <v>23.35</v>
      </c>
      <c r="AH135" s="52"/>
      <c r="AJ135" s="17">
        <f t="shared" si="77"/>
        <v>23.35</v>
      </c>
      <c r="AK135" s="17">
        <f t="shared" si="78"/>
        <v>0</v>
      </c>
      <c r="AL135" s="17">
        <f t="shared" si="79"/>
        <v>0</v>
      </c>
      <c r="AM135" s="17" t="str">
        <f t="shared" si="80"/>
        <v/>
      </c>
      <c r="AO135" s="103" t="s">
        <v>57</v>
      </c>
    </row>
    <row r="136" spans="2:41" s="3" customFormat="1" ht="9.9499999999999993" customHeight="1" x14ac:dyDescent="0.2">
      <c r="B136" s="115" t="s">
        <v>92</v>
      </c>
      <c r="C136" s="259"/>
      <c r="D136" s="269"/>
      <c r="E136" s="265" t="s">
        <v>702</v>
      </c>
      <c r="F136" s="265"/>
      <c r="G136" s="251" t="s">
        <v>708</v>
      </c>
      <c r="H136" s="251"/>
      <c r="I136" s="251"/>
      <c r="J136" s="251"/>
      <c r="K136" s="251" t="s">
        <v>704</v>
      </c>
      <c r="L136" s="273"/>
      <c r="M136" s="251"/>
      <c r="N136" s="251"/>
      <c r="O136" s="259"/>
      <c r="P136" s="265" t="s">
        <v>413</v>
      </c>
      <c r="Q136" s="266"/>
      <c r="R136" s="252"/>
      <c r="S136" s="267">
        <f t="shared" ref="S136" si="81">IF(Suggested="Yes",AA136,AG136)</f>
        <v>27.85</v>
      </c>
      <c r="T136" s="274" t="s">
        <v>46</v>
      </c>
      <c r="U136" s="5" t="str">
        <f>+Instructions!$B$3</f>
        <v>B</v>
      </c>
      <c r="V136" s="52"/>
      <c r="W136" s="56">
        <f>+Instructions!$C$22</f>
        <v>0</v>
      </c>
      <c r="X136" s="17">
        <f t="shared" ref="X136" si="82">ROUND($AA136*(1-W136)+0.004999,2)</f>
        <v>27.85</v>
      </c>
      <c r="Y136" s="52"/>
      <c r="Z136" s="6" t="s">
        <v>737</v>
      </c>
      <c r="AA136" s="39">
        <v>27.85</v>
      </c>
      <c r="AB136" s="60">
        <f t="shared" ref="AB136" si="83">+W136</f>
        <v>0</v>
      </c>
      <c r="AC136" s="17">
        <f t="shared" ref="AC136" si="84">+X136</f>
        <v>27.85</v>
      </c>
      <c r="AD136" s="12">
        <f t="shared" ref="AD136" si="85">(AG136-AC136)/AG136</f>
        <v>0</v>
      </c>
      <c r="AE136" s="118"/>
      <c r="AF136" s="128">
        <v>4</v>
      </c>
      <c r="AG136" s="111">
        <f t="shared" ref="AG136" si="86">SUM(AJ136:AL136)+AE136</f>
        <v>27.85</v>
      </c>
      <c r="AH136" s="52"/>
      <c r="AJ136" s="17">
        <f t="shared" ref="AJ136" si="87">ROUND(AC136/(1-VLOOKUP(AF136,Group,2,FALSE)),2)</f>
        <v>27.85</v>
      </c>
      <c r="AK136" s="17">
        <f t="shared" ref="AK136" si="88">IF(VLOOKUP(AF136,Group,5,FALSE)="YES",VLOOKUP(ROUND(ROUND(AJ136,1)-AJ136,2),Round,2,FALSE)+VLOOKUP(AF136,Group,6,FALSE),0)</f>
        <v>0</v>
      </c>
      <c r="AL136" s="17">
        <f t="shared" ref="AL136" si="89">IF(VLOOKUP(AF136,Group,7,FALSE)="",0,ROUND(AJ136-0.04999,1)-AJ136+AM136)</f>
        <v>0</v>
      </c>
      <c r="AM136" s="17" t="str">
        <f t="shared" ref="AM136" si="90">IF(VLOOKUP(AF136,Group,7,FALSE)="","",VLOOKUP(AF136,Group,7,FALSE))</f>
        <v/>
      </c>
      <c r="AO136" s="103" t="s">
        <v>57</v>
      </c>
    </row>
    <row r="137" spans="2:41" s="3" customFormat="1" ht="9.9499999999999993" customHeight="1" x14ac:dyDescent="0.2">
      <c r="B137" s="115" t="s">
        <v>92</v>
      </c>
      <c r="C137" s="259"/>
      <c r="D137" s="269"/>
      <c r="E137" s="265" t="s">
        <v>703</v>
      </c>
      <c r="F137" s="265"/>
      <c r="G137" s="251" t="s">
        <v>709</v>
      </c>
      <c r="H137" s="251"/>
      <c r="I137" s="251"/>
      <c r="J137" s="251"/>
      <c r="K137" s="251" t="s">
        <v>704</v>
      </c>
      <c r="L137" s="273"/>
      <c r="M137" s="251"/>
      <c r="N137" s="251"/>
      <c r="O137" s="259"/>
      <c r="P137" s="265" t="s">
        <v>705</v>
      </c>
      <c r="Q137" s="266"/>
      <c r="R137" s="252"/>
      <c r="S137" s="267">
        <f t="shared" ref="S137" si="91">IF(Suggested="Yes",AA137,AG137)</f>
        <v>26.1</v>
      </c>
      <c r="T137" s="274" t="s">
        <v>46</v>
      </c>
      <c r="U137" s="5" t="str">
        <f>+Instructions!$B$3</f>
        <v>B</v>
      </c>
      <c r="V137" s="52"/>
      <c r="W137" s="56">
        <f>+Instructions!$C$22</f>
        <v>0</v>
      </c>
      <c r="X137" s="17">
        <f t="shared" ref="X137" si="92">ROUND($AA137*(1-W137)+0.004999,2)</f>
        <v>26.1</v>
      </c>
      <c r="Y137" s="52"/>
      <c r="Z137" s="6" t="s">
        <v>737</v>
      </c>
      <c r="AA137" s="39">
        <v>26.1</v>
      </c>
      <c r="AB137" s="60">
        <f t="shared" ref="AB137" si="93">+W137</f>
        <v>0</v>
      </c>
      <c r="AC137" s="17">
        <f t="shared" ref="AC137" si="94">+X137</f>
        <v>26.1</v>
      </c>
      <c r="AD137" s="12">
        <f t="shared" ref="AD137" si="95">(AG137-AC137)/AG137</f>
        <v>0</v>
      </c>
      <c r="AE137" s="118"/>
      <c r="AF137" s="128">
        <v>4</v>
      </c>
      <c r="AG137" s="111">
        <f t="shared" ref="AG137" si="96">SUM(AJ137:AL137)+AE137</f>
        <v>26.1</v>
      </c>
      <c r="AH137" s="52"/>
      <c r="AJ137" s="17">
        <f t="shared" ref="AJ137" si="97">ROUND(AC137/(1-VLOOKUP(AF137,Group,2,FALSE)),2)</f>
        <v>26.1</v>
      </c>
      <c r="AK137" s="17">
        <f t="shared" ref="AK137" si="98">IF(VLOOKUP(AF137,Group,5,FALSE)="YES",VLOOKUP(ROUND(ROUND(AJ137,1)-AJ137,2),Round,2,FALSE)+VLOOKUP(AF137,Group,6,FALSE),0)</f>
        <v>0</v>
      </c>
      <c r="AL137" s="17">
        <f t="shared" ref="AL137" si="99">IF(VLOOKUP(AF137,Group,7,FALSE)="",0,ROUND(AJ137-0.04999,1)-AJ137+AM137)</f>
        <v>0</v>
      </c>
      <c r="AM137" s="17" t="str">
        <f t="shared" ref="AM137" si="100">IF(VLOOKUP(AF137,Group,7,FALSE)="","",VLOOKUP(AF137,Group,7,FALSE))</f>
        <v/>
      </c>
      <c r="AO137" s="103" t="s">
        <v>57</v>
      </c>
    </row>
    <row r="138" spans="2:41" s="3" customFormat="1" ht="3.95" customHeight="1" x14ac:dyDescent="0.2">
      <c r="P138" s="75"/>
      <c r="Q138" s="91"/>
      <c r="R138" s="6"/>
      <c r="S138" s="39"/>
      <c r="T138" s="6"/>
      <c r="U138" s="5"/>
      <c r="V138" s="52"/>
      <c r="W138" s="56"/>
      <c r="X138" s="15"/>
      <c r="Y138" s="52"/>
      <c r="Z138" s="39"/>
      <c r="AA138" s="39"/>
      <c r="AB138" s="55"/>
      <c r="AC138" s="17"/>
      <c r="AD138" s="15"/>
      <c r="AE138" s="65"/>
      <c r="AF138" s="121"/>
      <c r="AG138" s="39"/>
      <c r="AH138" s="52"/>
      <c r="AJ138" s="17"/>
      <c r="AK138" s="17"/>
      <c r="AL138" s="17"/>
      <c r="AM138" s="17"/>
      <c r="AO138" s="31"/>
    </row>
    <row r="139" spans="2:41" s="3" customFormat="1" ht="9.9499999999999993" customHeight="1" x14ac:dyDescent="0.2">
      <c r="C139" s="74" t="s">
        <v>750</v>
      </c>
      <c r="D139" s="147"/>
      <c r="E139" s="147"/>
      <c r="N139" s="3" t="s">
        <v>87</v>
      </c>
      <c r="O139" s="3" t="s">
        <v>87</v>
      </c>
      <c r="P139" s="193"/>
      <c r="Q139" s="6"/>
      <c r="R139" s="80" t="s">
        <v>211</v>
      </c>
      <c r="S139" s="206" t="s">
        <v>447</v>
      </c>
      <c r="T139" s="207"/>
      <c r="U139" s="5"/>
      <c r="V139" s="52"/>
      <c r="W139" s="70"/>
      <c r="X139" s="70"/>
      <c r="Y139" s="52"/>
      <c r="Z139" s="39"/>
      <c r="AA139" s="39"/>
      <c r="AB139" s="55"/>
      <c r="AC139" s="17"/>
      <c r="AD139" s="15"/>
      <c r="AE139" s="65"/>
      <c r="AF139" s="121"/>
      <c r="AG139" s="17"/>
      <c r="AH139" s="52"/>
      <c r="AJ139" s="17"/>
      <c r="AK139" s="17"/>
      <c r="AL139" s="17"/>
      <c r="AM139" s="17"/>
      <c r="AO139" s="31" t="s">
        <v>57</v>
      </c>
    </row>
    <row r="140" spans="2:41" s="3" customFormat="1" ht="2.85" customHeight="1" x14ac:dyDescent="0.2">
      <c r="N140" s="3" t="s">
        <v>596</v>
      </c>
      <c r="P140" s="75"/>
      <c r="Q140" s="91"/>
      <c r="R140" s="6"/>
      <c r="S140" s="39"/>
      <c r="T140" s="6"/>
      <c r="U140" s="5"/>
      <c r="V140" s="52"/>
      <c r="W140" s="56"/>
      <c r="X140" s="15"/>
      <c r="Y140" s="52"/>
      <c r="Z140" s="39"/>
      <c r="AA140" s="39"/>
      <c r="AB140" s="55"/>
      <c r="AC140" s="17"/>
      <c r="AD140" s="15"/>
      <c r="AE140" s="65"/>
      <c r="AF140" s="121"/>
      <c r="AG140" s="39"/>
      <c r="AH140" s="52"/>
      <c r="AJ140" s="17"/>
      <c r="AK140" s="17"/>
      <c r="AL140" s="17"/>
      <c r="AM140" s="17"/>
      <c r="AO140" s="31"/>
    </row>
    <row r="141" spans="2:41" s="3" customFormat="1" ht="9.9499999999999993" customHeight="1" x14ac:dyDescent="0.2">
      <c r="C141" s="74"/>
      <c r="D141" s="40" t="s">
        <v>9</v>
      </c>
      <c r="E141" s="135" t="s">
        <v>745</v>
      </c>
      <c r="F141" s="135"/>
      <c r="G141" s="135"/>
      <c r="H141" s="135"/>
      <c r="I141" s="135"/>
      <c r="J141" s="135"/>
      <c r="K141" s="135"/>
      <c r="L141" s="135"/>
      <c r="M141" s="135"/>
      <c r="N141" s="135"/>
      <c r="O141" s="135"/>
      <c r="P141" s="135"/>
      <c r="S141" s="21"/>
      <c r="T141" s="68"/>
      <c r="U141" s="5"/>
      <c r="V141" s="52"/>
      <c r="W141" s="70"/>
      <c r="X141" s="70"/>
      <c r="Y141" s="52"/>
      <c r="Z141" s="39"/>
      <c r="AA141" s="39"/>
      <c r="AB141" s="55"/>
      <c r="AC141" s="17"/>
      <c r="AD141" s="15"/>
      <c r="AE141" s="65"/>
      <c r="AF141" s="121"/>
      <c r="AG141" s="17"/>
      <c r="AH141" s="52"/>
      <c r="AJ141" s="17"/>
      <c r="AK141" s="17"/>
      <c r="AL141" s="17"/>
      <c r="AM141" s="17"/>
      <c r="AO141" s="31"/>
    </row>
    <row r="142" spans="2:41" s="3" customFormat="1" ht="1.5" customHeight="1" x14ac:dyDescent="0.2">
      <c r="P142" s="75"/>
      <c r="Q142" s="91"/>
      <c r="R142" s="6"/>
      <c r="S142" s="39"/>
      <c r="T142" s="6"/>
      <c r="U142" s="5"/>
      <c r="V142" s="52"/>
      <c r="W142" s="56"/>
      <c r="X142" s="15"/>
      <c r="Y142" s="52"/>
      <c r="Z142" s="39"/>
      <c r="AA142" s="39"/>
      <c r="AB142" s="55"/>
      <c r="AC142" s="17"/>
      <c r="AD142" s="15"/>
      <c r="AE142" s="65"/>
      <c r="AF142" s="121"/>
      <c r="AG142" s="39"/>
      <c r="AH142" s="52"/>
      <c r="AJ142" s="17"/>
      <c r="AK142" s="17"/>
      <c r="AL142" s="17"/>
      <c r="AM142" s="17"/>
      <c r="AO142" s="31"/>
    </row>
    <row r="143" spans="2:41" s="3" customFormat="1" ht="9.9499999999999993" customHeight="1" x14ac:dyDescent="0.2">
      <c r="B143" s="114" t="s">
        <v>90</v>
      </c>
      <c r="D143" s="40" t="s">
        <v>94</v>
      </c>
      <c r="E143" s="75" t="s">
        <v>446</v>
      </c>
      <c r="F143" s="75"/>
      <c r="G143" s="30" t="s">
        <v>47</v>
      </c>
      <c r="H143" s="30"/>
      <c r="I143" s="30"/>
      <c r="J143" s="30"/>
      <c r="K143" s="30" t="s">
        <v>166</v>
      </c>
      <c r="L143" s="30"/>
      <c r="M143" s="30"/>
      <c r="N143" s="30"/>
      <c r="P143" s="75" t="s">
        <v>156</v>
      </c>
      <c r="Q143" s="91"/>
      <c r="R143" s="252"/>
      <c r="S143" s="39">
        <f>IF(Suggested="Yes",AA143,AG143)</f>
        <v>6.45</v>
      </c>
      <c r="T143" s="37" t="s">
        <v>46</v>
      </c>
      <c r="U143" s="5" t="str">
        <f>+Instructions!$B$3</f>
        <v>B</v>
      </c>
      <c r="V143" s="52"/>
      <c r="W143" s="56">
        <f>+Instructions!$C$22</f>
        <v>0</v>
      </c>
      <c r="X143" s="39">
        <f>ROUND($AA143*(1-W143)+0.004999,2)</f>
        <v>6.45</v>
      </c>
      <c r="Y143" s="52"/>
      <c r="Z143" s="6" t="s">
        <v>737</v>
      </c>
      <c r="AA143" s="39">
        <v>6.45</v>
      </c>
      <c r="AB143" s="60">
        <f t="shared" ref="AB143:AC144" si="101">+W143</f>
        <v>0</v>
      </c>
      <c r="AC143" s="39">
        <f t="shared" si="101"/>
        <v>6.45</v>
      </c>
      <c r="AD143" s="60">
        <f>(AG143-AC143)/AG143</f>
        <v>0</v>
      </c>
      <c r="AE143" s="118"/>
      <c r="AF143" s="127">
        <v>2</v>
      </c>
      <c r="AG143" s="44">
        <f>SUM(AJ143:AL143)+AE143</f>
        <v>6.45</v>
      </c>
      <c r="AH143" s="52"/>
      <c r="AJ143" s="17">
        <f>ROUND(AC143/(1-VLOOKUP(AF143,Group,2,FALSE)),2)</f>
        <v>6.45</v>
      </c>
      <c r="AK143" s="17">
        <f>IF(VLOOKUP(AF143,Group,5,FALSE)="YES",VLOOKUP(ROUND(ROUND(AJ143,1)-AJ143,2),Round,2,FALSE)+VLOOKUP(AF143,Group,6,FALSE),0)</f>
        <v>0</v>
      </c>
      <c r="AL143" s="17">
        <f>IF(VLOOKUP(AF143,Group,7,FALSE)="",0,ROUND(AJ143-0.04999,1)-AJ143+AM143)</f>
        <v>0</v>
      </c>
      <c r="AM143" s="17" t="str">
        <f>IF(VLOOKUP(AF143,Group,7,FALSE)="","",VLOOKUP(AF143,Group,7,FALSE))</f>
        <v/>
      </c>
      <c r="AO143" s="103" t="s">
        <v>57</v>
      </c>
    </row>
    <row r="144" spans="2:41" s="3" customFormat="1" ht="9.9499999999999993" customHeight="1" x14ac:dyDescent="0.2">
      <c r="B144" s="114" t="s">
        <v>90</v>
      </c>
      <c r="D144" s="40"/>
      <c r="E144" s="75" t="s">
        <v>108</v>
      </c>
      <c r="F144" s="75"/>
      <c r="G144" s="30" t="s">
        <v>47</v>
      </c>
      <c r="H144" s="30"/>
      <c r="I144" s="30"/>
      <c r="J144" s="30"/>
      <c r="K144" s="30" t="s">
        <v>166</v>
      </c>
      <c r="L144" s="30"/>
      <c r="M144" s="30"/>
      <c r="N144" s="30"/>
      <c r="P144" s="75" t="s">
        <v>130</v>
      </c>
      <c r="Q144" s="91"/>
      <c r="R144" s="252"/>
      <c r="S144" s="39">
        <f>IF(Suggested="Yes",AA144,AG144)</f>
        <v>6.55</v>
      </c>
      <c r="T144" s="37" t="s">
        <v>46</v>
      </c>
      <c r="U144" s="5" t="str">
        <f>+Instructions!$B$3</f>
        <v>B</v>
      </c>
      <c r="V144" s="52"/>
      <c r="W144" s="56">
        <f>+Instructions!$C$22</f>
        <v>0</v>
      </c>
      <c r="X144" s="39">
        <f>ROUND($AA144*(1-W144)+0.004999,2)</f>
        <v>6.55</v>
      </c>
      <c r="Y144" s="52"/>
      <c r="Z144" s="6" t="s">
        <v>737</v>
      </c>
      <c r="AA144" s="39">
        <v>6.55</v>
      </c>
      <c r="AB144" s="60">
        <f t="shared" si="101"/>
        <v>0</v>
      </c>
      <c r="AC144" s="39">
        <f t="shared" si="101"/>
        <v>6.55</v>
      </c>
      <c r="AD144" s="60">
        <f>(AG144-AC144)/AG144</f>
        <v>0</v>
      </c>
      <c r="AE144" s="118"/>
      <c r="AF144" s="127">
        <v>2</v>
      </c>
      <c r="AG144" s="44">
        <f>SUM(AJ144:AL144)+AE144</f>
        <v>6.55</v>
      </c>
      <c r="AH144" s="52"/>
      <c r="AJ144" s="17">
        <f>ROUND(AC144/(1-VLOOKUP(AF144,Group,2,FALSE)),2)</f>
        <v>6.55</v>
      </c>
      <c r="AK144" s="17">
        <f>IF(VLOOKUP(AF144,Group,5,FALSE)="YES",VLOOKUP(ROUND(ROUND(AJ144,1)-AJ144,2),Round,2,FALSE)+VLOOKUP(AF144,Group,6,FALSE),0)</f>
        <v>0</v>
      </c>
      <c r="AL144" s="17">
        <f>IF(VLOOKUP(AF144,Group,7,FALSE)="",0,ROUND(AJ144-0.04999,1)-AJ144+AM144)</f>
        <v>0</v>
      </c>
      <c r="AM144" s="17" t="str">
        <f>IF(VLOOKUP(AF144,Group,7,FALSE)="","",VLOOKUP(AF144,Group,7,FALSE))</f>
        <v/>
      </c>
      <c r="AO144" s="103" t="s">
        <v>57</v>
      </c>
    </row>
    <row r="145" spans="2:41" s="3" customFormat="1" ht="2.85" customHeight="1" x14ac:dyDescent="0.2">
      <c r="N145" s="3" t="s">
        <v>596</v>
      </c>
      <c r="P145" s="75"/>
      <c r="Q145" s="91"/>
      <c r="R145" s="261"/>
      <c r="S145" s="39"/>
      <c r="T145" s="6"/>
      <c r="U145" s="5"/>
      <c r="V145" s="52"/>
      <c r="W145" s="56"/>
      <c r="X145" s="15"/>
      <c r="Y145" s="52"/>
      <c r="Z145" s="39"/>
      <c r="AA145" s="39"/>
      <c r="AB145" s="55"/>
      <c r="AC145" s="17"/>
      <c r="AD145" s="15"/>
      <c r="AE145" s="65"/>
      <c r="AF145" s="121"/>
      <c r="AG145" s="39"/>
      <c r="AH145" s="52"/>
      <c r="AJ145" s="17"/>
      <c r="AK145" s="17"/>
      <c r="AL145" s="17"/>
      <c r="AM145" s="17"/>
      <c r="AO145" s="31"/>
    </row>
    <row r="146" spans="2:41" s="3" customFormat="1" ht="9.9499999999999993" customHeight="1" x14ac:dyDescent="0.2">
      <c r="B146" s="115" t="s">
        <v>92</v>
      </c>
      <c r="D146" s="40"/>
      <c r="E146" s="75" t="s">
        <v>86</v>
      </c>
      <c r="F146" s="75"/>
      <c r="G146" s="30" t="s">
        <v>106</v>
      </c>
      <c r="H146" s="30"/>
      <c r="I146" s="30"/>
      <c r="J146" s="30"/>
      <c r="K146" s="30" t="s">
        <v>166</v>
      </c>
      <c r="L146" s="30"/>
      <c r="M146" s="30"/>
      <c r="N146" s="30"/>
      <c r="P146" s="75" t="s">
        <v>137</v>
      </c>
      <c r="Q146" s="91"/>
      <c r="R146" s="252"/>
      <c r="S146" s="39">
        <f>IF(Suggested="Yes",AA146,AG146)</f>
        <v>20.75</v>
      </c>
      <c r="T146" s="37" t="s">
        <v>46</v>
      </c>
      <c r="U146" s="5" t="str">
        <f>+Instructions!$B$3</f>
        <v>B</v>
      </c>
      <c r="V146" s="52"/>
      <c r="W146" s="56">
        <f>+Instructions!$C$22</f>
        <v>0</v>
      </c>
      <c r="X146" s="17">
        <f>ROUND($AA146*(1-W146)+0.004999,2)</f>
        <v>20.75</v>
      </c>
      <c r="Y146" s="52"/>
      <c r="Z146" s="6" t="s">
        <v>737</v>
      </c>
      <c r="AA146" s="39">
        <v>20.75</v>
      </c>
      <c r="AB146" s="60">
        <f>+W146</f>
        <v>0</v>
      </c>
      <c r="AC146" s="17">
        <f>+X146</f>
        <v>20.75</v>
      </c>
      <c r="AD146" s="12">
        <f>(AG146-AC146)/AG146</f>
        <v>0</v>
      </c>
      <c r="AE146" s="118"/>
      <c r="AF146" s="128">
        <v>4</v>
      </c>
      <c r="AG146" s="111">
        <f>SUM(AJ146:AL146)+AE146</f>
        <v>20.75</v>
      </c>
      <c r="AH146" s="52"/>
      <c r="AJ146" s="17">
        <f>ROUND(AC146/(1-VLOOKUP(AF146,Group,2,FALSE)),2)</f>
        <v>20.75</v>
      </c>
      <c r="AK146" s="17">
        <f>IF(VLOOKUP(AF146,Group,5,FALSE)="YES",VLOOKUP(ROUND(ROUND(AJ146,1)-AJ146,2),Round,2,FALSE)+VLOOKUP(AF146,Group,6,FALSE),0)</f>
        <v>0</v>
      </c>
      <c r="AL146" s="17">
        <f>IF(VLOOKUP(AF146,Group,7,FALSE)="",0,ROUND(AJ146-0.04999,1)-AJ146+AM146)</f>
        <v>0</v>
      </c>
      <c r="AM146" s="17" t="str">
        <f>IF(VLOOKUP(AF146,Group,7,FALSE)="","",VLOOKUP(AF146,Group,7,FALSE))</f>
        <v/>
      </c>
      <c r="AO146" s="103" t="s">
        <v>57</v>
      </c>
    </row>
    <row r="147" spans="2:41" s="3" customFormat="1" ht="3.95" customHeight="1" x14ac:dyDescent="0.2">
      <c r="P147" s="75"/>
      <c r="Q147" s="91"/>
      <c r="R147" s="6"/>
      <c r="S147" s="39"/>
      <c r="T147" s="6"/>
      <c r="U147" s="5"/>
      <c r="V147" s="52"/>
      <c r="W147" s="56"/>
      <c r="X147" s="15"/>
      <c r="Y147" s="52"/>
      <c r="Z147" s="39"/>
      <c r="AA147" s="39"/>
      <c r="AB147" s="55"/>
      <c r="AC147" s="17"/>
      <c r="AD147" s="15"/>
      <c r="AE147" s="65"/>
      <c r="AF147" s="121"/>
      <c r="AG147" s="39"/>
      <c r="AH147" s="52"/>
      <c r="AJ147" s="17"/>
      <c r="AK147" s="17"/>
      <c r="AL147" s="17"/>
      <c r="AM147" s="17"/>
      <c r="AO147" s="31"/>
    </row>
    <row r="148" spans="2:41" s="3" customFormat="1" ht="9.9499999999999993" customHeight="1" x14ac:dyDescent="0.2">
      <c r="C148" s="74" t="s">
        <v>685</v>
      </c>
      <c r="D148" s="147"/>
      <c r="E148" s="147"/>
      <c r="N148" s="3" t="s">
        <v>87</v>
      </c>
      <c r="O148" s="3" t="s">
        <v>87</v>
      </c>
      <c r="P148" s="193"/>
      <c r="Q148" s="6"/>
      <c r="R148" s="80" t="s">
        <v>211</v>
      </c>
      <c r="S148" s="206" t="s">
        <v>660</v>
      </c>
      <c r="T148" s="207"/>
      <c r="U148" s="5"/>
      <c r="V148" s="52"/>
      <c r="W148" s="70"/>
      <c r="X148" s="70"/>
      <c r="Y148" s="52"/>
      <c r="Z148" s="39"/>
      <c r="AA148" s="39"/>
      <c r="AB148" s="55"/>
      <c r="AC148" s="17"/>
      <c r="AD148" s="15"/>
      <c r="AE148" s="65"/>
      <c r="AF148" s="121"/>
      <c r="AG148" s="17"/>
      <c r="AH148" s="52"/>
      <c r="AJ148" s="17"/>
      <c r="AK148" s="17"/>
      <c r="AL148" s="17"/>
      <c r="AM148" s="17"/>
      <c r="AO148" s="31" t="s">
        <v>57</v>
      </c>
    </row>
    <row r="149" spans="2:41" s="3" customFormat="1" ht="2.85" customHeight="1" x14ac:dyDescent="0.2">
      <c r="N149" s="3" t="s">
        <v>596</v>
      </c>
      <c r="P149" s="75"/>
      <c r="Q149" s="91"/>
      <c r="R149" s="6"/>
      <c r="S149" s="39"/>
      <c r="T149" s="6"/>
      <c r="U149" s="5"/>
      <c r="V149" s="52"/>
      <c r="W149" s="56"/>
      <c r="X149" s="15"/>
      <c r="Y149" s="52"/>
      <c r="Z149" s="39"/>
      <c r="AA149" s="39"/>
      <c r="AB149" s="55"/>
      <c r="AC149" s="17"/>
      <c r="AD149" s="15"/>
      <c r="AE149" s="65"/>
      <c r="AF149" s="121"/>
      <c r="AG149" s="39"/>
      <c r="AH149" s="52"/>
      <c r="AJ149" s="17"/>
      <c r="AK149" s="17"/>
      <c r="AL149" s="17"/>
      <c r="AM149" s="17"/>
      <c r="AO149" s="31"/>
    </row>
    <row r="150" spans="2:41" s="3" customFormat="1" ht="9.9499999999999993" customHeight="1" x14ac:dyDescent="0.2">
      <c r="C150" s="35"/>
      <c r="D150" s="40" t="s">
        <v>9</v>
      </c>
      <c r="E150" s="135" t="s">
        <v>661</v>
      </c>
      <c r="F150" s="135"/>
      <c r="G150" s="135"/>
      <c r="H150" s="135"/>
      <c r="I150" s="135"/>
      <c r="J150" s="135"/>
      <c r="K150" s="135"/>
      <c r="L150" s="135"/>
      <c r="M150" s="135"/>
      <c r="N150" s="135"/>
      <c r="O150" s="135"/>
      <c r="P150" s="135"/>
      <c r="S150" s="21"/>
      <c r="T150" s="68"/>
      <c r="U150" s="5"/>
      <c r="V150" s="52"/>
      <c r="W150" s="70"/>
      <c r="X150" s="70"/>
      <c r="Y150" s="52"/>
      <c r="Z150" s="39"/>
      <c r="AA150" s="39"/>
      <c r="AB150" s="55"/>
      <c r="AC150" s="17"/>
      <c r="AD150" s="15"/>
      <c r="AE150" s="65"/>
      <c r="AF150" s="121"/>
      <c r="AG150" s="17"/>
      <c r="AH150" s="52"/>
      <c r="AJ150" s="17"/>
      <c r="AK150" s="17"/>
      <c r="AL150" s="17"/>
      <c r="AM150" s="17"/>
      <c r="AO150" s="31"/>
    </row>
    <row r="151" spans="2:41" s="3" customFormat="1" ht="1.5" customHeight="1" x14ac:dyDescent="0.2">
      <c r="N151" s="3" t="s">
        <v>596</v>
      </c>
      <c r="P151" s="75"/>
      <c r="Q151" s="91"/>
      <c r="R151" s="6"/>
      <c r="S151" s="39"/>
      <c r="T151" s="6"/>
      <c r="U151" s="5"/>
      <c r="V151" s="52"/>
      <c r="W151" s="56"/>
      <c r="X151" s="15"/>
      <c r="Y151" s="52"/>
      <c r="Z151" s="39"/>
      <c r="AA151" s="39"/>
      <c r="AB151" s="55"/>
      <c r="AC151" s="17"/>
      <c r="AD151" s="15"/>
      <c r="AE151" s="65"/>
      <c r="AF151" s="121"/>
      <c r="AG151" s="39"/>
      <c r="AH151" s="52"/>
      <c r="AJ151" s="17"/>
      <c r="AK151" s="17"/>
      <c r="AL151" s="17"/>
      <c r="AM151" s="17"/>
      <c r="AO151" s="31"/>
    </row>
    <row r="152" spans="2:41" s="3" customFormat="1" ht="9.9499999999999993" customHeight="1" x14ac:dyDescent="0.2">
      <c r="B152" s="114" t="s">
        <v>90</v>
      </c>
      <c r="D152" s="40"/>
      <c r="E152" s="75" t="s">
        <v>96</v>
      </c>
      <c r="F152" s="75"/>
      <c r="G152" s="30" t="s">
        <v>47</v>
      </c>
      <c r="H152" s="30"/>
      <c r="I152" s="30"/>
      <c r="J152" s="30"/>
      <c r="K152" s="30" t="s">
        <v>166</v>
      </c>
      <c r="L152" s="30"/>
      <c r="M152" s="30"/>
      <c r="N152" s="30"/>
      <c r="P152" s="75" t="s">
        <v>102</v>
      </c>
      <c r="Q152" s="91"/>
      <c r="R152" s="29"/>
      <c r="S152" s="39">
        <f t="shared" ref="S152:S153" si="102">IF(Suggested="Yes",AA152,AG152)</f>
        <v>4.5</v>
      </c>
      <c r="T152" s="37" t="s">
        <v>46</v>
      </c>
      <c r="U152" s="5" t="str">
        <f>+Instructions!$B$3</f>
        <v>B</v>
      </c>
      <c r="V152" s="52"/>
      <c r="W152" s="56">
        <f>+Instructions!$C$22</f>
        <v>0</v>
      </c>
      <c r="X152" s="39">
        <f t="shared" ref="X152:X153" si="103">ROUND($AA152*(1-W152)+0.004999,2)</f>
        <v>4.5</v>
      </c>
      <c r="Y152" s="52"/>
      <c r="Z152" s="6" t="s">
        <v>737</v>
      </c>
      <c r="AA152" s="39">
        <v>4.5</v>
      </c>
      <c r="AB152" s="60">
        <f t="shared" ref="AB152:AB153" si="104">+W152</f>
        <v>0</v>
      </c>
      <c r="AC152" s="39">
        <f t="shared" ref="AC152:AC153" si="105">+X152</f>
        <v>4.5</v>
      </c>
      <c r="AD152" s="60">
        <f t="shared" ref="AD152:AD153" si="106">(AG152-AC152)/AG152</f>
        <v>0</v>
      </c>
      <c r="AE152" s="118"/>
      <c r="AF152" s="127">
        <v>2</v>
      </c>
      <c r="AG152" s="44">
        <f t="shared" ref="AG152:AG153" si="107">SUM(AJ152:AL152)+AE152</f>
        <v>4.5</v>
      </c>
      <c r="AH152" s="52"/>
      <c r="AJ152" s="17">
        <f t="shared" ref="AJ152:AJ153" si="108">ROUND(AC152/(1-VLOOKUP(AF152,Group,2,FALSE)),2)</f>
        <v>4.5</v>
      </c>
      <c r="AK152" s="17">
        <f t="shared" ref="AK152:AK153" si="109">IF(VLOOKUP(AF152,Group,5,FALSE)="YES",VLOOKUP(ROUND(ROUND(AJ152,1)-AJ152,2),Round,2,FALSE)+VLOOKUP(AF152,Group,6,FALSE),0)</f>
        <v>0</v>
      </c>
      <c r="AL152" s="17">
        <f t="shared" ref="AL152:AL153" si="110">IF(VLOOKUP(AF152,Group,7,FALSE)="",0,ROUND(AJ152-0.04999,1)-AJ152+AM152)</f>
        <v>0</v>
      </c>
      <c r="AM152" s="17" t="str">
        <f t="shared" ref="AM152:AM153" si="111">IF(VLOOKUP(AF152,Group,7,FALSE)="","",VLOOKUP(AF152,Group,7,FALSE))</f>
        <v/>
      </c>
      <c r="AO152" s="103" t="s">
        <v>57</v>
      </c>
    </row>
    <row r="153" spans="2:41" s="3" customFormat="1" ht="9.9499999999999993" customHeight="1" x14ac:dyDescent="0.2">
      <c r="B153" s="114" t="s">
        <v>90</v>
      </c>
      <c r="D153" s="40"/>
      <c r="E153" s="75" t="s">
        <v>108</v>
      </c>
      <c r="F153" s="75"/>
      <c r="G153" s="30" t="s">
        <v>47</v>
      </c>
      <c r="H153" s="30"/>
      <c r="I153" s="30"/>
      <c r="J153" s="30"/>
      <c r="K153" s="30" t="s">
        <v>166</v>
      </c>
      <c r="L153" s="30"/>
      <c r="M153" s="30"/>
      <c r="N153" s="30"/>
      <c r="P153" s="75" t="s">
        <v>141</v>
      </c>
      <c r="Q153" s="91"/>
      <c r="R153" s="29"/>
      <c r="S153" s="39">
        <f t="shared" si="102"/>
        <v>4.9000000000000004</v>
      </c>
      <c r="T153" s="37" t="s">
        <v>46</v>
      </c>
      <c r="U153" s="5" t="str">
        <f>+Instructions!$B$3</f>
        <v>B</v>
      </c>
      <c r="V153" s="52"/>
      <c r="W153" s="56">
        <f>+Instructions!$C$22</f>
        <v>0</v>
      </c>
      <c r="X153" s="39">
        <f t="shared" si="103"/>
        <v>4.9000000000000004</v>
      </c>
      <c r="Y153" s="52"/>
      <c r="Z153" s="6" t="s">
        <v>737</v>
      </c>
      <c r="AA153" s="39">
        <v>4.9000000000000004</v>
      </c>
      <c r="AB153" s="60">
        <f t="shared" si="104"/>
        <v>0</v>
      </c>
      <c r="AC153" s="39">
        <f t="shared" si="105"/>
        <v>4.9000000000000004</v>
      </c>
      <c r="AD153" s="60">
        <f t="shared" si="106"/>
        <v>0</v>
      </c>
      <c r="AE153" s="118"/>
      <c r="AF153" s="127">
        <v>2</v>
      </c>
      <c r="AG153" s="44">
        <f t="shared" si="107"/>
        <v>4.9000000000000004</v>
      </c>
      <c r="AH153" s="52"/>
      <c r="AJ153" s="17">
        <f t="shared" si="108"/>
        <v>4.9000000000000004</v>
      </c>
      <c r="AK153" s="17">
        <f t="shared" si="109"/>
        <v>0</v>
      </c>
      <c r="AL153" s="17">
        <f t="shared" si="110"/>
        <v>0</v>
      </c>
      <c r="AM153" s="17" t="str">
        <f t="shared" si="111"/>
        <v/>
      </c>
      <c r="AO153" s="103" t="s">
        <v>57</v>
      </c>
    </row>
    <row r="154" spans="2:41" s="3" customFormat="1" ht="9.9499999999999993" customHeight="1" x14ac:dyDescent="0.2">
      <c r="B154" s="114" t="s">
        <v>90</v>
      </c>
      <c r="D154" s="40"/>
      <c r="E154" s="75" t="s">
        <v>519</v>
      </c>
      <c r="F154" s="75"/>
      <c r="G154" s="30" t="s">
        <v>47</v>
      </c>
      <c r="H154" s="30"/>
      <c r="I154" s="30"/>
      <c r="J154" s="30"/>
      <c r="K154" s="30" t="s">
        <v>166</v>
      </c>
      <c r="L154" s="30"/>
      <c r="M154" s="30"/>
      <c r="N154" s="30"/>
      <c r="P154" s="75" t="s">
        <v>664</v>
      </c>
      <c r="Q154" s="91"/>
      <c r="R154" s="29"/>
      <c r="S154" s="39">
        <f t="shared" ref="S154" si="112">IF(Suggested="Yes",AA154,AG154)</f>
        <v>5</v>
      </c>
      <c r="T154" s="37" t="s">
        <v>46</v>
      </c>
      <c r="U154" s="5" t="str">
        <f>+Instructions!$B$3</f>
        <v>B</v>
      </c>
      <c r="V154" s="52"/>
      <c r="W154" s="56">
        <f>+Instructions!$C$22</f>
        <v>0</v>
      </c>
      <c r="X154" s="39">
        <f t="shared" ref="X154" si="113">ROUND($AA154*(1-W154)+0.004999,2)</f>
        <v>5</v>
      </c>
      <c r="Y154" s="52"/>
      <c r="Z154" s="6" t="s">
        <v>737</v>
      </c>
      <c r="AA154" s="39">
        <v>5</v>
      </c>
      <c r="AB154" s="60">
        <f t="shared" ref="AB154" si="114">+W154</f>
        <v>0</v>
      </c>
      <c r="AC154" s="39">
        <f t="shared" ref="AC154" si="115">+X154</f>
        <v>5</v>
      </c>
      <c r="AD154" s="60">
        <f t="shared" ref="AD154" si="116">(AG154-AC154)/AG154</f>
        <v>0</v>
      </c>
      <c r="AE154" s="118"/>
      <c r="AF154" s="127">
        <v>2</v>
      </c>
      <c r="AG154" s="44">
        <f t="shared" ref="AG154" si="117">SUM(AJ154:AL154)+AE154</f>
        <v>5</v>
      </c>
      <c r="AH154" s="52"/>
      <c r="AJ154" s="17">
        <f t="shared" ref="AJ154" si="118">ROUND(AC154/(1-VLOOKUP(AF154,Group,2,FALSE)),2)</f>
        <v>5</v>
      </c>
      <c r="AK154" s="17">
        <f t="shared" ref="AK154" si="119">IF(VLOOKUP(AF154,Group,5,FALSE)="YES",VLOOKUP(ROUND(ROUND(AJ154,1)-AJ154,2),Round,2,FALSE)+VLOOKUP(AF154,Group,6,FALSE),0)</f>
        <v>0</v>
      </c>
      <c r="AL154" s="17">
        <f t="shared" ref="AL154" si="120">IF(VLOOKUP(AF154,Group,7,FALSE)="",0,ROUND(AJ154-0.04999,1)-AJ154+AM154)</f>
        <v>0</v>
      </c>
      <c r="AM154" s="17" t="str">
        <f t="shared" ref="AM154" si="121">IF(VLOOKUP(AF154,Group,7,FALSE)="","",VLOOKUP(AF154,Group,7,FALSE))</f>
        <v/>
      </c>
      <c r="AO154" s="103" t="s">
        <v>57</v>
      </c>
    </row>
    <row r="155" spans="2:41" s="3" customFormat="1" ht="2.85" customHeight="1" x14ac:dyDescent="0.2">
      <c r="N155" s="3" t="s">
        <v>596</v>
      </c>
      <c r="P155" s="75"/>
      <c r="Q155" s="91"/>
      <c r="R155" s="6"/>
      <c r="S155" s="39"/>
      <c r="T155" s="6"/>
      <c r="U155" s="5"/>
      <c r="V155" s="52"/>
      <c r="W155" s="56"/>
      <c r="X155" s="15"/>
      <c r="Y155" s="52"/>
      <c r="Z155" s="39"/>
      <c r="AA155" s="39"/>
      <c r="AB155" s="55"/>
      <c r="AC155" s="17"/>
      <c r="AD155" s="15"/>
      <c r="AE155" s="65"/>
      <c r="AF155" s="121"/>
      <c r="AG155" s="39"/>
      <c r="AH155" s="52"/>
      <c r="AJ155" s="17"/>
      <c r="AK155" s="17"/>
      <c r="AL155" s="17"/>
      <c r="AM155" s="17"/>
      <c r="AO155" s="31"/>
    </row>
    <row r="156" spans="2:41" s="3" customFormat="1" ht="9.9499999999999993" customHeight="1" x14ac:dyDescent="0.2">
      <c r="B156" s="115" t="s">
        <v>92</v>
      </c>
      <c r="D156" s="40"/>
      <c r="E156" s="75" t="s">
        <v>86</v>
      </c>
      <c r="F156" s="75"/>
      <c r="G156" s="30" t="s">
        <v>106</v>
      </c>
      <c r="H156" s="30"/>
      <c r="I156" s="30"/>
      <c r="J156" s="30"/>
      <c r="K156" s="30" t="s">
        <v>166</v>
      </c>
      <c r="L156" s="243"/>
      <c r="M156" s="30"/>
      <c r="N156" s="30"/>
      <c r="P156" s="75" t="s">
        <v>364</v>
      </c>
      <c r="Q156" s="91"/>
      <c r="R156" s="29"/>
      <c r="S156" s="39">
        <f t="shared" ref="S156" si="122">IF(Suggested="Yes",AA156,AG156)</f>
        <v>16.5</v>
      </c>
      <c r="T156" s="37" t="s">
        <v>46</v>
      </c>
      <c r="U156" s="5" t="str">
        <f>+Instructions!$B$3</f>
        <v>B</v>
      </c>
      <c r="V156" s="52"/>
      <c r="W156" s="56">
        <f>+Instructions!$C$22</f>
        <v>0</v>
      </c>
      <c r="X156" s="17">
        <f t="shared" ref="X156" si="123">ROUND($AA156*(1-W156)+0.004999,2)</f>
        <v>16.5</v>
      </c>
      <c r="Y156" s="52"/>
      <c r="Z156" s="6" t="s">
        <v>737</v>
      </c>
      <c r="AA156" s="39">
        <v>16.5</v>
      </c>
      <c r="AB156" s="60">
        <f t="shared" ref="AB156" si="124">+W156</f>
        <v>0</v>
      </c>
      <c r="AC156" s="17">
        <f t="shared" ref="AC156" si="125">+X156</f>
        <v>16.5</v>
      </c>
      <c r="AD156" s="12">
        <f t="shared" ref="AD156" si="126">(AG156-AC156)/AG156</f>
        <v>0</v>
      </c>
      <c r="AE156" s="118"/>
      <c r="AF156" s="128">
        <v>4</v>
      </c>
      <c r="AG156" s="111">
        <f t="shared" ref="AG156" si="127">SUM(AJ156:AL156)+AE156</f>
        <v>16.5</v>
      </c>
      <c r="AH156" s="52"/>
      <c r="AJ156" s="17">
        <f t="shared" ref="AJ156" si="128">ROUND(AC156/(1-VLOOKUP(AF156,Group,2,FALSE)),2)</f>
        <v>16.5</v>
      </c>
      <c r="AK156" s="17">
        <f t="shared" ref="AK156" si="129">IF(VLOOKUP(AF156,Group,5,FALSE)="YES",VLOOKUP(ROUND(ROUND(AJ156,1)-AJ156,2),Round,2,FALSE)+VLOOKUP(AF156,Group,6,FALSE),0)</f>
        <v>0</v>
      </c>
      <c r="AL156" s="17">
        <f t="shared" ref="AL156" si="130">IF(VLOOKUP(AF156,Group,7,FALSE)="",0,ROUND(AJ156-0.04999,1)-AJ156+AM156)</f>
        <v>0</v>
      </c>
      <c r="AM156" s="17" t="str">
        <f t="shared" ref="AM156" si="131">IF(VLOOKUP(AF156,Group,7,FALSE)="","",VLOOKUP(AF156,Group,7,FALSE))</f>
        <v/>
      </c>
      <c r="AO156" s="103" t="s">
        <v>57</v>
      </c>
    </row>
    <row r="157" spans="2:41" s="3" customFormat="1" ht="3.95" customHeight="1" x14ac:dyDescent="0.2">
      <c r="P157" s="75"/>
      <c r="Q157" s="91"/>
      <c r="R157" s="6"/>
      <c r="S157" s="39"/>
      <c r="T157" s="6"/>
      <c r="U157" s="5"/>
      <c r="V157" s="52"/>
      <c r="W157" s="56"/>
      <c r="X157" s="15"/>
      <c r="Y157" s="52"/>
      <c r="Z157" s="39"/>
      <c r="AA157" s="39"/>
      <c r="AB157" s="55"/>
      <c r="AC157" s="17"/>
      <c r="AD157" s="15"/>
      <c r="AE157" s="65"/>
      <c r="AF157" s="121"/>
      <c r="AG157" s="39"/>
      <c r="AH157" s="52"/>
      <c r="AJ157" s="17"/>
      <c r="AK157" s="17"/>
      <c r="AL157" s="17"/>
      <c r="AM157" s="17"/>
      <c r="AO157" s="31"/>
    </row>
    <row r="158" spans="2:41" s="3" customFormat="1" ht="9.9499999999999993" customHeight="1" x14ac:dyDescent="0.2">
      <c r="C158" s="74" t="s">
        <v>728</v>
      </c>
      <c r="D158" s="147"/>
      <c r="E158" s="147"/>
      <c r="N158" s="3" t="s">
        <v>87</v>
      </c>
      <c r="O158" s="3" t="s">
        <v>87</v>
      </c>
      <c r="P158" s="193"/>
      <c r="Q158" s="6"/>
      <c r="R158" s="80" t="s">
        <v>211</v>
      </c>
      <c r="S158" s="206" t="s">
        <v>729</v>
      </c>
      <c r="T158" s="207"/>
      <c r="U158" s="5"/>
      <c r="V158" s="52"/>
      <c r="W158" s="70"/>
      <c r="X158" s="70"/>
      <c r="Y158" s="52"/>
      <c r="Z158" s="39"/>
      <c r="AA158" s="39"/>
      <c r="AB158" s="55"/>
      <c r="AC158" s="17"/>
      <c r="AD158" s="15"/>
      <c r="AE158" s="65"/>
      <c r="AF158" s="121"/>
      <c r="AG158" s="17"/>
      <c r="AH158" s="52"/>
      <c r="AJ158" s="17"/>
      <c r="AK158" s="17"/>
      <c r="AL158" s="17"/>
      <c r="AM158" s="17"/>
      <c r="AO158" s="31" t="s">
        <v>57</v>
      </c>
    </row>
    <row r="159" spans="2:41" s="3" customFormat="1" ht="2.85" customHeight="1" x14ac:dyDescent="0.2">
      <c r="N159" s="3" t="s">
        <v>596</v>
      </c>
      <c r="P159" s="75"/>
      <c r="Q159" s="91"/>
      <c r="R159" s="6"/>
      <c r="S159" s="39"/>
      <c r="T159" s="6"/>
      <c r="U159" s="5"/>
      <c r="V159" s="52"/>
      <c r="W159" s="56"/>
      <c r="X159" s="15"/>
      <c r="Y159" s="52"/>
      <c r="Z159" s="39"/>
      <c r="AA159" s="39"/>
      <c r="AB159" s="55"/>
      <c r="AC159" s="17"/>
      <c r="AD159" s="15"/>
      <c r="AE159" s="65"/>
      <c r="AF159" s="121"/>
      <c r="AG159" s="39"/>
      <c r="AH159" s="52"/>
      <c r="AJ159" s="17"/>
      <c r="AK159" s="17"/>
      <c r="AL159" s="17"/>
      <c r="AM159" s="17"/>
      <c r="AO159" s="31"/>
    </row>
    <row r="160" spans="2:41" s="3" customFormat="1" ht="9.9499999999999993" customHeight="1" x14ac:dyDescent="0.2">
      <c r="C160" s="35"/>
      <c r="D160" s="40" t="s">
        <v>9</v>
      </c>
      <c r="E160" s="135" t="s">
        <v>730</v>
      </c>
      <c r="F160" s="135"/>
      <c r="G160" s="135"/>
      <c r="H160" s="135"/>
      <c r="I160" s="135"/>
      <c r="J160" s="135"/>
      <c r="K160" s="135"/>
      <c r="L160" s="135"/>
      <c r="M160" s="135"/>
      <c r="N160" s="135"/>
      <c r="O160" s="135"/>
      <c r="P160" s="135"/>
      <c r="S160" s="21"/>
      <c r="T160" s="68"/>
      <c r="U160" s="5"/>
      <c r="V160" s="52"/>
      <c r="W160" s="70"/>
      <c r="X160" s="70"/>
      <c r="Y160" s="52"/>
      <c r="Z160" s="39"/>
      <c r="AA160" s="39"/>
      <c r="AB160" s="55"/>
      <c r="AC160" s="17"/>
      <c r="AD160" s="15"/>
      <c r="AE160" s="65"/>
      <c r="AF160" s="121"/>
      <c r="AG160" s="17"/>
      <c r="AH160" s="52"/>
      <c r="AJ160" s="17"/>
      <c r="AK160" s="17"/>
      <c r="AL160" s="17"/>
      <c r="AM160" s="17"/>
      <c r="AO160" s="31"/>
    </row>
    <row r="161" spans="2:41" s="3" customFormat="1" ht="1.5" customHeight="1" x14ac:dyDescent="0.2">
      <c r="N161" s="3" t="s">
        <v>596</v>
      </c>
      <c r="P161" s="75"/>
      <c r="Q161" s="91"/>
      <c r="R161" s="6"/>
      <c r="S161" s="39"/>
      <c r="T161" s="6"/>
      <c r="U161" s="5"/>
      <c r="V161" s="52"/>
      <c r="W161" s="56"/>
      <c r="X161" s="15"/>
      <c r="Y161" s="52"/>
      <c r="Z161" s="39"/>
      <c r="AA161" s="39"/>
      <c r="AB161" s="55"/>
      <c r="AC161" s="17"/>
      <c r="AD161" s="15"/>
      <c r="AE161" s="65"/>
      <c r="AF161" s="121"/>
      <c r="AG161" s="39"/>
      <c r="AH161" s="52"/>
      <c r="AJ161" s="17"/>
      <c r="AK161" s="17"/>
      <c r="AL161" s="17"/>
      <c r="AM161" s="17"/>
      <c r="AO161" s="31"/>
    </row>
    <row r="162" spans="2:41" s="3" customFormat="1" ht="9.9499999999999993" customHeight="1" x14ac:dyDescent="0.2">
      <c r="B162" s="175" t="s">
        <v>114</v>
      </c>
      <c r="D162" s="40"/>
      <c r="E162" s="75" t="s">
        <v>731</v>
      </c>
      <c r="F162" s="75"/>
      <c r="G162" s="30" t="s">
        <v>47</v>
      </c>
      <c r="H162" s="30"/>
      <c r="I162" s="30"/>
      <c r="J162" s="30"/>
      <c r="K162" s="30" t="s">
        <v>166</v>
      </c>
      <c r="L162" s="30"/>
      <c r="M162" s="30"/>
      <c r="N162" s="30"/>
      <c r="P162" s="75" t="s">
        <v>734</v>
      </c>
      <c r="Q162" s="91" t="s">
        <v>13</v>
      </c>
      <c r="R162" s="29" t="s">
        <v>51</v>
      </c>
      <c r="S162" s="39">
        <f t="shared" ref="S162:S163" si="132">IF(Suggested="Yes",AA162,AG162)</f>
        <v>8.0500000000000007</v>
      </c>
      <c r="T162" s="37" t="s">
        <v>46</v>
      </c>
      <c r="U162" s="5" t="str">
        <f>+Instructions!$B$3</f>
        <v>B</v>
      </c>
      <c r="V162" s="52"/>
      <c r="W162" s="56">
        <f>+Instructions!$C$22</f>
        <v>0</v>
      </c>
      <c r="X162" s="17">
        <f t="shared" ref="X162:X163" si="133">ROUND($AA162*(1-W162)+0.004999,2)</f>
        <v>8.0500000000000007</v>
      </c>
      <c r="Y162" s="52"/>
      <c r="Z162" s="6" t="s">
        <v>738</v>
      </c>
      <c r="AA162" s="39">
        <v>8.0500000000000007</v>
      </c>
      <c r="AB162" s="60">
        <f t="shared" ref="AB162:AB163" si="134">+W162</f>
        <v>0</v>
      </c>
      <c r="AC162" s="17">
        <f t="shared" ref="AC162:AC163" si="135">+X162</f>
        <v>8.0500000000000007</v>
      </c>
      <c r="AD162" s="12">
        <f t="shared" ref="AD162:AD163" si="136">(AG162-AC162)/AG162</f>
        <v>0</v>
      </c>
      <c r="AE162" s="118"/>
      <c r="AF162" s="191">
        <v>8</v>
      </c>
      <c r="AG162" s="187">
        <f t="shared" ref="AG162:AG163" si="137">SUM(AJ162:AL162)+AE162</f>
        <v>8.0500000000000007</v>
      </c>
      <c r="AH162" s="52"/>
      <c r="AJ162" s="17">
        <f t="shared" ref="AJ162:AJ163" si="138">ROUND(AC162/(1-VLOOKUP(AF162,Group,2,FALSE)),2)</f>
        <v>8.0500000000000007</v>
      </c>
      <c r="AK162" s="17">
        <f t="shared" ref="AK162:AK163" si="139">IF(VLOOKUP(AF162,Group,5,FALSE)="YES",VLOOKUP(ROUND(ROUND(AJ162,1)-AJ162,2),Round,2,FALSE)+VLOOKUP(AF162,Group,6,FALSE),0)</f>
        <v>0</v>
      </c>
      <c r="AL162" s="17">
        <f t="shared" ref="AL162:AL163" si="140">IF(VLOOKUP(AF162,Group,7,FALSE)="",0,ROUND(AJ162-0.04999,1)-AJ162+AM162)</f>
        <v>0</v>
      </c>
      <c r="AM162" s="17" t="str">
        <f t="shared" ref="AM162:AM163" si="141">IF(VLOOKUP(AF162,Group,7,FALSE)="","",VLOOKUP(AF162,Group,7,FALSE))</f>
        <v/>
      </c>
      <c r="AO162" s="103" t="s">
        <v>57</v>
      </c>
    </row>
    <row r="163" spans="2:41" s="3" customFormat="1" ht="9.9499999999999993" customHeight="1" x14ac:dyDescent="0.2">
      <c r="B163" s="175" t="s">
        <v>114</v>
      </c>
      <c r="D163" s="40"/>
      <c r="E163" s="75" t="s">
        <v>732</v>
      </c>
      <c r="F163" s="75"/>
      <c r="G163" s="30" t="s">
        <v>47</v>
      </c>
      <c r="H163" s="30"/>
      <c r="I163" s="30"/>
      <c r="J163" s="30"/>
      <c r="K163" s="30" t="s">
        <v>166</v>
      </c>
      <c r="L163" s="30"/>
      <c r="M163" s="30"/>
      <c r="N163" s="30"/>
      <c r="P163" s="75" t="s">
        <v>735</v>
      </c>
      <c r="Q163" s="91" t="s">
        <v>13</v>
      </c>
      <c r="R163" s="29" t="s">
        <v>51</v>
      </c>
      <c r="S163" s="39">
        <f t="shared" si="132"/>
        <v>7.1</v>
      </c>
      <c r="T163" s="37" t="s">
        <v>46</v>
      </c>
      <c r="U163" s="5" t="str">
        <f>+Instructions!$B$3</f>
        <v>B</v>
      </c>
      <c r="V163" s="52"/>
      <c r="W163" s="56">
        <f>+Instructions!$C$22</f>
        <v>0</v>
      </c>
      <c r="X163" s="17">
        <f t="shared" si="133"/>
        <v>7.1</v>
      </c>
      <c r="Y163" s="52"/>
      <c r="Z163" s="6" t="s">
        <v>738</v>
      </c>
      <c r="AA163" s="39">
        <v>7.1</v>
      </c>
      <c r="AB163" s="60">
        <f t="shared" si="134"/>
        <v>0</v>
      </c>
      <c r="AC163" s="17">
        <f t="shared" si="135"/>
        <v>7.1</v>
      </c>
      <c r="AD163" s="12">
        <f t="shared" si="136"/>
        <v>0</v>
      </c>
      <c r="AE163" s="118"/>
      <c r="AF163" s="191">
        <v>8</v>
      </c>
      <c r="AG163" s="187">
        <f t="shared" si="137"/>
        <v>7.1</v>
      </c>
      <c r="AH163" s="52"/>
      <c r="AJ163" s="17">
        <f t="shared" si="138"/>
        <v>7.1</v>
      </c>
      <c r="AK163" s="17">
        <f t="shared" si="139"/>
        <v>0</v>
      </c>
      <c r="AL163" s="17">
        <f t="shared" si="140"/>
        <v>0</v>
      </c>
      <c r="AM163" s="17" t="str">
        <f t="shared" si="141"/>
        <v/>
      </c>
      <c r="AO163" s="103" t="s">
        <v>57</v>
      </c>
    </row>
    <row r="164" spans="2:41" s="3" customFormat="1" ht="9.9499999999999993" customHeight="1" x14ac:dyDescent="0.2">
      <c r="B164" s="175" t="s">
        <v>114</v>
      </c>
      <c r="D164" s="40"/>
      <c r="E164" s="75" t="s">
        <v>739</v>
      </c>
      <c r="F164" s="75"/>
      <c r="G164" s="30" t="s">
        <v>47</v>
      </c>
      <c r="H164" s="30"/>
      <c r="I164" s="30"/>
      <c r="J164" s="30"/>
      <c r="K164" s="30" t="s">
        <v>166</v>
      </c>
      <c r="L164" s="30"/>
      <c r="M164" s="30"/>
      <c r="N164" s="30"/>
      <c r="P164" s="75" t="s">
        <v>122</v>
      </c>
      <c r="Q164" s="91"/>
      <c r="R164" s="29"/>
      <c r="S164" s="39">
        <v>7.25</v>
      </c>
      <c r="T164" s="37" t="s">
        <v>46</v>
      </c>
      <c r="U164" s="5" t="s">
        <v>105</v>
      </c>
      <c r="V164" s="52"/>
      <c r="W164" s="56">
        <v>0</v>
      </c>
      <c r="X164" s="17">
        <v>7.25</v>
      </c>
      <c r="Y164" s="52"/>
      <c r="Z164" s="6" t="s">
        <v>738</v>
      </c>
      <c r="AA164" s="39">
        <v>7.25</v>
      </c>
      <c r="AB164" s="60">
        <v>0</v>
      </c>
      <c r="AC164" s="17">
        <v>7.25</v>
      </c>
      <c r="AD164" s="12">
        <v>0</v>
      </c>
      <c r="AE164" s="118"/>
      <c r="AF164" s="191">
        <v>8</v>
      </c>
      <c r="AG164" s="187">
        <v>7.25</v>
      </c>
      <c r="AH164" s="52"/>
      <c r="AJ164" s="17">
        <v>7.25</v>
      </c>
      <c r="AK164" s="17">
        <v>0</v>
      </c>
      <c r="AL164" s="17">
        <v>0</v>
      </c>
      <c r="AM164" s="17" t="s">
        <v>737</v>
      </c>
      <c r="AO164" s="103" t="s">
        <v>57</v>
      </c>
    </row>
    <row r="165" spans="2:41" s="3" customFormat="1" ht="2.85" customHeight="1" x14ac:dyDescent="0.2">
      <c r="P165" s="75"/>
      <c r="Q165" s="91"/>
      <c r="R165" s="6"/>
      <c r="S165" s="39"/>
      <c r="T165" s="6"/>
      <c r="U165" s="5"/>
      <c r="V165" s="52"/>
      <c r="W165" s="56"/>
      <c r="X165" s="15"/>
      <c r="Y165" s="52"/>
      <c r="Z165" s="39"/>
      <c r="AA165" s="39"/>
      <c r="AB165" s="55"/>
      <c r="AC165" s="17"/>
      <c r="AD165" s="15"/>
      <c r="AE165" s="65"/>
      <c r="AF165" s="121"/>
      <c r="AG165" s="39"/>
      <c r="AH165" s="52"/>
      <c r="AJ165" s="17"/>
      <c r="AK165" s="17"/>
      <c r="AL165" s="17"/>
      <c r="AM165" s="17"/>
      <c r="AO165" s="31"/>
    </row>
    <row r="166" spans="2:41" s="3" customFormat="1" ht="9.9499999999999993" customHeight="1" x14ac:dyDescent="0.2">
      <c r="B166" s="177" t="s">
        <v>116</v>
      </c>
      <c r="D166" s="40"/>
      <c r="E166" s="75" t="s">
        <v>733</v>
      </c>
      <c r="F166" s="75"/>
      <c r="G166" s="30" t="s">
        <v>746</v>
      </c>
      <c r="H166" s="30"/>
      <c r="I166" s="30"/>
      <c r="J166" s="30"/>
      <c r="K166" s="30" t="s">
        <v>166</v>
      </c>
      <c r="L166" s="30"/>
      <c r="M166" s="30" t="s">
        <v>742</v>
      </c>
      <c r="N166" s="30"/>
      <c r="P166" s="75"/>
      <c r="Q166" s="91" t="s">
        <v>13</v>
      </c>
      <c r="R166" s="29"/>
      <c r="S166" s="39">
        <f t="shared" ref="S166:S167" si="142">IF(Suggested="Yes",AA166,AG166)</f>
        <v>37.75</v>
      </c>
      <c r="T166" s="37" t="s">
        <v>45</v>
      </c>
      <c r="U166" s="5" t="str">
        <f>+Instructions!$B$3</f>
        <v>B</v>
      </c>
      <c r="V166" s="52"/>
      <c r="W166" s="56">
        <f>+Instructions!$C$22</f>
        <v>0</v>
      </c>
      <c r="X166" s="17">
        <f t="shared" ref="X166:X167" si="143">ROUND($AA166*(1-W166)+0.004999,2)</f>
        <v>37.75</v>
      </c>
      <c r="Y166" s="52"/>
      <c r="Z166" s="6" t="s">
        <v>738</v>
      </c>
      <c r="AA166" s="39">
        <v>37.75</v>
      </c>
      <c r="AB166" s="60">
        <f t="shared" ref="AB166:AB167" si="144">+W166</f>
        <v>0</v>
      </c>
      <c r="AC166" s="17">
        <f t="shared" ref="AC166:AC167" si="145">+X166</f>
        <v>37.75</v>
      </c>
      <c r="AD166" s="12">
        <f t="shared" ref="AD166:AD167" si="146">(AG166-AC166)/AG166</f>
        <v>0</v>
      </c>
      <c r="AE166" s="118"/>
      <c r="AF166" s="190">
        <v>10</v>
      </c>
      <c r="AG166" s="188">
        <f t="shared" ref="AG166:AG167" si="147">SUM(AJ166:AL166)+AE166</f>
        <v>37.75</v>
      </c>
      <c r="AH166" s="52"/>
      <c r="AJ166" s="17">
        <f t="shared" ref="AJ166:AJ167" si="148">ROUND(AC166/(1-VLOOKUP(AF166,Group,2,FALSE)),2)</f>
        <v>37.75</v>
      </c>
      <c r="AK166" s="17">
        <f t="shared" ref="AK166:AK167" si="149">IF(VLOOKUP(AF166,Group,5,FALSE)="YES",VLOOKUP(ROUND(ROUND(AJ166,1)-AJ166,2),Round,2,FALSE)+VLOOKUP(AF166,Group,6,FALSE),0)</f>
        <v>0</v>
      </c>
      <c r="AL166" s="17">
        <f t="shared" ref="AL166:AL167" si="150">IF(VLOOKUP(AF166,Group,7,FALSE)="",0,ROUND(AJ166-0.04999,1)-AJ166+AM166)</f>
        <v>0</v>
      </c>
      <c r="AM166" s="17" t="str">
        <f t="shared" ref="AM166:AM167" si="151">IF(VLOOKUP(AF166,Group,7,FALSE)="","",VLOOKUP(AF166,Group,7,FALSE))</f>
        <v/>
      </c>
      <c r="AO166" s="103" t="s">
        <v>57</v>
      </c>
    </row>
    <row r="167" spans="2:41" s="3" customFormat="1" ht="9.9499999999999993" customHeight="1" x14ac:dyDescent="0.2">
      <c r="B167" s="177" t="s">
        <v>116</v>
      </c>
      <c r="D167" s="40"/>
      <c r="E167" s="75" t="s">
        <v>108</v>
      </c>
      <c r="F167" s="75"/>
      <c r="G167" s="30" t="s">
        <v>747</v>
      </c>
      <c r="H167" s="30"/>
      <c r="I167" s="30"/>
      <c r="J167" s="30"/>
      <c r="K167" s="30" t="s">
        <v>166</v>
      </c>
      <c r="L167" s="30"/>
      <c r="M167" s="30" t="s">
        <v>741</v>
      </c>
      <c r="N167" s="30"/>
      <c r="P167" s="75"/>
      <c r="Q167" s="91" t="s">
        <v>13</v>
      </c>
      <c r="R167" s="29"/>
      <c r="S167" s="39">
        <f t="shared" si="142"/>
        <v>37.85</v>
      </c>
      <c r="T167" s="37" t="s">
        <v>45</v>
      </c>
      <c r="U167" s="5" t="str">
        <f>+Instructions!$B$3</f>
        <v>B</v>
      </c>
      <c r="V167" s="52"/>
      <c r="W167" s="56">
        <f>+Instructions!$C$22</f>
        <v>0</v>
      </c>
      <c r="X167" s="17">
        <f t="shared" si="143"/>
        <v>37.85</v>
      </c>
      <c r="Y167" s="52"/>
      <c r="Z167" s="6" t="s">
        <v>738</v>
      </c>
      <c r="AA167" s="39">
        <v>37.85</v>
      </c>
      <c r="AB167" s="60">
        <f t="shared" si="144"/>
        <v>0</v>
      </c>
      <c r="AC167" s="17">
        <f t="shared" si="145"/>
        <v>37.85</v>
      </c>
      <c r="AD167" s="12">
        <f t="shared" si="146"/>
        <v>0</v>
      </c>
      <c r="AE167" s="118"/>
      <c r="AF167" s="190">
        <v>10</v>
      </c>
      <c r="AG167" s="188">
        <f t="shared" si="147"/>
        <v>37.85</v>
      </c>
      <c r="AH167" s="52"/>
      <c r="AJ167" s="17">
        <f t="shared" si="148"/>
        <v>37.85</v>
      </c>
      <c r="AK167" s="17">
        <f t="shared" si="149"/>
        <v>0</v>
      </c>
      <c r="AL167" s="17">
        <f t="shared" si="150"/>
        <v>0</v>
      </c>
      <c r="AM167" s="17" t="str">
        <f t="shared" si="151"/>
        <v/>
      </c>
      <c r="AO167" s="103" t="s">
        <v>57</v>
      </c>
    </row>
    <row r="168" spans="2:41" s="3" customFormat="1" ht="3" customHeight="1" x14ac:dyDescent="0.2">
      <c r="P168" s="75"/>
      <c r="Q168" s="91"/>
      <c r="R168" s="6"/>
      <c r="S168" s="39"/>
      <c r="T168" s="6"/>
      <c r="U168" s="37"/>
      <c r="V168" s="289"/>
      <c r="W168" s="56"/>
      <c r="X168" s="15"/>
      <c r="Y168" s="289"/>
      <c r="Z168" s="39"/>
      <c r="AA168" s="39"/>
      <c r="AB168" s="55"/>
      <c r="AC168" s="17"/>
      <c r="AD168" s="15"/>
      <c r="AE168" s="65"/>
      <c r="AF168" s="121"/>
      <c r="AG168" s="39"/>
      <c r="AH168" s="289"/>
      <c r="AJ168" s="17"/>
      <c r="AK168" s="17"/>
      <c r="AL168" s="17"/>
      <c r="AM168" s="17"/>
      <c r="AO168" s="31" t="s">
        <v>57</v>
      </c>
    </row>
    <row r="169" spans="2:41" s="3" customFormat="1" ht="9.6" customHeight="1" x14ac:dyDescent="0.2">
      <c r="C169" s="74"/>
      <c r="D169" s="136" t="s">
        <v>169</v>
      </c>
      <c r="E169" s="195" t="s">
        <v>740</v>
      </c>
      <c r="F169" s="135"/>
      <c r="G169" s="135"/>
      <c r="H169" s="135"/>
      <c r="I169" s="135"/>
      <c r="K169" s="135"/>
      <c r="L169" s="135"/>
      <c r="M169" s="135"/>
      <c r="N169" s="135"/>
      <c r="O169" s="135"/>
      <c r="P169" s="135"/>
      <c r="S169" s="21"/>
      <c r="T169" s="68"/>
      <c r="U169" s="5"/>
      <c r="V169" s="289"/>
      <c r="W169" s="70"/>
      <c r="X169" s="70"/>
      <c r="Y169" s="289"/>
      <c r="Z169" s="39"/>
      <c r="AA169" s="39"/>
      <c r="AB169" s="55"/>
      <c r="AC169" s="17"/>
      <c r="AD169" s="15"/>
      <c r="AE169" s="65"/>
      <c r="AF169" s="121"/>
      <c r="AG169" s="17"/>
      <c r="AH169" s="289"/>
      <c r="AJ169" s="17"/>
      <c r="AK169" s="17"/>
      <c r="AL169" s="17"/>
      <c r="AM169" s="17"/>
      <c r="AO169" s="31"/>
    </row>
    <row r="170" spans="2:41" s="3" customFormat="1" ht="3.95" customHeight="1" x14ac:dyDescent="0.2">
      <c r="P170" s="75"/>
      <c r="Q170" s="91"/>
      <c r="R170" s="6"/>
      <c r="S170" s="39"/>
      <c r="T170" s="6"/>
      <c r="U170" s="5"/>
      <c r="V170" s="52"/>
      <c r="W170" s="56"/>
      <c r="X170" s="15"/>
      <c r="Y170" s="52"/>
      <c r="Z170" s="39"/>
      <c r="AA170" s="39"/>
      <c r="AB170" s="55"/>
      <c r="AC170" s="17"/>
      <c r="AD170" s="15"/>
      <c r="AE170" s="65"/>
      <c r="AF170" s="121"/>
      <c r="AG170" s="39"/>
      <c r="AH170" s="52"/>
      <c r="AJ170" s="17"/>
      <c r="AK170" s="17"/>
      <c r="AL170" s="17"/>
      <c r="AM170" s="17"/>
      <c r="AO170" s="31"/>
    </row>
    <row r="171" spans="2:41" s="3" customFormat="1" ht="9.9499999999999993" customHeight="1" x14ac:dyDescent="0.2">
      <c r="C171" s="306" t="s">
        <v>762</v>
      </c>
      <c r="D171" s="307"/>
      <c r="E171" s="307"/>
      <c r="F171" s="291"/>
      <c r="G171" s="291"/>
      <c r="H171" s="291"/>
      <c r="I171" s="291"/>
      <c r="J171" s="291"/>
      <c r="K171" s="300" t="s">
        <v>761</v>
      </c>
      <c r="L171" s="291"/>
      <c r="M171" s="291"/>
      <c r="N171" s="291"/>
      <c r="O171" s="291" t="s">
        <v>87</v>
      </c>
      <c r="P171" s="308"/>
      <c r="Q171" s="302"/>
      <c r="R171" s="305" t="s">
        <v>211</v>
      </c>
      <c r="S171" s="309" t="s">
        <v>294</v>
      </c>
      <c r="T171" s="310"/>
      <c r="U171" s="5"/>
      <c r="V171" s="52"/>
      <c r="W171" s="70"/>
      <c r="X171" s="70"/>
      <c r="Y171" s="52"/>
      <c r="Z171" s="39"/>
      <c r="AA171" s="39"/>
      <c r="AB171" s="55"/>
      <c r="AC171" s="17"/>
      <c r="AD171" s="15"/>
      <c r="AE171" s="65"/>
      <c r="AF171" s="121"/>
      <c r="AG171" s="17"/>
      <c r="AH171" s="52"/>
      <c r="AJ171" s="17"/>
      <c r="AK171" s="17"/>
      <c r="AL171" s="17"/>
      <c r="AM171" s="17"/>
      <c r="AO171" s="31" t="s">
        <v>57</v>
      </c>
    </row>
    <row r="172" spans="2:41" s="3" customFormat="1" ht="2.85" customHeight="1" x14ac:dyDescent="0.2">
      <c r="C172" s="291"/>
      <c r="D172" s="291"/>
      <c r="E172" s="291"/>
      <c r="F172" s="291"/>
      <c r="G172" s="291"/>
      <c r="H172" s="291"/>
      <c r="I172" s="291"/>
      <c r="J172" s="291"/>
      <c r="K172" s="291"/>
      <c r="L172" s="291"/>
      <c r="M172" s="291"/>
      <c r="N172" s="291" t="s">
        <v>596</v>
      </c>
      <c r="O172" s="291"/>
      <c r="P172" s="290"/>
      <c r="Q172" s="295"/>
      <c r="R172" s="302"/>
      <c r="S172" s="297"/>
      <c r="T172" s="302"/>
      <c r="U172" s="5"/>
      <c r="V172" s="52"/>
      <c r="W172" s="56"/>
      <c r="X172" s="15"/>
      <c r="Y172" s="52"/>
      <c r="Z172" s="39"/>
      <c r="AA172" s="39"/>
      <c r="AB172" s="55"/>
      <c r="AC172" s="17"/>
      <c r="AD172" s="15"/>
      <c r="AE172" s="65"/>
      <c r="AF172" s="121"/>
      <c r="AG172" s="39"/>
      <c r="AH172" s="52"/>
      <c r="AJ172" s="17"/>
      <c r="AK172" s="17"/>
      <c r="AL172" s="17"/>
      <c r="AM172" s="17"/>
      <c r="AO172" s="31"/>
    </row>
    <row r="173" spans="2:41" s="3" customFormat="1" ht="9.9499999999999993" customHeight="1" x14ac:dyDescent="0.2">
      <c r="C173" s="306"/>
      <c r="D173" s="301" t="s">
        <v>9</v>
      </c>
      <c r="E173" s="311" t="s">
        <v>291</v>
      </c>
      <c r="F173" s="311"/>
      <c r="G173" s="311"/>
      <c r="H173" s="311"/>
      <c r="I173" s="311"/>
      <c r="J173" s="311"/>
      <c r="K173" s="311"/>
      <c r="L173" s="311"/>
      <c r="M173" s="311"/>
      <c r="N173" s="311"/>
      <c r="O173" s="311"/>
      <c r="P173" s="311"/>
      <c r="Q173" s="291"/>
      <c r="R173" s="291"/>
      <c r="S173" s="312"/>
      <c r="T173" s="313"/>
      <c r="U173" s="5"/>
      <c r="V173" s="52"/>
      <c r="W173" s="70"/>
      <c r="X173" s="70"/>
      <c r="Y173" s="52"/>
      <c r="Z173" s="39"/>
      <c r="AA173" s="39"/>
      <c r="AB173" s="55"/>
      <c r="AC173" s="17"/>
      <c r="AD173" s="15"/>
      <c r="AE173" s="65"/>
      <c r="AF173" s="121"/>
      <c r="AG173" s="17"/>
      <c r="AH173" s="52"/>
      <c r="AJ173" s="17"/>
      <c r="AK173" s="17"/>
      <c r="AL173" s="17"/>
      <c r="AM173" s="17"/>
      <c r="AO173" s="31"/>
    </row>
    <row r="174" spans="2:41" s="3" customFormat="1" ht="1.5" customHeight="1" x14ac:dyDescent="0.2">
      <c r="C174" s="291"/>
      <c r="D174" s="291"/>
      <c r="E174" s="291"/>
      <c r="F174" s="291"/>
      <c r="G174" s="291"/>
      <c r="H174" s="291"/>
      <c r="I174" s="291"/>
      <c r="J174" s="291"/>
      <c r="K174" s="291"/>
      <c r="L174" s="291"/>
      <c r="M174" s="291"/>
      <c r="N174" s="291" t="s">
        <v>596</v>
      </c>
      <c r="O174" s="291"/>
      <c r="P174" s="290"/>
      <c r="Q174" s="295"/>
      <c r="R174" s="302"/>
      <c r="S174" s="297"/>
      <c r="T174" s="302"/>
      <c r="U174" s="5"/>
      <c r="V174" s="52"/>
      <c r="W174" s="56"/>
      <c r="X174" s="15"/>
      <c r="Y174" s="52"/>
      <c r="Z174" s="39"/>
      <c r="AA174" s="39"/>
      <c r="AB174" s="55"/>
      <c r="AC174" s="17"/>
      <c r="AD174" s="15"/>
      <c r="AE174" s="65"/>
      <c r="AF174" s="121"/>
      <c r="AG174" s="39"/>
      <c r="AH174" s="52"/>
      <c r="AJ174" s="17"/>
      <c r="AK174" s="17"/>
      <c r="AL174" s="17"/>
      <c r="AM174" s="17"/>
      <c r="AO174" s="31"/>
    </row>
    <row r="175" spans="2:41" s="3" customFormat="1" ht="9.9499999999999993" customHeight="1" x14ac:dyDescent="0.2">
      <c r="B175" s="175" t="s">
        <v>114</v>
      </c>
      <c r="C175" s="291" t="s">
        <v>87</v>
      </c>
      <c r="D175" s="301"/>
      <c r="E175" s="290" t="s">
        <v>112</v>
      </c>
      <c r="F175" s="290"/>
      <c r="G175" s="228" t="s">
        <v>282</v>
      </c>
      <c r="H175" s="228"/>
      <c r="I175" s="228"/>
      <c r="J175" s="228"/>
      <c r="K175" s="228"/>
      <c r="L175" s="228"/>
      <c r="M175" s="228"/>
      <c r="N175" s="228"/>
      <c r="O175" s="291"/>
      <c r="P175" s="290" t="s">
        <v>293</v>
      </c>
      <c r="Q175" s="295" t="s">
        <v>13</v>
      </c>
      <c r="R175" s="296"/>
      <c r="S175" s="297">
        <f>IF(Suggested="Yes",AA175,AG175)</f>
        <v>9.1999999999999993</v>
      </c>
      <c r="T175" s="298" t="s">
        <v>46</v>
      </c>
      <c r="U175" s="5" t="str">
        <f>+Instructions!$B$3</f>
        <v>B</v>
      </c>
      <c r="V175" s="52"/>
      <c r="W175" s="56">
        <f>+Instructions!$C$22</f>
        <v>0</v>
      </c>
      <c r="X175" s="17">
        <f>ROUND($AA175*(1-W175)+0.004999,2)</f>
        <v>9.1999999999999993</v>
      </c>
      <c r="Y175" s="52"/>
      <c r="Z175" s="6" t="s">
        <v>763</v>
      </c>
      <c r="AA175" s="39">
        <v>9.1999999999999993</v>
      </c>
      <c r="AB175" s="60">
        <f t="shared" ref="AB175:AC177" si="152">+W175</f>
        <v>0</v>
      </c>
      <c r="AC175" s="17">
        <f t="shared" si="152"/>
        <v>9.1999999999999993</v>
      </c>
      <c r="AD175" s="12">
        <f>(AG175-AC175)/AG175</f>
        <v>0</v>
      </c>
      <c r="AE175" s="118"/>
      <c r="AF175" s="191">
        <v>8</v>
      </c>
      <c r="AG175" s="187">
        <f>SUM(AJ175:AL175)+AE175</f>
        <v>9.1999999999999993</v>
      </c>
      <c r="AH175" s="52"/>
      <c r="AJ175" s="17">
        <f>ROUND(AC175/(1-VLOOKUP(AF175,Group,2,FALSE)),2)</f>
        <v>9.1999999999999993</v>
      </c>
      <c r="AK175" s="17">
        <f>IF(VLOOKUP(AF175,Group,5,FALSE)="YES",VLOOKUP(ROUND(ROUND(AJ175,1)-AJ175,2),Round,2,FALSE)+VLOOKUP(AF175,Group,6,FALSE),0)</f>
        <v>0</v>
      </c>
      <c r="AL175" s="17">
        <f>IF(VLOOKUP(AF175,Group,7,FALSE)="",0,ROUND(AJ175-0.04999,1)-AJ175+AM175)</f>
        <v>0</v>
      </c>
      <c r="AM175" s="17" t="str">
        <f>IF(VLOOKUP(AF175,Group,7,FALSE)="","",VLOOKUP(AF175,Group,7,FALSE))</f>
        <v/>
      </c>
      <c r="AO175" s="103" t="s">
        <v>57</v>
      </c>
    </row>
    <row r="176" spans="2:41" s="3" customFormat="1" ht="9.9499999999999993" customHeight="1" x14ac:dyDescent="0.2">
      <c r="B176" s="175" t="s">
        <v>114</v>
      </c>
      <c r="C176" s="291"/>
      <c r="D176" s="301"/>
      <c r="E176" s="290" t="s">
        <v>86</v>
      </c>
      <c r="F176" s="290"/>
      <c r="G176" s="228" t="s">
        <v>282</v>
      </c>
      <c r="H176" s="228"/>
      <c r="I176" s="228"/>
      <c r="J176" s="228"/>
      <c r="K176" s="228"/>
      <c r="L176" s="228"/>
      <c r="M176" s="228"/>
      <c r="N176" s="228"/>
      <c r="O176" s="291"/>
      <c r="P176" s="290" t="s">
        <v>121</v>
      </c>
      <c r="Q176" s="295" t="s">
        <v>13</v>
      </c>
      <c r="R176" s="296"/>
      <c r="S176" s="297">
        <f>IF(Suggested="Yes",AA176,AG176)</f>
        <v>8.65</v>
      </c>
      <c r="T176" s="298" t="s">
        <v>46</v>
      </c>
      <c r="U176" s="5" t="str">
        <f>+Instructions!$B$3</f>
        <v>B</v>
      </c>
      <c r="V176" s="52"/>
      <c r="W176" s="56">
        <f>+Instructions!$C$22</f>
        <v>0</v>
      </c>
      <c r="X176" s="17">
        <f>ROUND($AA176*(1-W176)+0.004999,2)</f>
        <v>8.65</v>
      </c>
      <c r="Y176" s="52"/>
      <c r="Z176" s="6" t="s">
        <v>763</v>
      </c>
      <c r="AA176" s="39">
        <v>8.65</v>
      </c>
      <c r="AB176" s="60">
        <f t="shared" si="152"/>
        <v>0</v>
      </c>
      <c r="AC176" s="17">
        <f t="shared" si="152"/>
        <v>8.65</v>
      </c>
      <c r="AD176" s="12">
        <f>(AG176-AC176)/AG176</f>
        <v>0</v>
      </c>
      <c r="AE176" s="118"/>
      <c r="AF176" s="191">
        <v>8</v>
      </c>
      <c r="AG176" s="187">
        <f>SUM(AJ176:AL176)+AE176</f>
        <v>8.65</v>
      </c>
      <c r="AH176" s="52"/>
      <c r="AJ176" s="17">
        <f>ROUND(AC176/(1-VLOOKUP(AF176,Group,2,FALSE)),2)</f>
        <v>8.65</v>
      </c>
      <c r="AK176" s="17">
        <f>IF(VLOOKUP(AF176,Group,5,FALSE)="YES",VLOOKUP(ROUND(ROUND(AJ176,1)-AJ176,2),Round,2,FALSE)+VLOOKUP(AF176,Group,6,FALSE),0)</f>
        <v>0</v>
      </c>
      <c r="AL176" s="17">
        <f>IF(VLOOKUP(AF176,Group,7,FALSE)="",0,ROUND(AJ176-0.04999,1)-AJ176+AM176)</f>
        <v>0</v>
      </c>
      <c r="AM176" s="17" t="str">
        <f>IF(VLOOKUP(AF176,Group,7,FALSE)="","",VLOOKUP(AF176,Group,7,FALSE))</f>
        <v/>
      </c>
      <c r="AO176" s="103" t="s">
        <v>57</v>
      </c>
    </row>
    <row r="177" spans="2:41" s="3" customFormat="1" ht="9.9499999999999993" customHeight="1" x14ac:dyDescent="0.2">
      <c r="B177" s="175" t="s">
        <v>114</v>
      </c>
      <c r="C177" s="291"/>
      <c r="D177" s="301"/>
      <c r="E177" s="290" t="s">
        <v>108</v>
      </c>
      <c r="F177" s="290"/>
      <c r="G177" s="228" t="s">
        <v>282</v>
      </c>
      <c r="H177" s="228"/>
      <c r="I177" s="228"/>
      <c r="J177" s="228"/>
      <c r="K177" s="228"/>
      <c r="L177" s="228"/>
      <c r="M177" s="228"/>
      <c r="N177" s="228"/>
      <c r="O177" s="291"/>
      <c r="P177" s="290" t="s">
        <v>122</v>
      </c>
      <c r="Q177" s="295" t="s">
        <v>13</v>
      </c>
      <c r="R177" s="296"/>
      <c r="S177" s="297">
        <f>IF(Suggested="Yes",AA177,AG177)</f>
        <v>7.85</v>
      </c>
      <c r="T177" s="298" t="s">
        <v>46</v>
      </c>
      <c r="U177" s="5" t="str">
        <f>+Instructions!$B$3</f>
        <v>B</v>
      </c>
      <c r="V177" s="52"/>
      <c r="W177" s="56">
        <f>+Instructions!$C$22</f>
        <v>0</v>
      </c>
      <c r="X177" s="17">
        <f>ROUND($AA177*(1-W177)+0.004999,2)</f>
        <v>7.85</v>
      </c>
      <c r="Y177" s="52"/>
      <c r="Z177" s="6" t="s">
        <v>763</v>
      </c>
      <c r="AA177" s="39">
        <v>7.85</v>
      </c>
      <c r="AB177" s="60">
        <f t="shared" si="152"/>
        <v>0</v>
      </c>
      <c r="AC177" s="17">
        <f t="shared" si="152"/>
        <v>7.85</v>
      </c>
      <c r="AD177" s="12">
        <f>(AG177-AC177)/AG177</f>
        <v>0</v>
      </c>
      <c r="AE177" s="118"/>
      <c r="AF177" s="191">
        <v>8</v>
      </c>
      <c r="AG177" s="187">
        <f>SUM(AJ177:AL177)+AE177</f>
        <v>7.85</v>
      </c>
      <c r="AH177" s="52"/>
      <c r="AJ177" s="17">
        <f>ROUND(AC177/(1-VLOOKUP(AF177,Group,2,FALSE)),2)</f>
        <v>7.85</v>
      </c>
      <c r="AK177" s="17">
        <f>IF(VLOOKUP(AF177,Group,5,FALSE)="YES",VLOOKUP(ROUND(ROUND(AJ177,1)-AJ177,2),Round,2,FALSE)+VLOOKUP(AF177,Group,6,FALSE),0)</f>
        <v>0</v>
      </c>
      <c r="AL177" s="17">
        <f>IF(VLOOKUP(AF177,Group,7,FALSE)="",0,ROUND(AJ177-0.04999,1)-AJ177+AM177)</f>
        <v>0</v>
      </c>
      <c r="AM177" s="17" t="str">
        <f>IF(VLOOKUP(AF177,Group,7,FALSE)="","",VLOOKUP(AF177,Group,7,FALSE))</f>
        <v/>
      </c>
      <c r="AO177" s="103" t="s">
        <v>57</v>
      </c>
    </row>
    <row r="178" spans="2:41" s="3" customFormat="1" ht="2.85" customHeight="1" x14ac:dyDescent="0.2">
      <c r="C178" s="291"/>
      <c r="D178" s="291"/>
      <c r="E178" s="291"/>
      <c r="F178" s="291"/>
      <c r="G178" s="291"/>
      <c r="H178" s="291"/>
      <c r="I178" s="291"/>
      <c r="J178" s="291"/>
      <c r="K178" s="291"/>
      <c r="L178" s="291"/>
      <c r="M178" s="291"/>
      <c r="N178" s="291" t="s">
        <v>596</v>
      </c>
      <c r="O178" s="291"/>
      <c r="P178" s="290"/>
      <c r="Q178" s="295"/>
      <c r="R178" s="302"/>
      <c r="S178" s="297"/>
      <c r="T178" s="302"/>
      <c r="U178" s="5"/>
      <c r="V178" s="52"/>
      <c r="W178" s="56"/>
      <c r="X178" s="15"/>
      <c r="Y178" s="52"/>
      <c r="Z178" s="39"/>
      <c r="AA178" s="39"/>
      <c r="AB178" s="55"/>
      <c r="AC178" s="17"/>
      <c r="AD178" s="15"/>
      <c r="AE178" s="65"/>
      <c r="AF178" s="121"/>
      <c r="AG178" s="39"/>
      <c r="AH178" s="52"/>
      <c r="AJ178" s="17"/>
      <c r="AK178" s="17"/>
      <c r="AL178" s="17"/>
      <c r="AM178" s="17"/>
      <c r="AO178" s="31"/>
    </row>
    <row r="179" spans="2:41" s="3" customFormat="1" ht="9.9499999999999993" customHeight="1" x14ac:dyDescent="0.2">
      <c r="B179" s="175" t="s">
        <v>114</v>
      </c>
      <c r="C179" s="291"/>
      <c r="D179" s="301"/>
      <c r="E179" s="290" t="s">
        <v>112</v>
      </c>
      <c r="F179" s="290"/>
      <c r="G179" s="228" t="s">
        <v>283</v>
      </c>
      <c r="H179" s="228"/>
      <c r="I179" s="228"/>
      <c r="J179" s="228"/>
      <c r="K179" s="228"/>
      <c r="L179" s="228"/>
      <c r="M179" s="228"/>
      <c r="N179" s="228"/>
      <c r="O179" s="291"/>
      <c r="P179" s="290" t="s">
        <v>293</v>
      </c>
      <c r="Q179" s="295" t="s">
        <v>13</v>
      </c>
      <c r="R179" s="296"/>
      <c r="S179" s="297">
        <f>IF(Suggested="Yes",AA179,AG179)</f>
        <v>11.65</v>
      </c>
      <c r="T179" s="298" t="s">
        <v>46</v>
      </c>
      <c r="U179" s="5" t="str">
        <f>+Instructions!$B$3</f>
        <v>B</v>
      </c>
      <c r="V179" s="52"/>
      <c r="W179" s="56">
        <f>+Instructions!$C$22</f>
        <v>0</v>
      </c>
      <c r="X179" s="17">
        <f>ROUND($AA179*(1-W179)+0.004999,2)</f>
        <v>11.65</v>
      </c>
      <c r="Y179" s="52"/>
      <c r="Z179" s="6" t="s">
        <v>763</v>
      </c>
      <c r="AA179" s="39">
        <v>11.65</v>
      </c>
      <c r="AB179" s="60">
        <f t="shared" ref="AB179:AC181" si="153">+W179</f>
        <v>0</v>
      </c>
      <c r="AC179" s="17">
        <f t="shared" si="153"/>
        <v>11.65</v>
      </c>
      <c r="AD179" s="12">
        <f>(AG179-AC179)/AG179</f>
        <v>0</v>
      </c>
      <c r="AE179" s="118"/>
      <c r="AF179" s="191">
        <v>8</v>
      </c>
      <c r="AG179" s="187">
        <f>SUM(AJ179:AL179)+AE179</f>
        <v>11.65</v>
      </c>
      <c r="AH179" s="52"/>
      <c r="AJ179" s="17">
        <f>ROUND(AC179/(1-VLOOKUP(AF179,Group,2,FALSE)),2)</f>
        <v>11.65</v>
      </c>
      <c r="AK179" s="17">
        <f>IF(VLOOKUP(AF179,Group,5,FALSE)="YES",VLOOKUP(ROUND(ROUND(AJ179,1)-AJ179,2),Round,2,FALSE)+VLOOKUP(AF179,Group,6,FALSE),0)</f>
        <v>0</v>
      </c>
      <c r="AL179" s="17">
        <f>IF(VLOOKUP(AF179,Group,7,FALSE)="",0,ROUND(AJ179-0.04999,1)-AJ179+AM179)</f>
        <v>0</v>
      </c>
      <c r="AM179" s="17" t="str">
        <f>IF(VLOOKUP(AF179,Group,7,FALSE)="","",VLOOKUP(AF179,Group,7,FALSE))</f>
        <v/>
      </c>
      <c r="AO179" s="103" t="s">
        <v>57</v>
      </c>
    </row>
    <row r="180" spans="2:41" s="3" customFormat="1" ht="9.9499999999999993" customHeight="1" x14ac:dyDescent="0.2">
      <c r="B180" s="175" t="s">
        <v>114</v>
      </c>
      <c r="C180" s="291"/>
      <c r="D180" s="301"/>
      <c r="E180" s="290" t="s">
        <v>86</v>
      </c>
      <c r="F180" s="290"/>
      <c r="G180" s="228" t="s">
        <v>283</v>
      </c>
      <c r="H180" s="228"/>
      <c r="I180" s="228"/>
      <c r="J180" s="228"/>
      <c r="K180" s="228"/>
      <c r="L180" s="228"/>
      <c r="M180" s="228"/>
      <c r="N180" s="228"/>
      <c r="O180" s="291"/>
      <c r="P180" s="290" t="s">
        <v>121</v>
      </c>
      <c r="Q180" s="295" t="s">
        <v>13</v>
      </c>
      <c r="R180" s="296"/>
      <c r="S180" s="297">
        <f>IF(Suggested="Yes",AA180,AG180)</f>
        <v>11.1</v>
      </c>
      <c r="T180" s="298" t="s">
        <v>46</v>
      </c>
      <c r="U180" s="5" t="str">
        <f>+Instructions!$B$3</f>
        <v>B</v>
      </c>
      <c r="V180" s="52"/>
      <c r="W180" s="56">
        <f>+Instructions!$C$22</f>
        <v>0</v>
      </c>
      <c r="X180" s="17">
        <f>ROUND($AA180*(1-W180)+0.004999,2)</f>
        <v>11.1</v>
      </c>
      <c r="Y180" s="52"/>
      <c r="Z180" s="6" t="s">
        <v>763</v>
      </c>
      <c r="AA180" s="39">
        <v>11.1</v>
      </c>
      <c r="AB180" s="60">
        <f t="shared" si="153"/>
        <v>0</v>
      </c>
      <c r="AC180" s="17">
        <f t="shared" si="153"/>
        <v>11.1</v>
      </c>
      <c r="AD180" s="12">
        <f>(AG180-AC180)/AG180</f>
        <v>0</v>
      </c>
      <c r="AE180" s="118"/>
      <c r="AF180" s="191">
        <v>8</v>
      </c>
      <c r="AG180" s="187">
        <f>SUM(AJ180:AL180)+AE180</f>
        <v>11.1</v>
      </c>
      <c r="AH180" s="52"/>
      <c r="AJ180" s="17">
        <f>ROUND(AC180/(1-VLOOKUP(AF180,Group,2,FALSE)),2)</f>
        <v>11.1</v>
      </c>
      <c r="AK180" s="17">
        <f>IF(VLOOKUP(AF180,Group,5,FALSE)="YES",VLOOKUP(ROUND(ROUND(AJ180,1)-AJ180,2),Round,2,FALSE)+VLOOKUP(AF180,Group,6,FALSE),0)</f>
        <v>0</v>
      </c>
      <c r="AL180" s="17">
        <f>IF(VLOOKUP(AF180,Group,7,FALSE)="",0,ROUND(AJ180-0.04999,1)-AJ180+AM180)</f>
        <v>0</v>
      </c>
      <c r="AM180" s="17" t="str">
        <f>IF(VLOOKUP(AF180,Group,7,FALSE)="","",VLOOKUP(AF180,Group,7,FALSE))</f>
        <v/>
      </c>
      <c r="AO180" s="103" t="s">
        <v>57</v>
      </c>
    </row>
    <row r="181" spans="2:41" s="3" customFormat="1" ht="9.9499999999999993" customHeight="1" x14ac:dyDescent="0.2">
      <c r="B181" s="175" t="s">
        <v>114</v>
      </c>
      <c r="C181" s="291"/>
      <c r="D181" s="301"/>
      <c r="E181" s="290" t="s">
        <v>108</v>
      </c>
      <c r="F181" s="290"/>
      <c r="G181" s="228" t="s">
        <v>283</v>
      </c>
      <c r="H181" s="228"/>
      <c r="I181" s="228"/>
      <c r="J181" s="228"/>
      <c r="K181" s="228"/>
      <c r="L181" s="228"/>
      <c r="M181" s="228"/>
      <c r="N181" s="228"/>
      <c r="O181" s="291"/>
      <c r="P181" s="290" t="s">
        <v>122</v>
      </c>
      <c r="Q181" s="295" t="s">
        <v>13</v>
      </c>
      <c r="R181" s="296"/>
      <c r="S181" s="297">
        <f>IF(Suggested="Yes",AA181,AG181)</f>
        <v>9.5500000000000007</v>
      </c>
      <c r="T181" s="298" t="s">
        <v>46</v>
      </c>
      <c r="U181" s="5" t="str">
        <f>+Instructions!$B$3</f>
        <v>B</v>
      </c>
      <c r="V181" s="52"/>
      <c r="W181" s="56">
        <f>+Instructions!$C$22</f>
        <v>0</v>
      </c>
      <c r="X181" s="17">
        <f>ROUND($AA181*(1-W181)+0.004999,2)</f>
        <v>9.5500000000000007</v>
      </c>
      <c r="Y181" s="52"/>
      <c r="Z181" s="6" t="s">
        <v>763</v>
      </c>
      <c r="AA181" s="39">
        <v>9.5500000000000007</v>
      </c>
      <c r="AB181" s="60">
        <f t="shared" si="153"/>
        <v>0</v>
      </c>
      <c r="AC181" s="17">
        <f t="shared" si="153"/>
        <v>9.5500000000000007</v>
      </c>
      <c r="AD181" s="12">
        <f>(AG181-AC181)/AG181</f>
        <v>0</v>
      </c>
      <c r="AE181" s="118"/>
      <c r="AF181" s="191">
        <v>8</v>
      </c>
      <c r="AG181" s="187">
        <f>SUM(AJ181:AL181)+AE181</f>
        <v>9.5500000000000007</v>
      </c>
      <c r="AH181" s="52"/>
      <c r="AJ181" s="17">
        <f>ROUND(AC181/(1-VLOOKUP(AF181,Group,2,FALSE)),2)</f>
        <v>9.5500000000000007</v>
      </c>
      <c r="AK181" s="17">
        <f>IF(VLOOKUP(AF181,Group,5,FALSE)="YES",VLOOKUP(ROUND(ROUND(AJ181,1)-AJ181,2),Round,2,FALSE)+VLOOKUP(AF181,Group,6,FALSE),0)</f>
        <v>0</v>
      </c>
      <c r="AL181" s="17">
        <f>IF(VLOOKUP(AF181,Group,7,FALSE)="",0,ROUND(AJ181-0.04999,1)-AJ181+AM181)</f>
        <v>0</v>
      </c>
      <c r="AM181" s="17" t="str">
        <f>IF(VLOOKUP(AF181,Group,7,FALSE)="","",VLOOKUP(AF181,Group,7,FALSE))</f>
        <v/>
      </c>
      <c r="AO181" s="103" t="s">
        <v>57</v>
      </c>
    </row>
    <row r="182" spans="2:41" s="3" customFormat="1" ht="2.85" customHeight="1" x14ac:dyDescent="0.2">
      <c r="C182" s="291"/>
      <c r="D182" s="291"/>
      <c r="E182" s="291"/>
      <c r="F182" s="291"/>
      <c r="G182" s="291"/>
      <c r="H182" s="291"/>
      <c r="I182" s="291"/>
      <c r="J182" s="291"/>
      <c r="K182" s="291"/>
      <c r="L182" s="291"/>
      <c r="M182" s="291"/>
      <c r="N182" s="291" t="s">
        <v>596</v>
      </c>
      <c r="O182" s="291"/>
      <c r="P182" s="290"/>
      <c r="Q182" s="295"/>
      <c r="R182" s="302"/>
      <c r="S182" s="297"/>
      <c r="T182" s="302"/>
      <c r="U182" s="5"/>
      <c r="V182" s="52"/>
      <c r="W182" s="56"/>
      <c r="X182" s="15"/>
      <c r="Y182" s="52"/>
      <c r="Z182" s="39"/>
      <c r="AA182" s="39"/>
      <c r="AB182" s="55"/>
      <c r="AC182" s="17"/>
      <c r="AD182" s="15"/>
      <c r="AE182" s="65"/>
      <c r="AF182" s="121"/>
      <c r="AG182" s="39"/>
      <c r="AH182" s="52"/>
      <c r="AJ182" s="17"/>
      <c r="AK182" s="17"/>
      <c r="AL182" s="17"/>
      <c r="AM182" s="17"/>
      <c r="AO182" s="31"/>
    </row>
    <row r="183" spans="2:41" s="3" customFormat="1" ht="9.9499999999999993" customHeight="1" x14ac:dyDescent="0.2">
      <c r="B183" s="177" t="s">
        <v>116</v>
      </c>
      <c r="C183" s="291"/>
      <c r="D183" s="301"/>
      <c r="E183" s="290" t="s">
        <v>284</v>
      </c>
      <c r="F183" s="290"/>
      <c r="G183" s="228" t="s">
        <v>285</v>
      </c>
      <c r="H183" s="228"/>
      <c r="I183" s="228"/>
      <c r="J183" s="228"/>
      <c r="K183" s="228"/>
      <c r="L183" s="228"/>
      <c r="M183" s="228"/>
      <c r="N183" s="228"/>
      <c r="O183" s="291"/>
      <c r="P183" s="290" t="s">
        <v>232</v>
      </c>
      <c r="Q183" s="295" t="s">
        <v>13</v>
      </c>
      <c r="R183" s="296"/>
      <c r="S183" s="297">
        <f>IF(Suggested="Yes",AA183,AG183)</f>
        <v>20.05</v>
      </c>
      <c r="T183" s="298" t="s">
        <v>46</v>
      </c>
      <c r="U183" s="5" t="str">
        <f>+Instructions!$B$3</f>
        <v>B</v>
      </c>
      <c r="V183" s="52"/>
      <c r="W183" s="56">
        <f>+Instructions!$C$22</f>
        <v>0</v>
      </c>
      <c r="X183" s="17">
        <f>ROUND($AA183*(1-W183)+0.004999,2)</f>
        <v>20.05</v>
      </c>
      <c r="Y183" s="52"/>
      <c r="Z183" s="6" t="s">
        <v>763</v>
      </c>
      <c r="AA183" s="39">
        <v>20.05</v>
      </c>
      <c r="AB183" s="60">
        <f>+W183</f>
        <v>0</v>
      </c>
      <c r="AC183" s="17">
        <f>+X183</f>
        <v>20.05</v>
      </c>
      <c r="AD183" s="12">
        <f>(AG183-AC183)/AG183</f>
        <v>0</v>
      </c>
      <c r="AE183" s="118"/>
      <c r="AF183" s="190">
        <v>10</v>
      </c>
      <c r="AG183" s="188">
        <f>SUM(AJ183:AL183)+AE183</f>
        <v>20.05</v>
      </c>
      <c r="AH183" s="52"/>
      <c r="AJ183" s="17">
        <f>ROUND(AC183/(1-VLOOKUP(AF183,Group,2,FALSE)),2)</f>
        <v>20.05</v>
      </c>
      <c r="AK183" s="17">
        <f>IF(VLOOKUP(AF183,Group,5,FALSE)="YES",VLOOKUP(ROUND(ROUND(AJ183,1)-AJ183,2),Round,2,FALSE)+VLOOKUP(AF183,Group,6,FALSE),0)</f>
        <v>0</v>
      </c>
      <c r="AL183" s="17">
        <f>IF(VLOOKUP(AF183,Group,7,FALSE)="",0,ROUND(AJ183-0.04999,1)-AJ183+AM183)</f>
        <v>0</v>
      </c>
      <c r="AM183" s="17" t="str">
        <f>IF(VLOOKUP(AF183,Group,7,FALSE)="","",VLOOKUP(AF183,Group,7,FALSE))</f>
        <v/>
      </c>
      <c r="AO183" s="103" t="s">
        <v>57</v>
      </c>
    </row>
    <row r="184" spans="2:41" s="3" customFormat="1" ht="9.9499999999999993" customHeight="1" x14ac:dyDescent="0.2">
      <c r="B184" s="177" t="s">
        <v>116</v>
      </c>
      <c r="C184" s="291"/>
      <c r="D184" s="301"/>
      <c r="E184" s="290" t="s">
        <v>284</v>
      </c>
      <c r="F184" s="290"/>
      <c r="G184" s="228" t="s">
        <v>286</v>
      </c>
      <c r="H184" s="228"/>
      <c r="I184" s="228"/>
      <c r="J184" s="228"/>
      <c r="K184" s="228"/>
      <c r="L184" s="228"/>
      <c r="M184" s="228"/>
      <c r="N184" s="228"/>
      <c r="O184" s="291"/>
      <c r="P184" s="290" t="s">
        <v>302</v>
      </c>
      <c r="Q184" s="295"/>
      <c r="R184" s="296" t="s">
        <v>51</v>
      </c>
      <c r="S184" s="297">
        <f>IF(Suggested="Yes",AA184,AG184)</f>
        <v>22.35</v>
      </c>
      <c r="T184" s="298" t="s">
        <v>46</v>
      </c>
      <c r="U184" s="5" t="str">
        <f>+Instructions!$B$3</f>
        <v>B</v>
      </c>
      <c r="V184" s="52"/>
      <c r="W184" s="56">
        <f>+Instructions!$C$22</f>
        <v>0</v>
      </c>
      <c r="X184" s="17">
        <f>ROUND($AA184*(1-W184)+0.004999,2)</f>
        <v>22.35</v>
      </c>
      <c r="Y184" s="52"/>
      <c r="Z184" s="6" t="s">
        <v>763</v>
      </c>
      <c r="AA184" s="39">
        <v>22.35</v>
      </c>
      <c r="AB184" s="60">
        <f>+W184</f>
        <v>0</v>
      </c>
      <c r="AC184" s="17">
        <f>+X184</f>
        <v>22.35</v>
      </c>
      <c r="AD184" s="12">
        <f>(AG184-AC184)/AG184</f>
        <v>0</v>
      </c>
      <c r="AE184" s="118"/>
      <c r="AF184" s="190">
        <v>10</v>
      </c>
      <c r="AG184" s="188">
        <f>SUM(AJ184:AL184)+AE184</f>
        <v>22.35</v>
      </c>
      <c r="AH184" s="52"/>
      <c r="AJ184" s="17">
        <f>ROUND(AC184/(1-VLOOKUP(AF184,Group,2,FALSE)),2)</f>
        <v>22.35</v>
      </c>
      <c r="AK184" s="17">
        <f>IF(VLOOKUP(AF184,Group,5,FALSE)="YES",VLOOKUP(ROUND(ROUND(AJ184,1)-AJ184,2),Round,2,FALSE)+VLOOKUP(AF184,Group,6,FALSE),0)</f>
        <v>0</v>
      </c>
      <c r="AL184" s="17">
        <f>IF(VLOOKUP(AF184,Group,7,FALSE)="",0,ROUND(AJ184-0.04999,1)-AJ184+AM184)</f>
        <v>0</v>
      </c>
      <c r="AM184" s="17" t="str">
        <f>IF(VLOOKUP(AF184,Group,7,FALSE)="","",VLOOKUP(AF184,Group,7,FALSE))</f>
        <v/>
      </c>
      <c r="AO184" s="103" t="s">
        <v>57</v>
      </c>
    </row>
    <row r="185" spans="2:41" s="3" customFormat="1" ht="2.85" customHeight="1" x14ac:dyDescent="0.2">
      <c r="C185" s="291"/>
      <c r="D185" s="291"/>
      <c r="E185" s="291"/>
      <c r="F185" s="291"/>
      <c r="G185" s="291"/>
      <c r="H185" s="291"/>
      <c r="I185" s="291"/>
      <c r="J185" s="291"/>
      <c r="K185" s="291"/>
      <c r="L185" s="291"/>
      <c r="M185" s="291"/>
      <c r="N185" s="291" t="s">
        <v>596</v>
      </c>
      <c r="O185" s="291"/>
      <c r="P185" s="290"/>
      <c r="Q185" s="295"/>
      <c r="R185" s="302"/>
      <c r="S185" s="297"/>
      <c r="T185" s="302"/>
      <c r="U185" s="5"/>
      <c r="V185" s="52"/>
      <c r="W185" s="56"/>
      <c r="X185" s="15"/>
      <c r="Y185" s="52"/>
      <c r="Z185" s="39"/>
      <c r="AA185" s="39"/>
      <c r="AB185" s="55"/>
      <c r="AC185" s="17"/>
      <c r="AD185" s="15"/>
      <c r="AE185" s="65"/>
      <c r="AF185" s="121"/>
      <c r="AG185" s="39"/>
      <c r="AH185" s="52"/>
      <c r="AJ185" s="17"/>
      <c r="AK185" s="17"/>
      <c r="AL185" s="17"/>
      <c r="AM185" s="17"/>
      <c r="AO185" s="31"/>
    </row>
    <row r="186" spans="2:41" s="3" customFormat="1" ht="9.9499999999999993" customHeight="1" x14ac:dyDescent="0.2">
      <c r="B186" s="177" t="s">
        <v>116</v>
      </c>
      <c r="C186" s="291"/>
      <c r="D186" s="301"/>
      <c r="E186" s="290" t="s">
        <v>289</v>
      </c>
      <c r="F186" s="290"/>
      <c r="G186" s="228" t="s">
        <v>296</v>
      </c>
      <c r="H186" s="228"/>
      <c r="I186" s="228"/>
      <c r="J186" s="228"/>
      <c r="K186" s="228"/>
      <c r="L186" s="228"/>
      <c r="M186" s="228"/>
      <c r="N186" s="228"/>
      <c r="O186" s="291"/>
      <c r="P186" s="290" t="s">
        <v>297</v>
      </c>
      <c r="Q186" s="295"/>
      <c r="R186" s="296" t="s">
        <v>51</v>
      </c>
      <c r="S186" s="297">
        <f>IF(Suggested="Yes",AA186,AG186)</f>
        <v>23.5</v>
      </c>
      <c r="T186" s="298" t="s">
        <v>45</v>
      </c>
      <c r="U186" s="5" t="str">
        <f>+Instructions!$B$3</f>
        <v>B</v>
      </c>
      <c r="V186" s="52"/>
      <c r="W186" s="56">
        <f>+Instructions!$C$22</f>
        <v>0</v>
      </c>
      <c r="X186" s="17">
        <f>ROUND($AA186*(1-W186)+0.004999,2)</f>
        <v>23.5</v>
      </c>
      <c r="Y186" s="52"/>
      <c r="Z186" s="6" t="s">
        <v>763</v>
      </c>
      <c r="AA186" s="39">
        <v>23.5</v>
      </c>
      <c r="AB186" s="60">
        <f>+W186</f>
        <v>0</v>
      </c>
      <c r="AC186" s="17">
        <f>+X186</f>
        <v>23.5</v>
      </c>
      <c r="AD186" s="12">
        <f>(AG186-AC186)/AG186</f>
        <v>0</v>
      </c>
      <c r="AE186" s="118"/>
      <c r="AF186" s="190">
        <v>10</v>
      </c>
      <c r="AG186" s="188">
        <f>SUM(AJ186:AL186)+AE186</f>
        <v>23.5</v>
      </c>
      <c r="AH186" s="52"/>
      <c r="AJ186" s="17">
        <f>ROUND(AC186/(1-VLOOKUP(AF186,Group,2,FALSE)),2)</f>
        <v>23.5</v>
      </c>
      <c r="AK186" s="17">
        <f>IF(VLOOKUP(AF186,Group,5,FALSE)="YES",VLOOKUP(ROUND(ROUND(AJ186,1)-AJ186,2),Round,2,FALSE)+VLOOKUP(AF186,Group,6,FALSE),0)</f>
        <v>0</v>
      </c>
      <c r="AL186" s="17">
        <f>IF(VLOOKUP(AF186,Group,7,FALSE)="",0,ROUND(AJ186-0.04999,1)-AJ186+AM186)</f>
        <v>0</v>
      </c>
      <c r="AM186" s="17" t="str">
        <f>IF(VLOOKUP(AF186,Group,7,FALSE)="","",VLOOKUP(AF186,Group,7,FALSE))</f>
        <v/>
      </c>
      <c r="AO186" s="103" t="s">
        <v>57</v>
      </c>
    </row>
    <row r="187" spans="2:41" s="3" customFormat="1" ht="9.9499999999999993" customHeight="1" x14ac:dyDescent="0.2">
      <c r="B187" s="177" t="s">
        <v>116</v>
      </c>
      <c r="C187" s="291"/>
      <c r="D187" s="301"/>
      <c r="E187" s="290" t="s">
        <v>290</v>
      </c>
      <c r="F187" s="290"/>
      <c r="G187" s="228" t="s">
        <v>295</v>
      </c>
      <c r="H187" s="228"/>
      <c r="I187" s="228"/>
      <c r="J187" s="228"/>
      <c r="K187" s="228"/>
      <c r="L187" s="228"/>
      <c r="M187" s="228"/>
      <c r="N187" s="228"/>
      <c r="O187" s="291"/>
      <c r="P187" s="290" t="s">
        <v>297</v>
      </c>
      <c r="Q187" s="295"/>
      <c r="R187" s="296" t="s">
        <v>51</v>
      </c>
      <c r="S187" s="297">
        <f>IF(Suggested="Yes",AA187,AG187)</f>
        <v>28.1</v>
      </c>
      <c r="T187" s="298" t="s">
        <v>45</v>
      </c>
      <c r="U187" s="5" t="str">
        <f>+Instructions!$B$3</f>
        <v>B</v>
      </c>
      <c r="V187" s="52"/>
      <c r="W187" s="56">
        <f>+Instructions!$C$22</f>
        <v>0</v>
      </c>
      <c r="X187" s="17">
        <f>ROUND($AA187*(1-W187)+0.004999,2)</f>
        <v>28.1</v>
      </c>
      <c r="Y187" s="52"/>
      <c r="Z187" s="6" t="s">
        <v>763</v>
      </c>
      <c r="AA187" s="39">
        <v>28.1</v>
      </c>
      <c r="AB187" s="60">
        <f>+W187</f>
        <v>0</v>
      </c>
      <c r="AC187" s="17">
        <f>+X187</f>
        <v>28.1</v>
      </c>
      <c r="AD187" s="12">
        <f>(AG187-AC187)/AG187</f>
        <v>0</v>
      </c>
      <c r="AE187" s="118"/>
      <c r="AF187" s="190">
        <v>10</v>
      </c>
      <c r="AG187" s="188">
        <f>SUM(AJ187:AL187)+AE187</f>
        <v>28.1</v>
      </c>
      <c r="AH187" s="52"/>
      <c r="AJ187" s="17">
        <f>ROUND(AC187/(1-VLOOKUP(AF187,Group,2,FALSE)),2)</f>
        <v>28.1</v>
      </c>
      <c r="AK187" s="17">
        <f>IF(VLOOKUP(AF187,Group,5,FALSE)="YES",VLOOKUP(ROUND(ROUND(AJ187,1)-AJ187,2),Round,2,FALSE)+VLOOKUP(AF187,Group,6,FALSE),0)</f>
        <v>0</v>
      </c>
      <c r="AL187" s="17">
        <f>IF(VLOOKUP(AF187,Group,7,FALSE)="",0,ROUND(AJ187-0.04999,1)-AJ187+AM187)</f>
        <v>0</v>
      </c>
      <c r="AM187" s="17" t="str">
        <f>IF(VLOOKUP(AF187,Group,7,FALSE)="","",VLOOKUP(AF187,Group,7,FALSE))</f>
        <v/>
      </c>
      <c r="AO187" s="103" t="s">
        <v>57</v>
      </c>
    </row>
    <row r="188" spans="2:41" s="3" customFormat="1" ht="2.85" customHeight="1" x14ac:dyDescent="0.2">
      <c r="C188" s="291"/>
      <c r="D188" s="291"/>
      <c r="E188" s="291"/>
      <c r="F188" s="291"/>
      <c r="G188" s="291"/>
      <c r="H188" s="291"/>
      <c r="I188" s="291"/>
      <c r="J188" s="291"/>
      <c r="K188" s="291"/>
      <c r="L188" s="291"/>
      <c r="M188" s="291"/>
      <c r="N188" s="291" t="s">
        <v>596</v>
      </c>
      <c r="O188" s="291"/>
      <c r="P188" s="290"/>
      <c r="Q188" s="295"/>
      <c r="R188" s="302"/>
      <c r="S188" s="297"/>
      <c r="T188" s="302"/>
      <c r="U188" s="5"/>
      <c r="V188" s="52"/>
      <c r="W188" s="56"/>
      <c r="X188" s="15"/>
      <c r="Y188" s="52"/>
      <c r="Z188" s="39"/>
      <c r="AA188" s="39"/>
      <c r="AB188" s="55"/>
      <c r="AC188" s="17"/>
      <c r="AD188" s="15"/>
      <c r="AE188" s="65"/>
      <c r="AF188" s="121"/>
      <c r="AG188" s="39"/>
      <c r="AH188" s="52"/>
      <c r="AJ188" s="17"/>
      <c r="AK188" s="17"/>
      <c r="AL188" s="17"/>
      <c r="AM188" s="17"/>
      <c r="AO188" s="31"/>
    </row>
    <row r="189" spans="2:41" s="3" customFormat="1" ht="9.9499999999999993" customHeight="1" x14ac:dyDescent="0.2">
      <c r="B189" s="176" t="s">
        <v>115</v>
      </c>
      <c r="C189" s="291"/>
      <c r="D189" s="301"/>
      <c r="E189" s="290" t="s">
        <v>112</v>
      </c>
      <c r="F189" s="290"/>
      <c r="G189" s="228" t="s">
        <v>287</v>
      </c>
      <c r="H189" s="228"/>
      <c r="I189" s="228"/>
      <c r="J189" s="228"/>
      <c r="K189" s="228"/>
      <c r="L189" s="228"/>
      <c r="M189" s="228"/>
      <c r="N189" s="228"/>
      <c r="O189" s="291"/>
      <c r="P189" s="290"/>
      <c r="Q189" s="295" t="s">
        <v>13</v>
      </c>
      <c r="R189" s="296"/>
      <c r="S189" s="297">
        <f>IF(Suggested="Yes",AA189,AG189)</f>
        <v>7.55</v>
      </c>
      <c r="T189" s="298" t="s">
        <v>45</v>
      </c>
      <c r="U189" s="5" t="str">
        <f>+Instructions!$B$3</f>
        <v>B</v>
      </c>
      <c r="V189" s="52"/>
      <c r="W189" s="56">
        <f>+Instructions!$C$22</f>
        <v>0</v>
      </c>
      <c r="X189" s="17">
        <f>ROUND($AA189*(1-W189)+0.004999,2)</f>
        <v>7.55</v>
      </c>
      <c r="Y189" s="52"/>
      <c r="Z189" s="6" t="s">
        <v>763</v>
      </c>
      <c r="AA189" s="39">
        <v>7.55</v>
      </c>
      <c r="AB189" s="60">
        <f>+W189</f>
        <v>0</v>
      </c>
      <c r="AC189" s="17">
        <f>+X189</f>
        <v>7.55</v>
      </c>
      <c r="AD189" s="12">
        <f>(AG189-AC189)/AG189</f>
        <v>0</v>
      </c>
      <c r="AE189" s="118"/>
      <c r="AF189" s="192">
        <v>9</v>
      </c>
      <c r="AG189" s="189">
        <f>SUM(AJ189:AL189)+AE189</f>
        <v>7.55</v>
      </c>
      <c r="AH189" s="52"/>
      <c r="AJ189" s="17">
        <f>ROUND(AC189/(1-VLOOKUP(AF189,Group,2,FALSE)),2)</f>
        <v>7.55</v>
      </c>
      <c r="AK189" s="17">
        <f>IF(VLOOKUP(AF189,Group,5,FALSE)="YES",VLOOKUP(ROUND(ROUND(AJ189,1)-AJ189,2),Round,2,FALSE)+VLOOKUP(AF189,Group,6,FALSE),0)</f>
        <v>0</v>
      </c>
      <c r="AL189" s="17">
        <f>IF(VLOOKUP(AF189,Group,7,FALSE)="",0,ROUND(AJ189-0.04999,1)-AJ189+AM189)</f>
        <v>0</v>
      </c>
      <c r="AM189" s="17" t="str">
        <f>IF(VLOOKUP(AF189,Group,7,FALSE)="","",VLOOKUP(AF189,Group,7,FALSE))</f>
        <v/>
      </c>
      <c r="AO189" s="103" t="s">
        <v>57</v>
      </c>
    </row>
    <row r="190" spans="2:41" s="3" customFormat="1" ht="9.9499999999999993" customHeight="1" x14ac:dyDescent="0.2">
      <c r="B190" s="176" t="s">
        <v>115</v>
      </c>
      <c r="C190" s="291"/>
      <c r="D190" s="301"/>
      <c r="E190" s="290" t="s">
        <v>112</v>
      </c>
      <c r="F190" s="290"/>
      <c r="G190" s="228" t="s">
        <v>288</v>
      </c>
      <c r="H190" s="228"/>
      <c r="I190" s="228"/>
      <c r="J190" s="228"/>
      <c r="K190" s="228"/>
      <c r="L190" s="228"/>
      <c r="M190" s="228"/>
      <c r="N190" s="228"/>
      <c r="O190" s="291"/>
      <c r="P190" s="290"/>
      <c r="Q190" s="295" t="s">
        <v>13</v>
      </c>
      <c r="R190" s="296"/>
      <c r="S190" s="297">
        <f>IF(Suggested="Yes",AA190,AG190)</f>
        <v>11</v>
      </c>
      <c r="T190" s="298" t="s">
        <v>45</v>
      </c>
      <c r="U190" s="5" t="str">
        <f>+Instructions!$B$3</f>
        <v>B</v>
      </c>
      <c r="V190" s="52"/>
      <c r="W190" s="56">
        <f>+Instructions!$C$22</f>
        <v>0</v>
      </c>
      <c r="X190" s="17">
        <f>ROUND($AA190*(1-W190)+0.004999,2)</f>
        <v>11</v>
      </c>
      <c r="Y190" s="52"/>
      <c r="Z190" s="6" t="s">
        <v>763</v>
      </c>
      <c r="AA190" s="39">
        <v>11</v>
      </c>
      <c r="AB190" s="60">
        <f>+W190</f>
        <v>0</v>
      </c>
      <c r="AC190" s="17">
        <f>+X190</f>
        <v>11</v>
      </c>
      <c r="AD190" s="12">
        <f>(AG190-AC190)/AG190</f>
        <v>0</v>
      </c>
      <c r="AE190" s="118"/>
      <c r="AF190" s="192">
        <v>9</v>
      </c>
      <c r="AG190" s="189">
        <f>SUM(AJ190:AL190)+AE190</f>
        <v>11</v>
      </c>
      <c r="AH190" s="52"/>
      <c r="AJ190" s="17">
        <f>ROUND(AC190/(1-VLOOKUP(AF190,Group,2,FALSE)),2)</f>
        <v>11</v>
      </c>
      <c r="AK190" s="17">
        <f>IF(VLOOKUP(AF190,Group,5,FALSE)="YES",VLOOKUP(ROUND(ROUND(AJ190,1)-AJ190,2),Round,2,FALSE)+VLOOKUP(AF190,Group,6,FALSE),0)</f>
        <v>0</v>
      </c>
      <c r="AL190" s="17">
        <f>IF(VLOOKUP(AF190,Group,7,FALSE)="",0,ROUND(AJ190-0.04999,1)-AJ190+AM190)</f>
        <v>0</v>
      </c>
      <c r="AM190" s="17" t="str">
        <f>IF(VLOOKUP(AF190,Group,7,FALSE)="","",VLOOKUP(AF190,Group,7,FALSE))</f>
        <v/>
      </c>
      <c r="AO190" s="103" t="s">
        <v>57</v>
      </c>
    </row>
    <row r="191" spans="2:41" s="3" customFormat="1" ht="2.85" customHeight="1" x14ac:dyDescent="0.2">
      <c r="C191" s="291"/>
      <c r="D191" s="291"/>
      <c r="E191" s="291"/>
      <c r="F191" s="291"/>
      <c r="G191" s="291"/>
      <c r="H191" s="291"/>
      <c r="I191" s="291"/>
      <c r="J191" s="291"/>
      <c r="K191" s="291"/>
      <c r="L191" s="291"/>
      <c r="M191" s="291"/>
      <c r="N191" s="291" t="s">
        <v>596</v>
      </c>
      <c r="O191" s="291"/>
      <c r="P191" s="290"/>
      <c r="Q191" s="295"/>
      <c r="R191" s="302"/>
      <c r="S191" s="297"/>
      <c r="T191" s="302"/>
      <c r="U191" s="5"/>
      <c r="V191" s="52"/>
      <c r="W191" s="56"/>
      <c r="X191" s="15"/>
      <c r="Y191" s="52"/>
      <c r="Z191" s="39"/>
      <c r="AA191" s="39"/>
      <c r="AB191" s="55"/>
      <c r="AC191" s="17"/>
      <c r="AD191" s="15"/>
      <c r="AE191" s="65"/>
      <c r="AF191" s="121"/>
      <c r="AG191" s="39"/>
      <c r="AH191" s="52"/>
      <c r="AJ191" s="17"/>
      <c r="AK191" s="17"/>
      <c r="AL191" s="17"/>
      <c r="AM191" s="17"/>
      <c r="AO191" s="31"/>
    </row>
    <row r="192" spans="2:41" s="3" customFormat="1" ht="9.9499999999999993" customHeight="1" x14ac:dyDescent="0.2">
      <c r="C192" s="306"/>
      <c r="D192" s="314" t="s">
        <v>306</v>
      </c>
      <c r="E192" s="311"/>
      <c r="F192" s="311"/>
      <c r="G192" s="311"/>
      <c r="H192" s="311"/>
      <c r="I192" s="311"/>
      <c r="J192" s="311"/>
      <c r="K192" s="311"/>
      <c r="L192" s="311"/>
      <c r="M192" s="311"/>
      <c r="N192" s="311"/>
      <c r="O192" s="311"/>
      <c r="P192" s="311"/>
      <c r="Q192" s="291"/>
      <c r="R192" s="291"/>
      <c r="S192" s="291"/>
      <c r="T192" s="291"/>
      <c r="U192" s="5"/>
      <c r="V192" s="52"/>
      <c r="W192" s="70"/>
      <c r="X192" s="70"/>
      <c r="Y192" s="52"/>
      <c r="Z192" s="39"/>
      <c r="AA192" s="39"/>
      <c r="AB192" s="55"/>
      <c r="AC192" s="17"/>
      <c r="AD192" s="15"/>
      <c r="AE192" s="65"/>
      <c r="AF192" s="121"/>
      <c r="AG192" s="17"/>
      <c r="AH192" s="52"/>
      <c r="AJ192" s="17"/>
      <c r="AK192" s="17"/>
      <c r="AL192" s="17"/>
      <c r="AM192" s="17"/>
      <c r="AO192" s="31"/>
    </row>
    <row r="193" spans="2:41" s="3" customFormat="1" ht="0.95" customHeight="1" x14ac:dyDescent="0.2">
      <c r="C193" s="291"/>
      <c r="D193" s="291"/>
      <c r="E193" s="291"/>
      <c r="F193" s="291"/>
      <c r="G193" s="291"/>
      <c r="H193" s="291"/>
      <c r="I193" s="291"/>
      <c r="J193" s="291"/>
      <c r="K193" s="291"/>
      <c r="L193" s="291"/>
      <c r="M193" s="291"/>
      <c r="N193" s="291"/>
      <c r="O193" s="291"/>
      <c r="P193" s="290"/>
      <c r="Q193" s="295"/>
      <c r="R193" s="302"/>
      <c r="S193" s="297"/>
      <c r="T193" s="302"/>
      <c r="U193" s="5"/>
      <c r="V193" s="52"/>
      <c r="W193" s="56"/>
      <c r="X193" s="15"/>
      <c r="Y193" s="52"/>
      <c r="Z193" s="39"/>
      <c r="AA193" s="39"/>
      <c r="AB193" s="55"/>
      <c r="AC193" s="17"/>
      <c r="AD193" s="15"/>
      <c r="AE193" s="65"/>
      <c r="AF193" s="121"/>
      <c r="AG193" s="39"/>
      <c r="AH193" s="52"/>
      <c r="AJ193" s="17"/>
      <c r="AK193" s="17"/>
      <c r="AL193" s="17"/>
      <c r="AM193" s="17"/>
      <c r="AO193" s="31"/>
    </row>
    <row r="194" spans="2:41" s="3" customFormat="1" ht="9.9499999999999993" customHeight="1" x14ac:dyDescent="0.2">
      <c r="B194" s="177" t="s">
        <v>116</v>
      </c>
      <c r="C194" s="291"/>
      <c r="D194" s="301"/>
      <c r="E194" s="290" t="s">
        <v>86</v>
      </c>
      <c r="F194" s="290"/>
      <c r="G194" s="228" t="s">
        <v>180</v>
      </c>
      <c r="H194" s="228"/>
      <c r="I194" s="228"/>
      <c r="J194" s="228"/>
      <c r="K194" s="228" t="s">
        <v>303</v>
      </c>
      <c r="L194" s="228"/>
      <c r="M194" s="228"/>
      <c r="N194" s="228"/>
      <c r="O194" s="291"/>
      <c r="P194" s="290" t="s">
        <v>232</v>
      </c>
      <c r="Q194" s="295" t="s">
        <v>13</v>
      </c>
      <c r="R194" s="296"/>
      <c r="S194" s="297">
        <f>IF(Suggested="Yes",AA194,AG194)</f>
        <v>22.45</v>
      </c>
      <c r="T194" s="298" t="s">
        <v>46</v>
      </c>
      <c r="U194" s="5" t="str">
        <f>+Instructions!$B$3</f>
        <v>B</v>
      </c>
      <c r="V194" s="52"/>
      <c r="W194" s="56">
        <f>+Instructions!$C$22</f>
        <v>0</v>
      </c>
      <c r="X194" s="17">
        <f>ROUND($AA194*(1-W194)+0.004999,2)</f>
        <v>22.45</v>
      </c>
      <c r="Y194" s="52"/>
      <c r="Z194" s="6" t="s">
        <v>763</v>
      </c>
      <c r="AA194" s="39">
        <v>22.45</v>
      </c>
      <c r="AB194" s="60">
        <f t="shared" ref="AB194:AC196" si="154">+W194</f>
        <v>0</v>
      </c>
      <c r="AC194" s="17">
        <f t="shared" si="154"/>
        <v>22.45</v>
      </c>
      <c r="AD194" s="12">
        <f>(AG194-AC194)/AG194</f>
        <v>0</v>
      </c>
      <c r="AE194" s="118"/>
      <c r="AF194" s="190">
        <v>10</v>
      </c>
      <c r="AG194" s="188">
        <f>SUM(AJ194:AL194)+AE194</f>
        <v>22.45</v>
      </c>
      <c r="AH194" s="52"/>
      <c r="AJ194" s="17">
        <f>ROUND(AC194/(1-VLOOKUP(AF194,Group,2,FALSE)),2)</f>
        <v>22.45</v>
      </c>
      <c r="AK194" s="17">
        <f>IF(VLOOKUP(AF194,Group,5,FALSE)="YES",VLOOKUP(ROUND(ROUND(AJ194,1)-AJ194,2),Round,2,FALSE)+VLOOKUP(AF194,Group,6,FALSE),0)</f>
        <v>0</v>
      </c>
      <c r="AL194" s="17">
        <f>IF(VLOOKUP(AF194,Group,7,FALSE)="",0,ROUND(AJ194-0.04999,1)-AJ194+AM194)</f>
        <v>0</v>
      </c>
      <c r="AM194" s="17" t="str">
        <f>IF(VLOOKUP(AF194,Group,7,FALSE)="","",VLOOKUP(AF194,Group,7,FALSE))</f>
        <v/>
      </c>
      <c r="AO194" s="103" t="s">
        <v>57</v>
      </c>
    </row>
    <row r="195" spans="2:41" s="3" customFormat="1" ht="9.9499999999999993" customHeight="1" x14ac:dyDescent="0.2">
      <c r="B195" s="177" t="s">
        <v>116</v>
      </c>
      <c r="C195" s="291"/>
      <c r="D195" s="301"/>
      <c r="E195" s="290" t="s">
        <v>86</v>
      </c>
      <c r="F195" s="290"/>
      <c r="G195" s="228" t="s">
        <v>180</v>
      </c>
      <c r="H195" s="228"/>
      <c r="I195" s="228"/>
      <c r="J195" s="228"/>
      <c r="K195" s="228" t="s">
        <v>304</v>
      </c>
      <c r="L195" s="228"/>
      <c r="M195" s="228"/>
      <c r="N195" s="228"/>
      <c r="O195" s="291"/>
      <c r="P195" s="290" t="s">
        <v>232</v>
      </c>
      <c r="Q195" s="295" t="s">
        <v>13</v>
      </c>
      <c r="R195" s="296"/>
      <c r="S195" s="297">
        <f>IF(Suggested="Yes",AA195,AG195)</f>
        <v>22.45</v>
      </c>
      <c r="T195" s="298" t="s">
        <v>46</v>
      </c>
      <c r="U195" s="5" t="str">
        <f>+Instructions!$B$3</f>
        <v>B</v>
      </c>
      <c r="V195" s="52"/>
      <c r="W195" s="56">
        <f>+Instructions!$C$22</f>
        <v>0</v>
      </c>
      <c r="X195" s="17">
        <f>ROUND($AA195*(1-W195)+0.004999,2)</f>
        <v>22.45</v>
      </c>
      <c r="Y195" s="52"/>
      <c r="Z195" s="6" t="s">
        <v>763</v>
      </c>
      <c r="AA195" s="39">
        <v>22.45</v>
      </c>
      <c r="AB195" s="60">
        <f t="shared" si="154"/>
        <v>0</v>
      </c>
      <c r="AC195" s="17">
        <f t="shared" si="154"/>
        <v>22.45</v>
      </c>
      <c r="AD195" s="12">
        <f>(AG195-AC195)/AG195</f>
        <v>0</v>
      </c>
      <c r="AE195" s="118"/>
      <c r="AF195" s="190">
        <v>10</v>
      </c>
      <c r="AG195" s="188">
        <f>SUM(AJ195:AL195)+AE195</f>
        <v>22.45</v>
      </c>
      <c r="AH195" s="52"/>
      <c r="AJ195" s="17">
        <f>ROUND(AC195/(1-VLOOKUP(AF195,Group,2,FALSE)),2)</f>
        <v>22.45</v>
      </c>
      <c r="AK195" s="17">
        <f>IF(VLOOKUP(AF195,Group,5,FALSE)="YES",VLOOKUP(ROUND(ROUND(AJ195,1)-AJ195,2),Round,2,FALSE)+VLOOKUP(AF195,Group,6,FALSE),0)</f>
        <v>0</v>
      </c>
      <c r="AL195" s="17">
        <f>IF(VLOOKUP(AF195,Group,7,FALSE)="",0,ROUND(AJ195-0.04999,1)-AJ195+AM195)</f>
        <v>0</v>
      </c>
      <c r="AM195" s="17" t="str">
        <f>IF(VLOOKUP(AF195,Group,7,FALSE)="","",VLOOKUP(AF195,Group,7,FALSE))</f>
        <v/>
      </c>
      <c r="AO195" s="103" t="s">
        <v>57</v>
      </c>
    </row>
    <row r="196" spans="2:41" s="3" customFormat="1" ht="9.9499999999999993" customHeight="1" x14ac:dyDescent="0.2">
      <c r="B196" s="177" t="s">
        <v>116</v>
      </c>
      <c r="C196" s="291"/>
      <c r="D196" s="301"/>
      <c r="E196" s="290" t="s">
        <v>86</v>
      </c>
      <c r="F196" s="290"/>
      <c r="G196" s="228" t="s">
        <v>180</v>
      </c>
      <c r="H196" s="228"/>
      <c r="I196" s="228"/>
      <c r="J196" s="228"/>
      <c r="K196" s="228" t="s">
        <v>305</v>
      </c>
      <c r="L196" s="228"/>
      <c r="M196" s="228"/>
      <c r="N196" s="228"/>
      <c r="O196" s="291"/>
      <c r="P196" s="290" t="s">
        <v>232</v>
      </c>
      <c r="Q196" s="295" t="s">
        <v>13</v>
      </c>
      <c r="R196" s="296"/>
      <c r="S196" s="297">
        <f>IF(Suggested="Yes",AA196,AG196)</f>
        <v>22.45</v>
      </c>
      <c r="T196" s="298" t="s">
        <v>46</v>
      </c>
      <c r="U196" s="5" t="str">
        <f>+Instructions!$B$3</f>
        <v>B</v>
      </c>
      <c r="V196" s="52"/>
      <c r="W196" s="56">
        <f>+Instructions!$C$22</f>
        <v>0</v>
      </c>
      <c r="X196" s="17">
        <f>ROUND($AA196*(1-W196)+0.004999,2)</f>
        <v>22.45</v>
      </c>
      <c r="Y196" s="52"/>
      <c r="Z196" s="6" t="s">
        <v>763</v>
      </c>
      <c r="AA196" s="39">
        <v>22.45</v>
      </c>
      <c r="AB196" s="60">
        <f t="shared" si="154"/>
        <v>0</v>
      </c>
      <c r="AC196" s="17">
        <f t="shared" si="154"/>
        <v>22.45</v>
      </c>
      <c r="AD196" s="12">
        <f>(AG196-AC196)/AG196</f>
        <v>0</v>
      </c>
      <c r="AE196" s="118"/>
      <c r="AF196" s="190">
        <v>10</v>
      </c>
      <c r="AG196" s="188">
        <f>SUM(AJ196:AL196)+AE196</f>
        <v>22.45</v>
      </c>
      <c r="AH196" s="52"/>
      <c r="AJ196" s="17">
        <f>ROUND(AC196/(1-VLOOKUP(AF196,Group,2,FALSE)),2)</f>
        <v>22.45</v>
      </c>
      <c r="AK196" s="17">
        <f>IF(VLOOKUP(AF196,Group,5,FALSE)="YES",VLOOKUP(ROUND(ROUND(AJ196,1)-AJ196,2),Round,2,FALSE)+VLOOKUP(AF196,Group,6,FALSE),0)</f>
        <v>0</v>
      </c>
      <c r="AL196" s="17">
        <f>IF(VLOOKUP(AF196,Group,7,FALSE)="",0,ROUND(AJ196-0.04999,1)-AJ196+AM196)</f>
        <v>0</v>
      </c>
      <c r="AM196" s="17" t="str">
        <f>IF(VLOOKUP(AF196,Group,7,FALSE)="","",VLOOKUP(AF196,Group,7,FALSE))</f>
        <v/>
      </c>
      <c r="AO196" s="103" t="s">
        <v>57</v>
      </c>
    </row>
    <row r="197" spans="2:41" s="3" customFormat="1" ht="2.85" customHeight="1" x14ac:dyDescent="0.2">
      <c r="C197" s="291"/>
      <c r="D197" s="291"/>
      <c r="E197" s="291"/>
      <c r="F197" s="291"/>
      <c r="G197" s="291"/>
      <c r="H197" s="291"/>
      <c r="I197" s="291"/>
      <c r="J197" s="291"/>
      <c r="K197" s="291"/>
      <c r="L197" s="291"/>
      <c r="M197" s="291"/>
      <c r="N197" s="291" t="s">
        <v>596</v>
      </c>
      <c r="O197" s="291"/>
      <c r="P197" s="290"/>
      <c r="Q197" s="295"/>
      <c r="R197" s="302"/>
      <c r="S197" s="297"/>
      <c r="T197" s="302"/>
      <c r="U197" s="5"/>
      <c r="V197" s="52"/>
      <c r="W197" s="56"/>
      <c r="X197" s="15"/>
      <c r="Y197" s="52"/>
      <c r="Z197" s="39"/>
      <c r="AA197" s="39"/>
      <c r="AB197" s="55"/>
      <c r="AC197" s="17"/>
      <c r="AD197" s="15"/>
      <c r="AE197" s="65"/>
      <c r="AF197" s="121"/>
      <c r="AG197" s="39"/>
      <c r="AH197" s="52"/>
      <c r="AJ197" s="17"/>
      <c r="AK197" s="17"/>
      <c r="AL197" s="17"/>
      <c r="AM197" s="17"/>
      <c r="AO197" s="31"/>
    </row>
    <row r="198" spans="2:41" s="3" customFormat="1" ht="9.6" customHeight="1" x14ac:dyDescent="0.2">
      <c r="C198" s="306"/>
      <c r="D198" s="315" t="s">
        <v>169</v>
      </c>
      <c r="E198" s="316" t="s">
        <v>727</v>
      </c>
      <c r="F198" s="311"/>
      <c r="G198" s="311"/>
      <c r="H198" s="311"/>
      <c r="I198" s="311"/>
      <c r="J198" s="291"/>
      <c r="K198" s="311"/>
      <c r="L198" s="311"/>
      <c r="M198" s="311"/>
      <c r="N198" s="311"/>
      <c r="O198" s="311"/>
      <c r="P198" s="311"/>
      <c r="Q198" s="291"/>
      <c r="R198" s="291"/>
      <c r="S198" s="312"/>
      <c r="T198" s="313"/>
      <c r="U198" s="5"/>
      <c r="V198" s="52"/>
      <c r="W198" s="70"/>
      <c r="X198" s="70"/>
      <c r="Y198" s="52"/>
      <c r="Z198" s="39"/>
      <c r="AA198" s="39"/>
      <c r="AB198" s="55"/>
      <c r="AC198" s="17"/>
      <c r="AD198" s="15"/>
      <c r="AE198" s="65"/>
      <c r="AF198" s="121"/>
      <c r="AG198" s="17"/>
      <c r="AH198" s="52"/>
      <c r="AJ198" s="17"/>
      <c r="AK198" s="17"/>
      <c r="AL198" s="17"/>
      <c r="AM198" s="17"/>
      <c r="AO198" s="31"/>
    </row>
    <row r="199" spans="2:41" s="3" customFormat="1" ht="3.95" customHeight="1" x14ac:dyDescent="0.2">
      <c r="P199" s="75"/>
      <c r="Q199" s="91"/>
      <c r="R199" s="6"/>
      <c r="S199" s="39"/>
      <c r="T199" s="6"/>
      <c r="U199" s="5"/>
      <c r="V199" s="52"/>
      <c r="W199" s="56"/>
      <c r="X199" s="15"/>
      <c r="Y199" s="52"/>
      <c r="Z199" s="39"/>
      <c r="AA199" s="39"/>
      <c r="AB199" s="55"/>
      <c r="AC199" s="17"/>
      <c r="AD199" s="15"/>
      <c r="AE199" s="65"/>
      <c r="AF199" s="121"/>
      <c r="AG199" s="39"/>
      <c r="AH199" s="52"/>
      <c r="AJ199" s="17"/>
      <c r="AK199" s="17"/>
      <c r="AL199" s="17"/>
      <c r="AM199" s="17"/>
      <c r="AO199" s="31"/>
    </row>
    <row r="200" spans="2:41" s="3" customFormat="1" ht="9.9499999999999993" customHeight="1" x14ac:dyDescent="0.2">
      <c r="C200" s="74" t="s">
        <v>354</v>
      </c>
      <c r="D200" s="147"/>
      <c r="E200" s="147"/>
      <c r="K200" s="3" t="s">
        <v>87</v>
      </c>
      <c r="N200" s="3" t="s">
        <v>87</v>
      </c>
      <c r="O200" s="3" t="s">
        <v>87</v>
      </c>
      <c r="P200" s="193"/>
      <c r="Q200" s="6"/>
      <c r="R200" s="80" t="s">
        <v>211</v>
      </c>
      <c r="S200" s="206" t="s">
        <v>336</v>
      </c>
      <c r="T200" s="207"/>
      <c r="U200" s="5"/>
      <c r="V200" s="52"/>
      <c r="W200" s="70"/>
      <c r="X200" s="70"/>
      <c r="Y200" s="52"/>
      <c r="Z200" s="39"/>
      <c r="AA200" s="39"/>
      <c r="AB200" s="55"/>
      <c r="AC200" s="17"/>
      <c r="AD200" s="15"/>
      <c r="AE200" s="65"/>
      <c r="AF200" s="121"/>
      <c r="AG200" s="17"/>
      <c r="AH200" s="52"/>
      <c r="AJ200" s="17"/>
      <c r="AK200" s="17"/>
      <c r="AL200" s="17"/>
      <c r="AM200" s="17"/>
      <c r="AO200" s="31" t="s">
        <v>57</v>
      </c>
    </row>
    <row r="201" spans="2:41" s="3" customFormat="1" ht="2.85" customHeight="1" x14ac:dyDescent="0.2">
      <c r="N201" s="3" t="s">
        <v>596</v>
      </c>
      <c r="P201" s="75"/>
      <c r="Q201" s="91"/>
      <c r="R201" s="6"/>
      <c r="S201" s="39"/>
      <c r="T201" s="6"/>
      <c r="U201" s="5"/>
      <c r="V201" s="52"/>
      <c r="W201" s="56"/>
      <c r="X201" s="15"/>
      <c r="Y201" s="52"/>
      <c r="Z201" s="39"/>
      <c r="AA201" s="39"/>
      <c r="AB201" s="55"/>
      <c r="AC201" s="17"/>
      <c r="AD201" s="15"/>
      <c r="AE201" s="65"/>
      <c r="AF201" s="121"/>
      <c r="AG201" s="39"/>
      <c r="AH201" s="52"/>
      <c r="AJ201" s="17"/>
      <c r="AK201" s="17"/>
      <c r="AL201" s="17"/>
      <c r="AM201" s="17"/>
      <c r="AO201" s="31"/>
    </row>
    <row r="202" spans="2:41" s="3" customFormat="1" ht="9.9499999999999993" customHeight="1" x14ac:dyDescent="0.2">
      <c r="C202" s="74"/>
      <c r="D202" s="40" t="s">
        <v>9</v>
      </c>
      <c r="E202" s="135" t="s">
        <v>331</v>
      </c>
      <c r="F202" s="135"/>
      <c r="G202" s="135"/>
      <c r="H202" s="135"/>
      <c r="I202" s="135"/>
      <c r="J202" s="135"/>
      <c r="K202" s="135"/>
      <c r="L202" s="135"/>
      <c r="M202" s="135"/>
      <c r="N202" s="135"/>
      <c r="O202" s="135"/>
      <c r="P202" s="135"/>
      <c r="S202" s="21"/>
      <c r="T202" s="68"/>
      <c r="U202" s="5"/>
      <c r="V202" s="52"/>
      <c r="W202" s="70"/>
      <c r="X202" s="70"/>
      <c r="Y202" s="52"/>
      <c r="Z202" s="39"/>
      <c r="AA202" s="39"/>
      <c r="AB202" s="55"/>
      <c r="AC202" s="17"/>
      <c r="AD202" s="15"/>
      <c r="AE202" s="65"/>
      <c r="AF202" s="121"/>
      <c r="AG202" s="17"/>
      <c r="AH202" s="52"/>
      <c r="AJ202" s="17"/>
      <c r="AK202" s="17"/>
      <c r="AL202" s="17"/>
      <c r="AM202" s="17"/>
      <c r="AO202" s="31"/>
    </row>
    <row r="203" spans="2:41" s="3" customFormat="1" ht="2.85" customHeight="1" x14ac:dyDescent="0.2">
      <c r="N203" s="3" t="s">
        <v>596</v>
      </c>
      <c r="P203" s="75"/>
      <c r="Q203" s="91"/>
      <c r="R203" s="6"/>
      <c r="S203" s="39"/>
      <c r="T203" s="6"/>
      <c r="U203" s="5"/>
      <c r="V203" s="52"/>
      <c r="W203" s="56"/>
      <c r="X203" s="15"/>
      <c r="Y203" s="52"/>
      <c r="Z203" s="39"/>
      <c r="AA203" s="39"/>
      <c r="AB203" s="55"/>
      <c r="AC203" s="17"/>
      <c r="AD203" s="15"/>
      <c r="AE203" s="65"/>
      <c r="AF203" s="121"/>
      <c r="AG203" s="39"/>
      <c r="AH203" s="52"/>
      <c r="AJ203" s="17"/>
      <c r="AK203" s="17"/>
      <c r="AL203" s="17"/>
      <c r="AM203" s="17"/>
      <c r="AO203" s="31"/>
    </row>
    <row r="204" spans="2:41" s="3" customFormat="1" ht="9.9499999999999993" customHeight="1" x14ac:dyDescent="0.2">
      <c r="B204" s="114" t="s">
        <v>90</v>
      </c>
      <c r="D204" s="40"/>
      <c r="E204" s="75" t="s">
        <v>332</v>
      </c>
      <c r="F204" s="75"/>
      <c r="G204" s="30" t="s">
        <v>47</v>
      </c>
      <c r="H204" s="30"/>
      <c r="I204" s="30"/>
      <c r="J204" s="30"/>
      <c r="K204" s="30"/>
      <c r="L204" s="30"/>
      <c r="M204" s="30"/>
      <c r="N204" s="30"/>
      <c r="P204" s="75" t="s">
        <v>334</v>
      </c>
      <c r="Q204" s="91"/>
      <c r="R204" s="29"/>
      <c r="S204" s="39">
        <f t="shared" ref="S204:S209" si="155">IF(Suggested="Yes",AA204,AG204)</f>
        <v>7.7</v>
      </c>
      <c r="T204" s="37" t="s">
        <v>46</v>
      </c>
      <c r="U204" s="5" t="str">
        <f>+Instructions!$B$3</f>
        <v>B</v>
      </c>
      <c r="V204" s="52"/>
      <c r="W204" s="56">
        <f>+Instructions!$C$22</f>
        <v>0</v>
      </c>
      <c r="X204" s="39">
        <f t="shared" ref="X204:X209" si="156">ROUND($AA204*(1-W204)+0.004999,2)</f>
        <v>7.7</v>
      </c>
      <c r="Y204" s="52"/>
      <c r="Z204" s="6" t="s">
        <v>737</v>
      </c>
      <c r="AA204" s="39">
        <v>7.7</v>
      </c>
      <c r="AB204" s="60">
        <f t="shared" ref="AB204:AB209" si="157">+W204</f>
        <v>0</v>
      </c>
      <c r="AC204" s="39">
        <f t="shared" ref="AC204:AC209" si="158">+X204</f>
        <v>7.7</v>
      </c>
      <c r="AD204" s="60">
        <f t="shared" ref="AD204:AD209" si="159">(AG204-AC204)/AG204</f>
        <v>0</v>
      </c>
      <c r="AE204" s="118"/>
      <c r="AF204" s="127">
        <v>2</v>
      </c>
      <c r="AG204" s="44">
        <f t="shared" ref="AG204:AG209" si="160">SUM(AJ204:AL204)+AE204</f>
        <v>7.7</v>
      </c>
      <c r="AH204" s="52"/>
      <c r="AJ204" s="17">
        <f t="shared" ref="AJ204:AJ209" si="161">ROUND(AC204/(1-VLOOKUP(AF204,Group,2,FALSE)),2)</f>
        <v>7.7</v>
      </c>
      <c r="AK204" s="17">
        <f t="shared" ref="AK204:AK209" si="162">IF(VLOOKUP(AF204,Group,5,FALSE)="YES",VLOOKUP(ROUND(ROUND(AJ204,1)-AJ204,2),Round,2,FALSE)+VLOOKUP(AF204,Group,6,FALSE),0)</f>
        <v>0</v>
      </c>
      <c r="AL204" s="17">
        <f t="shared" ref="AL204:AL209" si="163">IF(VLOOKUP(AF204,Group,7,FALSE)="",0,ROUND(AJ204-0.04999,1)-AJ204+AM204)</f>
        <v>0</v>
      </c>
      <c r="AM204" s="17" t="str">
        <f t="shared" ref="AM204:AM209" si="164">IF(VLOOKUP(AF204,Group,7,FALSE)="","",VLOOKUP(AF204,Group,7,FALSE))</f>
        <v/>
      </c>
      <c r="AO204" s="103" t="s">
        <v>57</v>
      </c>
    </row>
    <row r="205" spans="2:41" s="3" customFormat="1" ht="9.9499999999999993" customHeight="1" x14ac:dyDescent="0.2">
      <c r="B205" s="114" t="s">
        <v>90</v>
      </c>
      <c r="D205" s="40"/>
      <c r="E205" s="75" t="s">
        <v>333</v>
      </c>
      <c r="F205" s="75"/>
      <c r="G205" s="30" t="s">
        <v>47</v>
      </c>
      <c r="H205" s="30"/>
      <c r="I205" s="30"/>
      <c r="J205" s="30"/>
      <c r="K205" s="30"/>
      <c r="L205" s="30"/>
      <c r="M205" s="30"/>
      <c r="N205" s="30"/>
      <c r="P205" s="75" t="s">
        <v>335</v>
      </c>
      <c r="Q205" s="91"/>
      <c r="R205" s="29"/>
      <c r="S205" s="39">
        <f t="shared" si="155"/>
        <v>9.0500000000000007</v>
      </c>
      <c r="T205" s="37" t="s">
        <v>46</v>
      </c>
      <c r="U205" s="5" t="str">
        <f>+Instructions!$B$3</f>
        <v>B</v>
      </c>
      <c r="V205" s="52"/>
      <c r="W205" s="56">
        <f>+Instructions!$C$22</f>
        <v>0</v>
      </c>
      <c r="X205" s="39">
        <f t="shared" si="156"/>
        <v>9.0500000000000007</v>
      </c>
      <c r="Y205" s="52"/>
      <c r="Z205" s="6" t="s">
        <v>737</v>
      </c>
      <c r="AA205" s="39">
        <v>9.0500000000000007</v>
      </c>
      <c r="AB205" s="60">
        <f t="shared" si="157"/>
        <v>0</v>
      </c>
      <c r="AC205" s="39">
        <f t="shared" si="158"/>
        <v>9.0500000000000007</v>
      </c>
      <c r="AD205" s="60">
        <f t="shared" si="159"/>
        <v>0</v>
      </c>
      <c r="AE205" s="118"/>
      <c r="AF205" s="127">
        <v>2</v>
      </c>
      <c r="AG205" s="44">
        <f t="shared" si="160"/>
        <v>9.0500000000000007</v>
      </c>
      <c r="AH205" s="52"/>
      <c r="AJ205" s="17">
        <f t="shared" si="161"/>
        <v>9.0500000000000007</v>
      </c>
      <c r="AK205" s="17">
        <f t="shared" si="162"/>
        <v>0</v>
      </c>
      <c r="AL205" s="17">
        <f t="shared" si="163"/>
        <v>0</v>
      </c>
      <c r="AM205" s="17" t="str">
        <f t="shared" si="164"/>
        <v/>
      </c>
      <c r="AO205" s="103" t="s">
        <v>57</v>
      </c>
    </row>
    <row r="206" spans="2:41" s="3" customFormat="1" ht="2.85" customHeight="1" x14ac:dyDescent="0.2">
      <c r="N206" s="3" t="s">
        <v>596</v>
      </c>
      <c r="P206" s="75"/>
      <c r="Q206" s="91"/>
      <c r="R206" s="6"/>
      <c r="S206" s="39"/>
      <c r="T206" s="6"/>
      <c r="U206" s="5"/>
      <c r="V206" s="52"/>
      <c r="W206" s="56"/>
      <c r="X206" s="15"/>
      <c r="Y206" s="52"/>
      <c r="Z206" s="39"/>
      <c r="AA206" s="39"/>
      <c r="AB206" s="55"/>
      <c r="AC206" s="17"/>
      <c r="AD206" s="15"/>
      <c r="AE206" s="65"/>
      <c r="AF206" s="121"/>
      <c r="AG206" s="39"/>
      <c r="AH206" s="52"/>
      <c r="AJ206" s="17"/>
      <c r="AK206" s="17"/>
      <c r="AL206" s="17"/>
      <c r="AM206" s="17"/>
      <c r="AO206" s="31"/>
    </row>
    <row r="207" spans="2:41" s="3" customFormat="1" ht="9.9499999999999993" customHeight="1" x14ac:dyDescent="0.2">
      <c r="B207" s="115" t="s">
        <v>92</v>
      </c>
      <c r="D207" s="40"/>
      <c r="E207" s="75" t="s">
        <v>333</v>
      </c>
      <c r="F207" s="75"/>
      <c r="G207" s="30" t="s">
        <v>47</v>
      </c>
      <c r="H207" s="30"/>
      <c r="I207" s="30"/>
      <c r="J207" s="30"/>
      <c r="K207" s="30" t="s">
        <v>338</v>
      </c>
      <c r="L207" s="30"/>
      <c r="M207" s="30"/>
      <c r="N207" s="30"/>
      <c r="P207" s="75" t="s">
        <v>335</v>
      </c>
      <c r="Q207" s="91"/>
      <c r="R207" s="29"/>
      <c r="S207" s="39">
        <f>IF(Suggested="Yes",AA207,AG207)</f>
        <v>9.35</v>
      </c>
      <c r="T207" s="37" t="s">
        <v>46</v>
      </c>
      <c r="U207" s="5" t="str">
        <f>+Instructions!$B$3</f>
        <v>B</v>
      </c>
      <c r="V207" s="52"/>
      <c r="W207" s="56">
        <f>+Instructions!$C$22</f>
        <v>0</v>
      </c>
      <c r="X207" s="17">
        <f>ROUND($AA207*(1-W207)+0.004999,2)</f>
        <v>9.35</v>
      </c>
      <c r="Y207" s="52"/>
      <c r="Z207" s="6" t="s">
        <v>737</v>
      </c>
      <c r="AA207" s="39">
        <v>9.35</v>
      </c>
      <c r="AB207" s="60">
        <f>+W207</f>
        <v>0</v>
      </c>
      <c r="AC207" s="17">
        <f>+X207</f>
        <v>9.35</v>
      </c>
      <c r="AD207" s="12">
        <f>(AG207-AC207)/AG207</f>
        <v>0</v>
      </c>
      <c r="AE207" s="118"/>
      <c r="AF207" s="128">
        <v>4</v>
      </c>
      <c r="AG207" s="111">
        <f>SUM(AJ207:AL207)+AE207</f>
        <v>9.35</v>
      </c>
      <c r="AH207" s="52"/>
      <c r="AJ207" s="17">
        <f>ROUND(AC207/(1-VLOOKUP(AF207,Group,2,FALSE)),2)</f>
        <v>9.35</v>
      </c>
      <c r="AK207" s="17">
        <f>IF(VLOOKUP(AF207,Group,5,FALSE)="YES",VLOOKUP(ROUND(ROUND(AJ207,1)-AJ207,2),Round,2,FALSE)+VLOOKUP(AF207,Group,6,FALSE),0)</f>
        <v>0</v>
      </c>
      <c r="AL207" s="17">
        <f>IF(VLOOKUP(AF207,Group,7,FALSE)="",0,ROUND(AJ207-0.04999,1)-AJ207+AM207)</f>
        <v>0</v>
      </c>
      <c r="AM207" s="17" t="str">
        <f>IF(VLOOKUP(AF207,Group,7,FALSE)="","",VLOOKUP(AF207,Group,7,FALSE))</f>
        <v/>
      </c>
      <c r="AO207" s="103" t="s">
        <v>57</v>
      </c>
    </row>
    <row r="208" spans="2:41" s="3" customFormat="1" ht="2.85" customHeight="1" x14ac:dyDescent="0.2">
      <c r="N208" s="3" t="s">
        <v>596</v>
      </c>
      <c r="P208" s="75"/>
      <c r="Q208" s="91"/>
      <c r="R208" s="6"/>
      <c r="S208" s="39"/>
      <c r="T208" s="6"/>
      <c r="U208" s="5"/>
      <c r="V208" s="52"/>
      <c r="W208" s="56"/>
      <c r="X208" s="15"/>
      <c r="Y208" s="52"/>
      <c r="Z208" s="39"/>
      <c r="AA208" s="39"/>
      <c r="AB208" s="55"/>
      <c r="AC208" s="17"/>
      <c r="AD208" s="15"/>
      <c r="AE208" s="65"/>
      <c r="AF208" s="121"/>
      <c r="AG208" s="39"/>
      <c r="AH208" s="52"/>
      <c r="AJ208" s="17"/>
      <c r="AK208" s="17"/>
      <c r="AL208" s="17"/>
      <c r="AM208" s="17"/>
      <c r="AO208" s="31"/>
    </row>
    <row r="209" spans="2:41" s="3" customFormat="1" ht="9.9499999999999993" customHeight="1" x14ac:dyDescent="0.2">
      <c r="B209" s="112" t="s">
        <v>91</v>
      </c>
      <c r="D209" s="40"/>
      <c r="E209" s="75" t="s">
        <v>349</v>
      </c>
      <c r="F209" s="75"/>
      <c r="G209" s="30" t="s">
        <v>98</v>
      </c>
      <c r="H209" s="30"/>
      <c r="I209" s="30"/>
      <c r="J209" s="30"/>
      <c r="K209" s="30"/>
      <c r="L209" s="30"/>
      <c r="M209" s="30"/>
      <c r="N209" s="30"/>
      <c r="P209" s="75"/>
      <c r="Q209" s="91"/>
      <c r="R209" s="29"/>
      <c r="S209" s="39">
        <f t="shared" si="155"/>
        <v>5.6</v>
      </c>
      <c r="T209" s="37" t="s">
        <v>45</v>
      </c>
      <c r="U209" s="5" t="str">
        <f>+Instructions!$B$3</f>
        <v>B</v>
      </c>
      <c r="V209" s="52"/>
      <c r="W209" s="56">
        <f>+Instructions!$C$22</f>
        <v>0</v>
      </c>
      <c r="X209" s="17">
        <f t="shared" si="156"/>
        <v>5.6</v>
      </c>
      <c r="Y209" s="52"/>
      <c r="Z209" s="6" t="s">
        <v>737</v>
      </c>
      <c r="AA209" s="39">
        <v>5.6</v>
      </c>
      <c r="AB209" s="60">
        <f t="shared" si="157"/>
        <v>0</v>
      </c>
      <c r="AC209" s="17">
        <f t="shared" si="158"/>
        <v>5.6</v>
      </c>
      <c r="AD209" s="12">
        <f t="shared" si="159"/>
        <v>0</v>
      </c>
      <c r="AE209" s="118"/>
      <c r="AF209" s="126">
        <v>3</v>
      </c>
      <c r="AG209" s="53">
        <f t="shared" si="160"/>
        <v>5.6</v>
      </c>
      <c r="AH209" s="52"/>
      <c r="AJ209" s="17">
        <f t="shared" si="161"/>
        <v>5.6</v>
      </c>
      <c r="AK209" s="17">
        <f t="shared" si="162"/>
        <v>0</v>
      </c>
      <c r="AL209" s="17">
        <f t="shared" si="163"/>
        <v>0</v>
      </c>
      <c r="AM209" s="17" t="str">
        <f t="shared" si="164"/>
        <v/>
      </c>
      <c r="AO209" s="103" t="s">
        <v>57</v>
      </c>
    </row>
    <row r="210" spans="2:41" s="3" customFormat="1" ht="2.85" customHeight="1" x14ac:dyDescent="0.2">
      <c r="N210" s="3" t="s">
        <v>596</v>
      </c>
      <c r="P210" s="75"/>
      <c r="Q210" s="91"/>
      <c r="R210" s="6"/>
      <c r="S210" s="39"/>
      <c r="T210" s="6"/>
      <c r="U210" s="5"/>
      <c r="V210" s="52"/>
      <c r="W210" s="56"/>
      <c r="X210" s="15"/>
      <c r="Y210" s="52"/>
      <c r="Z210" s="39"/>
      <c r="AA210" s="39"/>
      <c r="AB210" s="55"/>
      <c r="AC210" s="17"/>
      <c r="AD210" s="15"/>
      <c r="AE210" s="65"/>
      <c r="AF210" s="121"/>
      <c r="AG210" s="39"/>
      <c r="AH210" s="52"/>
      <c r="AJ210" s="17"/>
      <c r="AK210" s="17"/>
      <c r="AL210" s="17"/>
      <c r="AM210" s="17"/>
      <c r="AO210" s="31"/>
    </row>
    <row r="211" spans="2:41" s="3" customFormat="1" ht="10.7" customHeight="1" x14ac:dyDescent="0.2">
      <c r="C211" s="197" t="s">
        <v>183</v>
      </c>
      <c r="P211" s="75"/>
      <c r="Q211" s="91"/>
      <c r="R211" s="6"/>
      <c r="S211" s="39"/>
      <c r="T211" s="6"/>
      <c r="U211" s="5"/>
      <c r="V211" s="52"/>
      <c r="W211" s="56"/>
      <c r="X211" s="15"/>
      <c r="Y211" s="52"/>
      <c r="Z211" s="39"/>
      <c r="AA211" s="39"/>
      <c r="AB211" s="55"/>
      <c r="AC211" s="17"/>
      <c r="AD211" s="15"/>
      <c r="AE211" s="65"/>
      <c r="AF211" s="121"/>
      <c r="AG211" s="39"/>
      <c r="AH211" s="52"/>
      <c r="AJ211" s="17"/>
      <c r="AK211" s="17"/>
      <c r="AL211" s="17"/>
      <c r="AM211" s="17"/>
      <c r="AO211" s="31" t="s">
        <v>57</v>
      </c>
    </row>
    <row r="212" spans="2:41" s="3" customFormat="1" ht="9.9499999999999993" customHeight="1" x14ac:dyDescent="0.2">
      <c r="C212" s="74" t="s">
        <v>716</v>
      </c>
      <c r="P212" s="75"/>
      <c r="Q212" s="91"/>
      <c r="R212" s="80" t="s">
        <v>211</v>
      </c>
      <c r="S212" s="206" t="s">
        <v>336</v>
      </c>
      <c r="T212" s="207"/>
      <c r="U212" s="5"/>
      <c r="V212" s="52"/>
      <c r="W212" s="56"/>
      <c r="X212" s="15"/>
      <c r="Y212" s="52"/>
      <c r="Z212" s="39"/>
      <c r="AA212" s="39"/>
      <c r="AB212" s="55"/>
      <c r="AC212" s="17"/>
      <c r="AD212" s="15"/>
      <c r="AE212" s="65"/>
      <c r="AF212" s="121"/>
      <c r="AG212" s="39"/>
      <c r="AH212" s="52"/>
      <c r="AJ212" s="17"/>
      <c r="AK212" s="17"/>
      <c r="AL212" s="17"/>
      <c r="AM212" s="17"/>
      <c r="AO212" s="31" t="s">
        <v>57</v>
      </c>
    </row>
    <row r="213" spans="2:41" s="3" customFormat="1" ht="2.85" customHeight="1" x14ac:dyDescent="0.2">
      <c r="N213" s="3" t="s">
        <v>596</v>
      </c>
      <c r="P213" s="75"/>
      <c r="Q213" s="91"/>
      <c r="R213" s="6"/>
      <c r="S213" s="39"/>
      <c r="T213" s="6"/>
      <c r="U213" s="5"/>
      <c r="V213" s="52"/>
      <c r="W213" s="56"/>
      <c r="X213" s="15"/>
      <c r="Y213" s="52"/>
      <c r="Z213" s="39"/>
      <c r="AA213" s="39"/>
      <c r="AB213" s="55"/>
      <c r="AC213" s="17"/>
      <c r="AD213" s="15"/>
      <c r="AE213" s="65"/>
      <c r="AF213" s="121"/>
      <c r="AG213" s="39"/>
      <c r="AH213" s="52"/>
      <c r="AJ213" s="17"/>
      <c r="AK213" s="17"/>
      <c r="AL213" s="17"/>
      <c r="AM213" s="17"/>
      <c r="AO213" s="31"/>
    </row>
    <row r="214" spans="2:41" s="3" customFormat="1" ht="9.9499999999999993" customHeight="1" x14ac:dyDescent="0.2">
      <c r="C214" s="74"/>
      <c r="D214" s="40" t="s">
        <v>9</v>
      </c>
      <c r="E214" s="135" t="s">
        <v>337</v>
      </c>
      <c r="F214" s="135"/>
      <c r="G214" s="135"/>
      <c r="H214" s="135"/>
      <c r="I214" s="135"/>
      <c r="J214" s="135"/>
      <c r="K214" s="135"/>
      <c r="L214" s="135"/>
      <c r="M214" s="135"/>
      <c r="N214" s="135"/>
      <c r="O214" s="135"/>
      <c r="P214" s="135"/>
      <c r="S214" s="21"/>
      <c r="T214" s="68"/>
      <c r="U214" s="5"/>
      <c r="V214" s="52"/>
      <c r="W214" s="70"/>
      <c r="X214" s="70"/>
      <c r="Y214" s="52"/>
      <c r="Z214" s="39"/>
      <c r="AA214" s="39"/>
      <c r="AB214" s="55"/>
      <c r="AC214" s="17"/>
      <c r="AD214" s="15"/>
      <c r="AE214" s="65"/>
      <c r="AF214" s="121"/>
      <c r="AG214" s="17"/>
      <c r="AH214" s="52"/>
      <c r="AJ214" s="17"/>
      <c r="AK214" s="17"/>
      <c r="AL214" s="17"/>
      <c r="AM214" s="17"/>
      <c r="AO214" s="31"/>
    </row>
    <row r="215" spans="2:41" s="3" customFormat="1" ht="2.85" customHeight="1" x14ac:dyDescent="0.2">
      <c r="N215" s="3" t="s">
        <v>596</v>
      </c>
      <c r="P215" s="75"/>
      <c r="Q215" s="91"/>
      <c r="R215" s="6"/>
      <c r="S215" s="39"/>
      <c r="T215" s="6"/>
      <c r="U215" s="5"/>
      <c r="V215" s="52"/>
      <c r="W215" s="56"/>
      <c r="X215" s="15"/>
      <c r="Y215" s="52"/>
      <c r="Z215" s="39"/>
      <c r="AA215" s="39"/>
      <c r="AB215" s="55"/>
      <c r="AC215" s="17"/>
      <c r="AD215" s="15"/>
      <c r="AE215" s="65"/>
      <c r="AF215" s="121"/>
      <c r="AG215" s="39"/>
      <c r="AH215" s="52"/>
      <c r="AJ215" s="17"/>
      <c r="AK215" s="17"/>
      <c r="AL215" s="17"/>
      <c r="AM215" s="17"/>
      <c r="AO215" s="31"/>
    </row>
    <row r="216" spans="2:41" s="3" customFormat="1" ht="9.9499999999999993" customHeight="1" x14ac:dyDescent="0.2">
      <c r="B216" s="115" t="s">
        <v>92</v>
      </c>
      <c r="D216" s="40"/>
      <c r="E216" s="75" t="s">
        <v>332</v>
      </c>
      <c r="F216" s="75"/>
      <c r="G216" s="30" t="s">
        <v>47</v>
      </c>
      <c r="H216" s="30"/>
      <c r="I216" s="30"/>
      <c r="J216" s="30"/>
      <c r="K216" s="30" t="s">
        <v>340</v>
      </c>
      <c r="L216" s="30"/>
      <c r="M216" s="30"/>
      <c r="N216" s="30"/>
      <c r="P216" s="75" t="s">
        <v>334</v>
      </c>
      <c r="Q216" s="91"/>
      <c r="R216" s="29"/>
      <c r="S216" s="39">
        <f t="shared" ref="S216:S221" si="165">IF(Suggested="Yes",AA216,AG216)</f>
        <v>8.1999999999999993</v>
      </c>
      <c r="T216" s="37" t="s">
        <v>46</v>
      </c>
      <c r="U216" s="5" t="str">
        <f>+Instructions!$B$3</f>
        <v>B</v>
      </c>
      <c r="V216" s="52"/>
      <c r="W216" s="56">
        <f>+Instructions!$C$22</f>
        <v>0</v>
      </c>
      <c r="X216" s="17">
        <f t="shared" ref="X216:X221" si="166">ROUND($AA216*(1-W216)+0.004999,2)</f>
        <v>8.1999999999999993</v>
      </c>
      <c r="Y216" s="52"/>
      <c r="Z216" s="6" t="s">
        <v>737</v>
      </c>
      <c r="AA216" s="39">
        <v>8.1999999999999993</v>
      </c>
      <c r="AB216" s="60">
        <f t="shared" ref="AB216:AB221" si="167">+W216</f>
        <v>0</v>
      </c>
      <c r="AC216" s="17">
        <f t="shared" ref="AC216:AC221" si="168">+X216</f>
        <v>8.1999999999999993</v>
      </c>
      <c r="AD216" s="12">
        <f t="shared" ref="AD216:AD221" si="169">(AG216-AC216)/AG216</f>
        <v>0</v>
      </c>
      <c r="AE216" s="118"/>
      <c r="AF216" s="128">
        <v>4</v>
      </c>
      <c r="AG216" s="111">
        <f t="shared" ref="AG216:AG221" si="170">SUM(AJ216:AL216)+AE216</f>
        <v>8.1999999999999993</v>
      </c>
      <c r="AH216" s="52"/>
      <c r="AJ216" s="17">
        <f t="shared" ref="AJ216:AJ221" si="171">ROUND(AC216/(1-VLOOKUP(AF216,Group,2,FALSE)),2)</f>
        <v>8.1999999999999993</v>
      </c>
      <c r="AK216" s="17">
        <f t="shared" ref="AK216:AK221" si="172">IF(VLOOKUP(AF216,Group,5,FALSE)="YES",VLOOKUP(ROUND(ROUND(AJ216,1)-AJ216,2),Round,2,FALSE)+VLOOKUP(AF216,Group,6,FALSE),0)</f>
        <v>0</v>
      </c>
      <c r="AL216" s="17">
        <f t="shared" ref="AL216:AL221" si="173">IF(VLOOKUP(AF216,Group,7,FALSE)="",0,ROUND(AJ216-0.04999,1)-AJ216+AM216)</f>
        <v>0</v>
      </c>
      <c r="AM216" s="17" t="str">
        <f t="shared" ref="AM216:AM221" si="174">IF(VLOOKUP(AF216,Group,7,FALSE)="","",VLOOKUP(AF216,Group,7,FALSE))</f>
        <v/>
      </c>
      <c r="AO216" s="103" t="s">
        <v>57</v>
      </c>
    </row>
    <row r="217" spans="2:41" s="3" customFormat="1" ht="9.9499999999999993" customHeight="1" x14ac:dyDescent="0.2">
      <c r="B217" s="115" t="s">
        <v>92</v>
      </c>
      <c r="D217" s="40"/>
      <c r="E217" s="75" t="s">
        <v>332</v>
      </c>
      <c r="F217" s="75"/>
      <c r="G217" s="30" t="s">
        <v>47</v>
      </c>
      <c r="H217" s="30"/>
      <c r="I217" s="30"/>
      <c r="J217" s="30"/>
      <c r="K217" s="30" t="s">
        <v>339</v>
      </c>
      <c r="L217" s="30"/>
      <c r="M217" s="30"/>
      <c r="N217" s="30"/>
      <c r="P217" s="75" t="s">
        <v>334</v>
      </c>
      <c r="Q217" s="91"/>
      <c r="R217" s="29"/>
      <c r="S217" s="39">
        <f t="shared" si="165"/>
        <v>8.1999999999999993</v>
      </c>
      <c r="T217" s="37" t="s">
        <v>46</v>
      </c>
      <c r="U217" s="5" t="str">
        <f>+Instructions!$B$3</f>
        <v>B</v>
      </c>
      <c r="V217" s="52"/>
      <c r="W217" s="56">
        <f>+Instructions!$C$22</f>
        <v>0</v>
      </c>
      <c r="X217" s="17">
        <f t="shared" si="166"/>
        <v>8.1999999999999993</v>
      </c>
      <c r="Y217" s="52"/>
      <c r="Z217" s="6" t="s">
        <v>737</v>
      </c>
      <c r="AA217" s="39">
        <v>8.1999999999999993</v>
      </c>
      <c r="AB217" s="60">
        <f t="shared" si="167"/>
        <v>0</v>
      </c>
      <c r="AC217" s="17">
        <f t="shared" si="168"/>
        <v>8.1999999999999993</v>
      </c>
      <c r="AD217" s="12">
        <f t="shared" si="169"/>
        <v>0</v>
      </c>
      <c r="AE217" s="118"/>
      <c r="AF217" s="128">
        <v>4</v>
      </c>
      <c r="AG217" s="111">
        <f t="shared" si="170"/>
        <v>8.1999999999999993</v>
      </c>
      <c r="AH217" s="52"/>
      <c r="AJ217" s="17">
        <f t="shared" si="171"/>
        <v>8.1999999999999993</v>
      </c>
      <c r="AK217" s="17">
        <f t="shared" si="172"/>
        <v>0</v>
      </c>
      <c r="AL217" s="17">
        <f t="shared" si="173"/>
        <v>0</v>
      </c>
      <c r="AM217" s="17" t="str">
        <f t="shared" si="174"/>
        <v/>
      </c>
      <c r="AO217" s="103" t="s">
        <v>57</v>
      </c>
    </row>
    <row r="218" spans="2:41" s="3" customFormat="1" ht="9.9499999999999993" customHeight="1" x14ac:dyDescent="0.2">
      <c r="B218" s="115" t="s">
        <v>92</v>
      </c>
      <c r="D218" s="40"/>
      <c r="E218" s="75" t="s">
        <v>332</v>
      </c>
      <c r="F218" s="75"/>
      <c r="G218" s="30" t="s">
        <v>47</v>
      </c>
      <c r="H218" s="30"/>
      <c r="I218" s="30"/>
      <c r="J218" s="30"/>
      <c r="K218" s="30" t="s">
        <v>342</v>
      </c>
      <c r="L218" s="30"/>
      <c r="M218" s="30"/>
      <c r="N218" s="30"/>
      <c r="P218" s="75" t="s">
        <v>334</v>
      </c>
      <c r="Q218" s="91"/>
      <c r="R218" s="29"/>
      <c r="S218" s="39">
        <f t="shared" si="165"/>
        <v>8.1999999999999993</v>
      </c>
      <c r="T218" s="37" t="s">
        <v>46</v>
      </c>
      <c r="U218" s="5" t="str">
        <f>+Instructions!$B$3</f>
        <v>B</v>
      </c>
      <c r="V218" s="52"/>
      <c r="W218" s="56">
        <f>+Instructions!$C$22</f>
        <v>0</v>
      </c>
      <c r="X218" s="17">
        <f t="shared" si="166"/>
        <v>8.1999999999999993</v>
      </c>
      <c r="Y218" s="52"/>
      <c r="Z218" s="6" t="s">
        <v>737</v>
      </c>
      <c r="AA218" s="39">
        <v>8.1999999999999993</v>
      </c>
      <c r="AB218" s="60">
        <f t="shared" si="167"/>
        <v>0</v>
      </c>
      <c r="AC218" s="17">
        <f t="shared" si="168"/>
        <v>8.1999999999999993</v>
      </c>
      <c r="AD218" s="12">
        <f t="shared" si="169"/>
        <v>0</v>
      </c>
      <c r="AE218" s="118"/>
      <c r="AF218" s="128">
        <v>4</v>
      </c>
      <c r="AG218" s="111">
        <f t="shared" si="170"/>
        <v>8.1999999999999993</v>
      </c>
      <c r="AH218" s="52"/>
      <c r="AJ218" s="17">
        <f t="shared" si="171"/>
        <v>8.1999999999999993</v>
      </c>
      <c r="AK218" s="17">
        <f t="shared" si="172"/>
        <v>0</v>
      </c>
      <c r="AL218" s="17">
        <f t="shared" si="173"/>
        <v>0</v>
      </c>
      <c r="AM218" s="17" t="str">
        <f t="shared" si="174"/>
        <v/>
      </c>
      <c r="AO218" s="103" t="s">
        <v>57</v>
      </c>
    </row>
    <row r="219" spans="2:41" s="3" customFormat="1" ht="9.9499999999999993" customHeight="1" x14ac:dyDescent="0.2">
      <c r="B219" s="115" t="s">
        <v>92</v>
      </c>
      <c r="D219" s="40"/>
      <c r="E219" s="75" t="s">
        <v>332</v>
      </c>
      <c r="F219" s="75"/>
      <c r="G219" s="30" t="s">
        <v>47</v>
      </c>
      <c r="H219" s="30"/>
      <c r="I219" s="30"/>
      <c r="J219" s="30"/>
      <c r="K219" s="30" t="s">
        <v>344</v>
      </c>
      <c r="L219" s="30"/>
      <c r="M219" s="30"/>
      <c r="N219" s="30"/>
      <c r="P219" s="75" t="s">
        <v>334</v>
      </c>
      <c r="Q219" s="91"/>
      <c r="R219" s="29"/>
      <c r="S219" s="39">
        <f t="shared" si="165"/>
        <v>8.1999999999999993</v>
      </c>
      <c r="T219" s="37" t="s">
        <v>46</v>
      </c>
      <c r="U219" s="5" t="str">
        <f>+Instructions!$B$3</f>
        <v>B</v>
      </c>
      <c r="V219" s="52"/>
      <c r="W219" s="56">
        <f>+Instructions!$C$22</f>
        <v>0</v>
      </c>
      <c r="X219" s="17">
        <f t="shared" si="166"/>
        <v>8.1999999999999993</v>
      </c>
      <c r="Y219" s="52"/>
      <c r="Z219" s="6" t="s">
        <v>737</v>
      </c>
      <c r="AA219" s="39">
        <v>8.1999999999999993</v>
      </c>
      <c r="AB219" s="60">
        <f t="shared" si="167"/>
        <v>0</v>
      </c>
      <c r="AC219" s="17">
        <f t="shared" si="168"/>
        <v>8.1999999999999993</v>
      </c>
      <c r="AD219" s="12">
        <f t="shared" si="169"/>
        <v>0</v>
      </c>
      <c r="AE219" s="118"/>
      <c r="AF219" s="128">
        <v>4</v>
      </c>
      <c r="AG219" s="111">
        <f t="shared" si="170"/>
        <v>8.1999999999999993</v>
      </c>
      <c r="AH219" s="52"/>
      <c r="AJ219" s="17">
        <f t="shared" si="171"/>
        <v>8.1999999999999993</v>
      </c>
      <c r="AK219" s="17">
        <f t="shared" si="172"/>
        <v>0</v>
      </c>
      <c r="AL219" s="17">
        <f t="shared" si="173"/>
        <v>0</v>
      </c>
      <c r="AM219" s="17" t="str">
        <f t="shared" si="174"/>
        <v/>
      </c>
      <c r="AO219" s="103" t="s">
        <v>57</v>
      </c>
    </row>
    <row r="220" spans="2:41" s="3" customFormat="1" ht="9.9499999999999993" customHeight="1" x14ac:dyDescent="0.2">
      <c r="B220" s="115" t="s">
        <v>92</v>
      </c>
      <c r="D220" s="40"/>
      <c r="E220" s="75" t="s">
        <v>332</v>
      </c>
      <c r="F220" s="75"/>
      <c r="G220" s="30" t="s">
        <v>47</v>
      </c>
      <c r="H220" s="30"/>
      <c r="I220" s="30"/>
      <c r="J220" s="30"/>
      <c r="K220" s="30" t="s">
        <v>341</v>
      </c>
      <c r="L220" s="30"/>
      <c r="M220" s="30"/>
      <c r="N220" s="30"/>
      <c r="P220" s="75" t="s">
        <v>334</v>
      </c>
      <c r="Q220" s="91"/>
      <c r="R220" s="29"/>
      <c r="S220" s="39">
        <f t="shared" si="165"/>
        <v>8.1999999999999993</v>
      </c>
      <c r="T220" s="37" t="s">
        <v>46</v>
      </c>
      <c r="U220" s="5" t="str">
        <f>+Instructions!$B$3</f>
        <v>B</v>
      </c>
      <c r="V220" s="52"/>
      <c r="W220" s="56">
        <f>+Instructions!$C$22</f>
        <v>0</v>
      </c>
      <c r="X220" s="17">
        <f t="shared" si="166"/>
        <v>8.1999999999999993</v>
      </c>
      <c r="Y220" s="52"/>
      <c r="Z220" s="6" t="s">
        <v>737</v>
      </c>
      <c r="AA220" s="39">
        <v>8.1999999999999993</v>
      </c>
      <c r="AB220" s="60">
        <f t="shared" si="167"/>
        <v>0</v>
      </c>
      <c r="AC220" s="17">
        <f t="shared" si="168"/>
        <v>8.1999999999999993</v>
      </c>
      <c r="AD220" s="12">
        <f t="shared" si="169"/>
        <v>0</v>
      </c>
      <c r="AE220" s="118"/>
      <c r="AF220" s="128">
        <v>4</v>
      </c>
      <c r="AG220" s="111">
        <f t="shared" si="170"/>
        <v>8.1999999999999993</v>
      </c>
      <c r="AH220" s="52"/>
      <c r="AJ220" s="17">
        <f t="shared" si="171"/>
        <v>8.1999999999999993</v>
      </c>
      <c r="AK220" s="17">
        <f t="shared" si="172"/>
        <v>0</v>
      </c>
      <c r="AL220" s="17">
        <f t="shared" si="173"/>
        <v>0</v>
      </c>
      <c r="AM220" s="17" t="str">
        <f t="shared" si="174"/>
        <v/>
      </c>
      <c r="AO220" s="103" t="s">
        <v>57</v>
      </c>
    </row>
    <row r="221" spans="2:41" s="3" customFormat="1" ht="9.9499999999999993" customHeight="1" x14ac:dyDescent="0.2">
      <c r="B221" s="115" t="s">
        <v>92</v>
      </c>
      <c r="D221" s="40"/>
      <c r="E221" s="75" t="s">
        <v>332</v>
      </c>
      <c r="F221" s="75"/>
      <c r="G221" s="30" t="s">
        <v>47</v>
      </c>
      <c r="H221" s="30"/>
      <c r="I221" s="30"/>
      <c r="J221" s="30"/>
      <c r="K221" s="30" t="s">
        <v>343</v>
      </c>
      <c r="L221" s="30"/>
      <c r="M221" s="30"/>
      <c r="N221" s="30"/>
      <c r="P221" s="75" t="s">
        <v>334</v>
      </c>
      <c r="Q221" s="91"/>
      <c r="R221" s="29"/>
      <c r="S221" s="39">
        <f t="shared" si="165"/>
        <v>8.1999999999999993</v>
      </c>
      <c r="T221" s="37" t="s">
        <v>46</v>
      </c>
      <c r="U221" s="5" t="str">
        <f>+Instructions!$B$3</f>
        <v>B</v>
      </c>
      <c r="V221" s="52"/>
      <c r="W221" s="56">
        <f>+Instructions!$C$22</f>
        <v>0</v>
      </c>
      <c r="X221" s="17">
        <f t="shared" si="166"/>
        <v>8.1999999999999993</v>
      </c>
      <c r="Y221" s="52"/>
      <c r="Z221" s="6" t="s">
        <v>737</v>
      </c>
      <c r="AA221" s="39">
        <v>8.1999999999999993</v>
      </c>
      <c r="AB221" s="60">
        <f t="shared" si="167"/>
        <v>0</v>
      </c>
      <c r="AC221" s="17">
        <f t="shared" si="168"/>
        <v>8.1999999999999993</v>
      </c>
      <c r="AD221" s="12">
        <f t="shared" si="169"/>
        <v>0</v>
      </c>
      <c r="AE221" s="118"/>
      <c r="AF221" s="128">
        <v>4</v>
      </c>
      <c r="AG221" s="111">
        <f t="shared" si="170"/>
        <v>8.1999999999999993</v>
      </c>
      <c r="AH221" s="52"/>
      <c r="AJ221" s="17">
        <f t="shared" si="171"/>
        <v>8.1999999999999993</v>
      </c>
      <c r="AK221" s="17">
        <f t="shared" si="172"/>
        <v>0</v>
      </c>
      <c r="AL221" s="17">
        <f t="shared" si="173"/>
        <v>0</v>
      </c>
      <c r="AM221" s="17" t="str">
        <f t="shared" si="174"/>
        <v/>
      </c>
      <c r="AO221" s="103" t="s">
        <v>57</v>
      </c>
    </row>
    <row r="222" spans="2:41" s="3" customFormat="1" ht="2.85" customHeight="1" x14ac:dyDescent="0.2">
      <c r="N222" s="3" t="s">
        <v>596</v>
      </c>
      <c r="P222" s="75"/>
      <c r="Q222" s="91"/>
      <c r="R222" s="6"/>
      <c r="S222" s="39"/>
      <c r="T222" s="6"/>
      <c r="U222" s="5"/>
      <c r="V222" s="52"/>
      <c r="W222" s="56"/>
      <c r="X222" s="15"/>
      <c r="Y222" s="52"/>
      <c r="Z222" s="39"/>
      <c r="AA222" s="39"/>
      <c r="AB222" s="55"/>
      <c r="AC222" s="17"/>
      <c r="AD222" s="15"/>
      <c r="AE222" s="65"/>
      <c r="AF222" s="121"/>
      <c r="AG222" s="39"/>
      <c r="AH222" s="52"/>
      <c r="AJ222" s="17"/>
      <c r="AK222" s="17"/>
      <c r="AL222" s="17"/>
      <c r="AM222" s="17"/>
      <c r="AO222" s="31"/>
    </row>
    <row r="223" spans="2:41" s="3" customFormat="1" ht="9.9499999999999993" customHeight="1" x14ac:dyDescent="0.2">
      <c r="B223" s="115" t="s">
        <v>92</v>
      </c>
      <c r="D223" s="40"/>
      <c r="E223" s="75" t="s">
        <v>332</v>
      </c>
      <c r="F223" s="75"/>
      <c r="G223" s="30" t="s">
        <v>47</v>
      </c>
      <c r="H223" s="30"/>
      <c r="I223" s="30"/>
      <c r="J223" s="30"/>
      <c r="K223" s="30" t="s">
        <v>345</v>
      </c>
      <c r="L223" s="30"/>
      <c r="M223" s="30"/>
      <c r="N223" s="30"/>
      <c r="P223" s="75" t="s">
        <v>334</v>
      </c>
      <c r="Q223" s="91"/>
      <c r="R223" s="29"/>
      <c r="S223" s="39">
        <f>IF(Suggested="Yes",AA223,AG223)</f>
        <v>8.1999999999999993</v>
      </c>
      <c r="T223" s="37" t="s">
        <v>46</v>
      </c>
      <c r="U223" s="5" t="str">
        <f>+Instructions!$B$3</f>
        <v>B</v>
      </c>
      <c r="V223" s="52"/>
      <c r="W223" s="56">
        <f>+Instructions!$C$22</f>
        <v>0</v>
      </c>
      <c r="X223" s="17">
        <f>ROUND($AA223*(1-W223)+0.004999,2)</f>
        <v>8.1999999999999993</v>
      </c>
      <c r="Y223" s="52"/>
      <c r="Z223" s="6" t="s">
        <v>737</v>
      </c>
      <c r="AA223" s="39">
        <v>8.1999999999999993</v>
      </c>
      <c r="AB223" s="60">
        <f>+W223</f>
        <v>0</v>
      </c>
      <c r="AC223" s="17">
        <f>+X223</f>
        <v>8.1999999999999993</v>
      </c>
      <c r="AD223" s="12">
        <f>(AG223-AC223)/AG223</f>
        <v>0</v>
      </c>
      <c r="AE223" s="118"/>
      <c r="AF223" s="128">
        <v>4</v>
      </c>
      <c r="AG223" s="111">
        <f>SUM(AJ223:AL223)+AE223</f>
        <v>8.1999999999999993</v>
      </c>
      <c r="AH223" s="52"/>
      <c r="AJ223" s="17">
        <f>ROUND(AC223/(1-VLOOKUP(AF223,Group,2,FALSE)),2)</f>
        <v>8.1999999999999993</v>
      </c>
      <c r="AK223" s="17">
        <f>IF(VLOOKUP(AF223,Group,5,FALSE)="YES",VLOOKUP(ROUND(ROUND(AJ223,1)-AJ223,2),Round,2,FALSE)+VLOOKUP(AF223,Group,6,FALSE),0)</f>
        <v>0</v>
      </c>
      <c r="AL223" s="17">
        <f>IF(VLOOKUP(AF223,Group,7,FALSE)="",0,ROUND(AJ223-0.04999,1)-AJ223+AM223)</f>
        <v>0</v>
      </c>
      <c r="AM223" s="17" t="str">
        <f>IF(VLOOKUP(AF223,Group,7,FALSE)="","",VLOOKUP(AF223,Group,7,FALSE))</f>
        <v/>
      </c>
      <c r="AO223" s="103" t="s">
        <v>57</v>
      </c>
    </row>
    <row r="224" spans="2:41" s="3" customFormat="1" ht="2.85" customHeight="1" x14ac:dyDescent="0.2">
      <c r="N224" s="3" t="s">
        <v>596</v>
      </c>
      <c r="P224" s="75"/>
      <c r="Q224" s="91"/>
      <c r="R224" s="6"/>
      <c r="S224" s="39"/>
      <c r="T224" s="6"/>
      <c r="U224" s="5"/>
      <c r="V224" s="52"/>
      <c r="W224" s="56"/>
      <c r="X224" s="15"/>
      <c r="Y224" s="52"/>
      <c r="Z224" s="39"/>
      <c r="AA224" s="39"/>
      <c r="AB224" s="55"/>
      <c r="AC224" s="17"/>
      <c r="AD224" s="15"/>
      <c r="AE224" s="65"/>
      <c r="AF224" s="121"/>
      <c r="AG224" s="39"/>
      <c r="AH224" s="52"/>
      <c r="AJ224" s="17"/>
      <c r="AK224" s="17"/>
      <c r="AL224" s="17"/>
      <c r="AM224" s="17"/>
      <c r="AO224" s="31"/>
    </row>
    <row r="225" spans="2:41" s="3" customFormat="1" ht="9.9499999999999993" customHeight="1" x14ac:dyDescent="0.2">
      <c r="C225" s="74"/>
      <c r="D225" s="196" t="s">
        <v>360</v>
      </c>
      <c r="E225" s="135"/>
      <c r="F225" s="135"/>
      <c r="G225" s="135"/>
      <c r="H225" s="135"/>
      <c r="I225" s="135"/>
      <c r="J225" s="135"/>
      <c r="K225" s="135"/>
      <c r="L225" s="135"/>
      <c r="M225" s="135"/>
      <c r="N225" s="135"/>
      <c r="O225" s="135"/>
      <c r="P225" s="135"/>
      <c r="S225" s="21"/>
      <c r="T225" s="68"/>
      <c r="U225" s="5"/>
      <c r="V225" s="52"/>
      <c r="W225" s="70"/>
      <c r="X225" s="70"/>
      <c r="Y225" s="52"/>
      <c r="Z225" s="39"/>
      <c r="AA225" s="39"/>
      <c r="AB225" s="55"/>
      <c r="AC225" s="17"/>
      <c r="AD225" s="15"/>
      <c r="AE225" s="65"/>
      <c r="AF225" s="121"/>
      <c r="AG225" s="17"/>
      <c r="AH225" s="52"/>
      <c r="AJ225" s="17"/>
      <c r="AK225" s="17"/>
      <c r="AL225" s="17"/>
      <c r="AM225" s="17"/>
      <c r="AO225" s="31"/>
    </row>
    <row r="226" spans="2:41" s="3" customFormat="1" ht="1.5" customHeight="1" x14ac:dyDescent="0.2">
      <c r="P226" s="75"/>
      <c r="Q226" s="91"/>
      <c r="R226" s="6"/>
      <c r="S226" s="39"/>
      <c r="T226" s="6"/>
      <c r="U226" s="5"/>
      <c r="V226" s="52"/>
      <c r="W226" s="56"/>
      <c r="X226" s="15"/>
      <c r="Y226" s="52"/>
      <c r="Z226" s="39"/>
      <c r="AA226" s="39"/>
      <c r="AB226" s="55"/>
      <c r="AC226" s="17"/>
      <c r="AD226" s="15"/>
      <c r="AE226" s="65"/>
      <c r="AF226" s="121"/>
      <c r="AG226" s="39"/>
      <c r="AH226" s="52"/>
      <c r="AJ226" s="17"/>
      <c r="AK226" s="17"/>
      <c r="AL226" s="17"/>
      <c r="AM226" s="17"/>
      <c r="AO226" s="31"/>
    </row>
    <row r="227" spans="2:41" s="3" customFormat="1" ht="9.9499999999999993" customHeight="1" x14ac:dyDescent="0.2">
      <c r="B227" s="115" t="s">
        <v>92</v>
      </c>
      <c r="D227" s="40"/>
      <c r="E227" s="75" t="s">
        <v>332</v>
      </c>
      <c r="F227" s="75"/>
      <c r="G227" s="30" t="s">
        <v>47</v>
      </c>
      <c r="H227" s="30"/>
      <c r="I227" s="30"/>
      <c r="J227" s="30"/>
      <c r="K227" s="30" t="s">
        <v>348</v>
      </c>
      <c r="L227" s="30"/>
      <c r="M227" s="30"/>
      <c r="N227" s="30"/>
      <c r="P227" s="75" t="s">
        <v>334</v>
      </c>
      <c r="Q227" s="91"/>
      <c r="R227" s="29"/>
      <c r="S227" s="39">
        <f>IF(Suggested="Yes",AA227,AG227)</f>
        <v>8.1999999999999993</v>
      </c>
      <c r="T227" s="37" t="s">
        <v>46</v>
      </c>
      <c r="U227" s="5" t="str">
        <f>+Instructions!$B$3</f>
        <v>B</v>
      </c>
      <c r="V227" s="52"/>
      <c r="W227" s="56">
        <f>+Instructions!$C$22</f>
        <v>0</v>
      </c>
      <c r="X227" s="17">
        <f>ROUND($AA227*(1-W227)+0.004999,2)</f>
        <v>8.1999999999999993</v>
      </c>
      <c r="Y227" s="52"/>
      <c r="Z227" s="6" t="s">
        <v>737</v>
      </c>
      <c r="AA227" s="39">
        <v>8.1999999999999993</v>
      </c>
      <c r="AB227" s="60">
        <f t="shared" ref="AB227:AC229" si="175">+W227</f>
        <v>0</v>
      </c>
      <c r="AC227" s="17">
        <f t="shared" si="175"/>
        <v>8.1999999999999993</v>
      </c>
      <c r="AD227" s="12">
        <f>(AG227-AC227)/AG227</f>
        <v>0</v>
      </c>
      <c r="AE227" s="118"/>
      <c r="AF227" s="128">
        <v>4</v>
      </c>
      <c r="AG227" s="111">
        <f>SUM(AJ227:AL227)+AE227</f>
        <v>8.1999999999999993</v>
      </c>
      <c r="AH227" s="52"/>
      <c r="AJ227" s="17">
        <f>ROUND(AC227/(1-VLOOKUP(AF227,Group,2,FALSE)),2)</f>
        <v>8.1999999999999993</v>
      </c>
      <c r="AK227" s="17">
        <f>IF(VLOOKUP(AF227,Group,5,FALSE)="YES",VLOOKUP(ROUND(ROUND(AJ227,1)-AJ227,2),Round,2,FALSE)+VLOOKUP(AF227,Group,6,FALSE),0)</f>
        <v>0</v>
      </c>
      <c r="AL227" s="17">
        <f>IF(VLOOKUP(AF227,Group,7,FALSE)="",0,ROUND(AJ227-0.04999,1)-AJ227+AM227)</f>
        <v>0</v>
      </c>
      <c r="AM227" s="17" t="str">
        <f>IF(VLOOKUP(AF227,Group,7,FALSE)="","",VLOOKUP(AF227,Group,7,FALSE))</f>
        <v/>
      </c>
      <c r="AO227" s="103" t="s">
        <v>57</v>
      </c>
    </row>
    <row r="228" spans="2:41" s="3" customFormat="1" ht="9.9499999999999993" customHeight="1" x14ac:dyDescent="0.2">
      <c r="B228" s="115" t="s">
        <v>92</v>
      </c>
      <c r="D228" s="40"/>
      <c r="E228" s="75" t="s">
        <v>332</v>
      </c>
      <c r="F228" s="75"/>
      <c r="G228" s="30" t="s">
        <v>47</v>
      </c>
      <c r="H228" s="30"/>
      <c r="I228" s="30"/>
      <c r="J228" s="30"/>
      <c r="K228" s="30" t="s">
        <v>346</v>
      </c>
      <c r="L228" s="30"/>
      <c r="M228" s="30"/>
      <c r="N228" s="30"/>
      <c r="P228" s="75" t="s">
        <v>334</v>
      </c>
      <c r="Q228" s="91"/>
      <c r="R228" s="29"/>
      <c r="S228" s="39">
        <f>IF(Suggested="Yes",AA228,AG228)</f>
        <v>8.1999999999999993</v>
      </c>
      <c r="T228" s="37" t="s">
        <v>46</v>
      </c>
      <c r="U228" s="5" t="str">
        <f>+Instructions!$B$3</f>
        <v>B</v>
      </c>
      <c r="V228" s="52"/>
      <c r="W228" s="56">
        <f>+Instructions!$C$22</f>
        <v>0</v>
      </c>
      <c r="X228" s="17">
        <f>ROUND($AA228*(1-W228)+0.004999,2)</f>
        <v>8.1999999999999993</v>
      </c>
      <c r="Y228" s="52"/>
      <c r="Z228" s="6" t="s">
        <v>737</v>
      </c>
      <c r="AA228" s="39">
        <v>8.1999999999999993</v>
      </c>
      <c r="AB228" s="60">
        <f t="shared" si="175"/>
        <v>0</v>
      </c>
      <c r="AC228" s="17">
        <f t="shared" si="175"/>
        <v>8.1999999999999993</v>
      </c>
      <c r="AD228" s="12">
        <f>(AG228-AC228)/AG228</f>
        <v>0</v>
      </c>
      <c r="AE228" s="118"/>
      <c r="AF228" s="128">
        <v>4</v>
      </c>
      <c r="AG228" s="111">
        <f>SUM(AJ228:AL228)+AE228</f>
        <v>8.1999999999999993</v>
      </c>
      <c r="AH228" s="52"/>
      <c r="AJ228" s="17">
        <f>ROUND(AC228/(1-VLOOKUP(AF228,Group,2,FALSE)),2)</f>
        <v>8.1999999999999993</v>
      </c>
      <c r="AK228" s="17">
        <f>IF(VLOOKUP(AF228,Group,5,FALSE)="YES",VLOOKUP(ROUND(ROUND(AJ228,1)-AJ228,2),Round,2,FALSE)+VLOOKUP(AF228,Group,6,FALSE),0)</f>
        <v>0</v>
      </c>
      <c r="AL228" s="17">
        <f>IF(VLOOKUP(AF228,Group,7,FALSE)="",0,ROUND(AJ228-0.04999,1)-AJ228+AM228)</f>
        <v>0</v>
      </c>
      <c r="AM228" s="17" t="str">
        <f>IF(VLOOKUP(AF228,Group,7,FALSE)="","",VLOOKUP(AF228,Group,7,FALSE))</f>
        <v/>
      </c>
      <c r="AO228" s="103" t="s">
        <v>57</v>
      </c>
    </row>
    <row r="229" spans="2:41" s="3" customFormat="1" ht="9.9499999999999993" customHeight="1" x14ac:dyDescent="0.2">
      <c r="B229" s="115" t="s">
        <v>92</v>
      </c>
      <c r="D229" s="40"/>
      <c r="E229" s="75" t="s">
        <v>332</v>
      </c>
      <c r="F229" s="75"/>
      <c r="G229" s="30" t="s">
        <v>47</v>
      </c>
      <c r="H229" s="30"/>
      <c r="I229" s="30"/>
      <c r="J229" s="30"/>
      <c r="K229" s="30" t="s">
        <v>347</v>
      </c>
      <c r="L229" s="30"/>
      <c r="M229" s="30"/>
      <c r="N229" s="30"/>
      <c r="P229" s="75" t="s">
        <v>334</v>
      </c>
      <c r="Q229" s="91"/>
      <c r="R229" s="29"/>
      <c r="S229" s="39">
        <f>IF(Suggested="Yes",AA229,AG229)</f>
        <v>8.1999999999999993</v>
      </c>
      <c r="T229" s="37" t="s">
        <v>46</v>
      </c>
      <c r="U229" s="5" t="str">
        <f>+Instructions!$B$3</f>
        <v>B</v>
      </c>
      <c r="V229" s="52"/>
      <c r="W229" s="56">
        <f>+Instructions!$C$22</f>
        <v>0</v>
      </c>
      <c r="X229" s="17">
        <f>ROUND($AA229*(1-W229)+0.004999,2)</f>
        <v>8.1999999999999993</v>
      </c>
      <c r="Y229" s="52"/>
      <c r="Z229" s="6" t="s">
        <v>737</v>
      </c>
      <c r="AA229" s="39">
        <v>8.1999999999999993</v>
      </c>
      <c r="AB229" s="60">
        <f t="shared" si="175"/>
        <v>0</v>
      </c>
      <c r="AC229" s="17">
        <f t="shared" si="175"/>
        <v>8.1999999999999993</v>
      </c>
      <c r="AD229" s="12">
        <f>(AG229-AC229)/AG229</f>
        <v>0</v>
      </c>
      <c r="AE229" s="118"/>
      <c r="AF229" s="128">
        <v>4</v>
      </c>
      <c r="AG229" s="111">
        <f>SUM(AJ229:AL229)+AE229</f>
        <v>8.1999999999999993</v>
      </c>
      <c r="AH229" s="52"/>
      <c r="AJ229" s="17">
        <f>ROUND(AC229/(1-VLOOKUP(AF229,Group,2,FALSE)),2)</f>
        <v>8.1999999999999993</v>
      </c>
      <c r="AK229" s="17">
        <f>IF(VLOOKUP(AF229,Group,5,FALSE)="YES",VLOOKUP(ROUND(ROUND(AJ229,1)-AJ229,2),Round,2,FALSE)+VLOOKUP(AF229,Group,6,FALSE),0)</f>
        <v>0</v>
      </c>
      <c r="AL229" s="17">
        <f>IF(VLOOKUP(AF229,Group,7,FALSE)="",0,ROUND(AJ229-0.04999,1)-AJ229+AM229)</f>
        <v>0</v>
      </c>
      <c r="AM229" s="17" t="str">
        <f>IF(VLOOKUP(AF229,Group,7,FALSE)="","",VLOOKUP(AF229,Group,7,FALSE))</f>
        <v/>
      </c>
      <c r="AO229" s="103" t="s">
        <v>57</v>
      </c>
    </row>
    <row r="230" spans="2:41" s="3" customFormat="1" ht="3.95" customHeight="1" x14ac:dyDescent="0.2">
      <c r="P230" s="75"/>
      <c r="Q230" s="91"/>
      <c r="R230" s="6"/>
      <c r="S230" s="39"/>
      <c r="T230" s="6"/>
      <c r="U230" s="5"/>
      <c r="V230" s="52"/>
      <c r="W230" s="56"/>
      <c r="X230" s="15"/>
      <c r="Y230" s="52"/>
      <c r="Z230" s="39"/>
      <c r="AA230" s="39"/>
      <c r="AB230" s="55"/>
      <c r="AC230" s="17"/>
      <c r="AD230" s="15"/>
      <c r="AE230" s="65"/>
      <c r="AF230" s="121"/>
      <c r="AG230" s="39"/>
      <c r="AH230" s="52"/>
      <c r="AJ230" s="17"/>
      <c r="AK230" s="17"/>
      <c r="AL230" s="17"/>
      <c r="AM230" s="17"/>
      <c r="AO230" s="31"/>
    </row>
    <row r="231" spans="2:41" s="3" customFormat="1" ht="9.9499999999999993" customHeight="1" x14ac:dyDescent="0.2">
      <c r="C231" s="74" t="s">
        <v>686</v>
      </c>
      <c r="D231" s="147"/>
      <c r="E231" s="147"/>
      <c r="J231" s="3" t="s">
        <v>87</v>
      </c>
      <c r="N231" s="3" t="s">
        <v>87</v>
      </c>
      <c r="O231" s="3" t="s">
        <v>87</v>
      </c>
      <c r="P231" s="193"/>
      <c r="Q231" s="6"/>
      <c r="R231" s="80" t="s">
        <v>211</v>
      </c>
      <c r="S231" s="206" t="s">
        <v>623</v>
      </c>
      <c r="T231" s="207"/>
      <c r="U231" s="5"/>
      <c r="V231" s="52"/>
      <c r="W231" s="70"/>
      <c r="X231" s="70"/>
      <c r="Y231" s="52"/>
      <c r="Z231" s="39"/>
      <c r="AA231" s="39"/>
      <c r="AB231" s="55"/>
      <c r="AC231" s="17"/>
      <c r="AD231" s="15"/>
      <c r="AE231" s="65"/>
      <c r="AF231" s="121"/>
      <c r="AG231" s="17"/>
      <c r="AH231" s="52"/>
      <c r="AJ231" s="17"/>
      <c r="AK231" s="17"/>
      <c r="AL231" s="17"/>
      <c r="AM231" s="17"/>
      <c r="AO231" s="31" t="s">
        <v>57</v>
      </c>
    </row>
    <row r="232" spans="2:41" s="3" customFormat="1" ht="2.85" customHeight="1" x14ac:dyDescent="0.2">
      <c r="P232" s="75"/>
      <c r="Q232" s="91"/>
      <c r="R232" s="6"/>
      <c r="S232" s="39"/>
      <c r="T232" s="6"/>
      <c r="U232" s="5"/>
      <c r="V232" s="52"/>
      <c r="W232" s="56"/>
      <c r="X232" s="15"/>
      <c r="Y232" s="52"/>
      <c r="Z232" s="39"/>
      <c r="AA232" s="39"/>
      <c r="AB232" s="55"/>
      <c r="AC232" s="17"/>
      <c r="AD232" s="15"/>
      <c r="AE232" s="65"/>
      <c r="AF232" s="121"/>
      <c r="AG232" s="39"/>
      <c r="AH232" s="52"/>
      <c r="AJ232" s="17"/>
      <c r="AK232" s="17"/>
      <c r="AL232" s="17"/>
      <c r="AM232" s="17"/>
      <c r="AO232" s="31"/>
    </row>
    <row r="233" spans="2:41" s="3" customFormat="1" ht="9.9499999999999993" customHeight="1" x14ac:dyDescent="0.2">
      <c r="C233" s="74"/>
      <c r="D233" s="40" t="s">
        <v>9</v>
      </c>
      <c r="E233" s="135" t="s">
        <v>165</v>
      </c>
      <c r="F233" s="135" t="s">
        <v>477</v>
      </c>
      <c r="H233" s="135"/>
      <c r="I233" s="135" t="s">
        <v>626</v>
      </c>
      <c r="J233" s="135"/>
      <c r="K233" s="135"/>
      <c r="L233" s="135"/>
      <c r="M233" s="135"/>
      <c r="N233" s="135"/>
      <c r="O233" s="135"/>
      <c r="P233" s="135"/>
      <c r="S233" s="21"/>
      <c r="T233" s="68"/>
      <c r="U233" s="5"/>
      <c r="V233" s="52"/>
      <c r="W233" s="70"/>
      <c r="X233" s="70"/>
      <c r="Y233" s="52"/>
      <c r="Z233" s="39"/>
      <c r="AA233" s="39"/>
      <c r="AB233" s="55"/>
      <c r="AC233" s="17"/>
      <c r="AD233" s="15"/>
      <c r="AE233" s="65"/>
      <c r="AF233" s="121"/>
      <c r="AG233" s="17"/>
      <c r="AH233" s="52"/>
      <c r="AJ233" s="17"/>
      <c r="AK233" s="17"/>
      <c r="AL233" s="17"/>
      <c r="AM233" s="17"/>
      <c r="AO233" s="31"/>
    </row>
    <row r="234" spans="2:41" s="3" customFormat="1" ht="9.9499999999999993" customHeight="1" x14ac:dyDescent="0.2">
      <c r="C234" s="74"/>
      <c r="D234" s="40"/>
      <c r="E234" s="135" t="s">
        <v>476</v>
      </c>
      <c r="F234" s="135" t="s">
        <v>624</v>
      </c>
      <c r="H234" s="135"/>
      <c r="I234" s="135" t="s">
        <v>625</v>
      </c>
      <c r="J234" s="135"/>
      <c r="K234" s="135"/>
      <c r="L234" s="135"/>
      <c r="M234" s="135"/>
      <c r="N234" s="135"/>
      <c r="O234" s="135"/>
      <c r="P234" s="135"/>
      <c r="S234" s="21"/>
      <c r="T234" s="68"/>
      <c r="U234" s="5"/>
      <c r="V234" s="52"/>
      <c r="W234" s="70"/>
      <c r="X234" s="70"/>
      <c r="Y234" s="52"/>
      <c r="Z234" s="39"/>
      <c r="AA234" s="39"/>
      <c r="AB234" s="55"/>
      <c r="AC234" s="17"/>
      <c r="AD234" s="15"/>
      <c r="AE234" s="65"/>
      <c r="AF234" s="121"/>
      <c r="AG234" s="17"/>
      <c r="AH234" s="52"/>
      <c r="AJ234" s="17"/>
      <c r="AK234" s="17"/>
      <c r="AL234" s="17"/>
      <c r="AM234" s="17"/>
      <c r="AO234" s="31"/>
    </row>
    <row r="235" spans="2:41" s="3" customFormat="1" ht="2.85" customHeight="1" x14ac:dyDescent="0.2">
      <c r="N235" s="3" t="s">
        <v>596</v>
      </c>
      <c r="P235" s="75"/>
      <c r="Q235" s="91"/>
      <c r="R235" s="6"/>
      <c r="S235" s="39"/>
      <c r="T235" s="6"/>
      <c r="U235" s="5"/>
      <c r="V235" s="52"/>
      <c r="W235" s="56"/>
      <c r="X235" s="15"/>
      <c r="Y235" s="52"/>
      <c r="Z235" s="39"/>
      <c r="AA235" s="39"/>
      <c r="AB235" s="55"/>
      <c r="AC235" s="17"/>
      <c r="AD235" s="15"/>
      <c r="AE235" s="65"/>
      <c r="AF235" s="121"/>
      <c r="AG235" s="39"/>
      <c r="AH235" s="52"/>
      <c r="AJ235" s="17"/>
      <c r="AK235" s="17"/>
      <c r="AL235" s="17"/>
      <c r="AM235" s="17"/>
      <c r="AO235" s="31"/>
    </row>
    <row r="236" spans="2:41" s="3" customFormat="1" ht="9.9499999999999993" customHeight="1" x14ac:dyDescent="0.2">
      <c r="B236" s="114" t="s">
        <v>90</v>
      </c>
      <c r="D236" s="40"/>
      <c r="E236" s="75" t="s">
        <v>113</v>
      </c>
      <c r="F236" s="75"/>
      <c r="G236" s="30" t="s">
        <v>47</v>
      </c>
      <c r="H236" s="30"/>
      <c r="I236" s="30"/>
      <c r="J236" s="30" t="s">
        <v>627</v>
      </c>
      <c r="K236" s="30"/>
      <c r="L236" s="30" t="s">
        <v>172</v>
      </c>
      <c r="M236" s="30"/>
      <c r="N236" s="30"/>
      <c r="P236" s="75" t="s">
        <v>299</v>
      </c>
      <c r="Q236" s="91"/>
      <c r="R236" s="29"/>
      <c r="S236" s="39">
        <f t="shared" ref="S236" si="176">IF(Suggested="Yes",AA236,AG236)</f>
        <v>6.1</v>
      </c>
      <c r="T236" s="37" t="s">
        <v>46</v>
      </c>
      <c r="U236" s="5" t="str">
        <f>+Instructions!$B$3</f>
        <v>B</v>
      </c>
      <c r="V236" s="52"/>
      <c r="W236" s="56">
        <f>+Instructions!$C$22</f>
        <v>0</v>
      </c>
      <c r="X236" s="39">
        <f t="shared" ref="X236" si="177">ROUND($AA236*(1-W236)+0.004999,2)</f>
        <v>6.1</v>
      </c>
      <c r="Y236" s="52"/>
      <c r="Z236" s="6" t="s">
        <v>737</v>
      </c>
      <c r="AA236" s="39">
        <v>6.1</v>
      </c>
      <c r="AB236" s="60">
        <f t="shared" ref="AB236" si="178">+W236</f>
        <v>0</v>
      </c>
      <c r="AC236" s="39">
        <f t="shared" ref="AC236" si="179">+X236</f>
        <v>6.1</v>
      </c>
      <c r="AD236" s="60">
        <f t="shared" ref="AD236" si="180">(AG236-AC236)/AG236</f>
        <v>0</v>
      </c>
      <c r="AE236" s="118"/>
      <c r="AF236" s="127">
        <v>2</v>
      </c>
      <c r="AG236" s="44">
        <f t="shared" ref="AG236" si="181">SUM(AJ236:AL236)+AE236</f>
        <v>6.1</v>
      </c>
      <c r="AH236" s="52"/>
      <c r="AJ236" s="17">
        <f t="shared" ref="AJ236" si="182">ROUND(AC236/(1-VLOOKUP(AF236,Group,2,FALSE)),2)</f>
        <v>6.1</v>
      </c>
      <c r="AK236" s="17">
        <f t="shared" ref="AK236" si="183">IF(VLOOKUP(AF236,Group,5,FALSE)="YES",VLOOKUP(ROUND(ROUND(AJ236,1)-AJ236,2),Round,2,FALSE)+VLOOKUP(AF236,Group,6,FALSE),0)</f>
        <v>0</v>
      </c>
      <c r="AL236" s="17">
        <f t="shared" ref="AL236" si="184">IF(VLOOKUP(AF236,Group,7,FALSE)="",0,ROUND(AJ236-0.04999,1)-AJ236+AM236)</f>
        <v>0</v>
      </c>
      <c r="AM236" s="17" t="str">
        <f t="shared" ref="AM236" si="185">IF(VLOOKUP(AF236,Group,7,FALSE)="","",VLOOKUP(AF236,Group,7,FALSE))</f>
        <v/>
      </c>
      <c r="AO236" s="103" t="s">
        <v>57</v>
      </c>
    </row>
    <row r="237" spans="2:41" s="3" customFormat="1" ht="9.9499999999999993" customHeight="1" x14ac:dyDescent="0.2">
      <c r="B237" s="114" t="s">
        <v>90</v>
      </c>
      <c r="D237" s="40"/>
      <c r="E237" s="75" t="s">
        <v>113</v>
      </c>
      <c r="F237" s="75"/>
      <c r="G237" s="30" t="s">
        <v>47</v>
      </c>
      <c r="H237" s="30"/>
      <c r="I237" s="30"/>
      <c r="J237" s="30" t="s">
        <v>628</v>
      </c>
      <c r="K237" s="30"/>
      <c r="L237" s="30" t="s">
        <v>172</v>
      </c>
      <c r="M237" s="30"/>
      <c r="N237" s="30"/>
      <c r="P237" s="75" t="s">
        <v>299</v>
      </c>
      <c r="Q237" s="91"/>
      <c r="R237" s="29"/>
      <c r="S237" s="39">
        <f t="shared" ref="S237" si="186">IF(Suggested="Yes",AA237,AG237)</f>
        <v>6.1</v>
      </c>
      <c r="T237" s="37" t="s">
        <v>46</v>
      </c>
      <c r="U237" s="5" t="str">
        <f>+Instructions!$B$3</f>
        <v>B</v>
      </c>
      <c r="V237" s="52"/>
      <c r="W237" s="56">
        <f>+Instructions!$C$22</f>
        <v>0</v>
      </c>
      <c r="X237" s="39">
        <f t="shared" ref="X237" si="187">ROUND($AA237*(1-W237)+0.004999,2)</f>
        <v>6.1</v>
      </c>
      <c r="Y237" s="52"/>
      <c r="Z237" s="6" t="s">
        <v>737</v>
      </c>
      <c r="AA237" s="39">
        <v>6.1</v>
      </c>
      <c r="AB237" s="60">
        <f t="shared" ref="AB237" si="188">+W237</f>
        <v>0</v>
      </c>
      <c r="AC237" s="39">
        <f t="shared" ref="AC237" si="189">+X237</f>
        <v>6.1</v>
      </c>
      <c r="AD237" s="60">
        <f t="shared" ref="AD237" si="190">(AG237-AC237)/AG237</f>
        <v>0</v>
      </c>
      <c r="AE237" s="118"/>
      <c r="AF237" s="127">
        <v>2</v>
      </c>
      <c r="AG237" s="44">
        <f t="shared" ref="AG237" si="191">SUM(AJ237:AL237)+AE237</f>
        <v>6.1</v>
      </c>
      <c r="AH237" s="52"/>
      <c r="AJ237" s="17">
        <f t="shared" ref="AJ237" si="192">ROUND(AC237/(1-VLOOKUP(AF237,Group,2,FALSE)),2)</f>
        <v>6.1</v>
      </c>
      <c r="AK237" s="17">
        <f t="shared" ref="AK237" si="193">IF(VLOOKUP(AF237,Group,5,FALSE)="YES",VLOOKUP(ROUND(ROUND(AJ237,1)-AJ237,2),Round,2,FALSE)+VLOOKUP(AF237,Group,6,FALSE),0)</f>
        <v>0</v>
      </c>
      <c r="AL237" s="17">
        <f t="shared" ref="AL237" si="194">IF(VLOOKUP(AF237,Group,7,FALSE)="",0,ROUND(AJ237-0.04999,1)-AJ237+AM237)</f>
        <v>0</v>
      </c>
      <c r="AM237" s="17" t="str">
        <f t="shared" ref="AM237" si="195">IF(VLOOKUP(AF237,Group,7,FALSE)="","",VLOOKUP(AF237,Group,7,FALSE))</f>
        <v/>
      </c>
      <c r="AO237" s="103" t="s">
        <v>57</v>
      </c>
    </row>
    <row r="238" spans="2:41" s="3" customFormat="1" ht="9.9499999999999993" customHeight="1" x14ac:dyDescent="0.2">
      <c r="B238" s="114" t="s">
        <v>90</v>
      </c>
      <c r="D238" s="40"/>
      <c r="E238" s="75" t="s">
        <v>113</v>
      </c>
      <c r="F238" s="75"/>
      <c r="G238" s="30" t="s">
        <v>47</v>
      </c>
      <c r="H238" s="30"/>
      <c r="I238" s="30"/>
      <c r="J238" s="30" t="s">
        <v>629</v>
      </c>
      <c r="K238" s="30"/>
      <c r="L238" s="30" t="s">
        <v>172</v>
      </c>
      <c r="M238" s="30"/>
      <c r="N238" s="30"/>
      <c r="P238" s="75" t="s">
        <v>299</v>
      </c>
      <c r="Q238" s="91"/>
      <c r="R238" s="29"/>
      <c r="S238" s="39">
        <f t="shared" ref="S238" si="196">IF(Suggested="Yes",AA238,AG238)</f>
        <v>6.1</v>
      </c>
      <c r="T238" s="37" t="s">
        <v>46</v>
      </c>
      <c r="U238" s="5" t="str">
        <f>+Instructions!$B$3</f>
        <v>B</v>
      </c>
      <c r="V238" s="52"/>
      <c r="W238" s="56">
        <f>+Instructions!$C$22</f>
        <v>0</v>
      </c>
      <c r="X238" s="39">
        <f t="shared" ref="X238" si="197">ROUND($AA238*(1-W238)+0.004999,2)</f>
        <v>6.1</v>
      </c>
      <c r="Y238" s="52"/>
      <c r="Z238" s="6" t="s">
        <v>737</v>
      </c>
      <c r="AA238" s="39">
        <v>6.1</v>
      </c>
      <c r="AB238" s="60">
        <f t="shared" ref="AB238" si="198">+W238</f>
        <v>0</v>
      </c>
      <c r="AC238" s="39">
        <f t="shared" ref="AC238" si="199">+X238</f>
        <v>6.1</v>
      </c>
      <c r="AD238" s="60">
        <f t="shared" ref="AD238" si="200">(AG238-AC238)/AG238</f>
        <v>0</v>
      </c>
      <c r="AE238" s="118"/>
      <c r="AF238" s="127">
        <v>2</v>
      </c>
      <c r="AG238" s="44">
        <f t="shared" ref="AG238" si="201">SUM(AJ238:AL238)+AE238</f>
        <v>6.1</v>
      </c>
      <c r="AH238" s="52"/>
      <c r="AJ238" s="17">
        <f t="shared" ref="AJ238" si="202">ROUND(AC238/(1-VLOOKUP(AF238,Group,2,FALSE)),2)</f>
        <v>6.1</v>
      </c>
      <c r="AK238" s="17">
        <f t="shared" ref="AK238" si="203">IF(VLOOKUP(AF238,Group,5,FALSE)="YES",VLOOKUP(ROUND(ROUND(AJ238,1)-AJ238,2),Round,2,FALSE)+VLOOKUP(AF238,Group,6,FALSE),0)</f>
        <v>0</v>
      </c>
      <c r="AL238" s="17">
        <f t="shared" ref="AL238" si="204">IF(VLOOKUP(AF238,Group,7,FALSE)="",0,ROUND(AJ238-0.04999,1)-AJ238+AM238)</f>
        <v>0</v>
      </c>
      <c r="AM238" s="17" t="str">
        <f t="shared" ref="AM238" si="205">IF(VLOOKUP(AF238,Group,7,FALSE)="","",VLOOKUP(AF238,Group,7,FALSE))</f>
        <v/>
      </c>
      <c r="AO238" s="103" t="s">
        <v>57</v>
      </c>
    </row>
    <row r="239" spans="2:41" s="3" customFormat="1" ht="3.95" customHeight="1" x14ac:dyDescent="0.2">
      <c r="P239" s="75"/>
      <c r="Q239" s="91"/>
      <c r="R239" s="6"/>
      <c r="S239" s="39"/>
      <c r="T239" s="6"/>
      <c r="U239" s="5"/>
      <c r="V239" s="52"/>
      <c r="W239" s="56"/>
      <c r="X239" s="15"/>
      <c r="Y239" s="52"/>
      <c r="Z239" s="39"/>
      <c r="AA239" s="39"/>
      <c r="AB239" s="55"/>
      <c r="AC239" s="17"/>
      <c r="AD239" s="15"/>
      <c r="AE239" s="65"/>
      <c r="AF239" s="121"/>
      <c r="AG239" s="39"/>
      <c r="AH239" s="52"/>
      <c r="AJ239" s="17"/>
      <c r="AK239" s="17"/>
      <c r="AL239" s="17"/>
      <c r="AM239" s="17"/>
      <c r="AO239" s="31"/>
    </row>
    <row r="240" spans="2:41" s="3" customFormat="1" ht="9.9499999999999993" customHeight="1" x14ac:dyDescent="0.2">
      <c r="C240" s="74" t="s">
        <v>687</v>
      </c>
      <c r="D240" s="147"/>
      <c r="E240" s="147"/>
      <c r="J240" s="11"/>
      <c r="P240" s="193"/>
      <c r="Q240" s="6"/>
      <c r="R240" s="80" t="s">
        <v>211</v>
      </c>
      <c r="S240" s="206" t="s">
        <v>635</v>
      </c>
      <c r="T240" s="207"/>
      <c r="U240" s="5"/>
      <c r="V240" s="52"/>
      <c r="W240" s="70"/>
      <c r="X240" s="70"/>
      <c r="Y240" s="52"/>
      <c r="Z240" s="39"/>
      <c r="AA240" s="39"/>
      <c r="AB240" s="55"/>
      <c r="AC240" s="17"/>
      <c r="AD240" s="15"/>
      <c r="AE240" s="65"/>
      <c r="AF240" s="121"/>
      <c r="AG240" s="17"/>
      <c r="AH240" s="52"/>
      <c r="AJ240" s="17"/>
      <c r="AK240" s="17"/>
      <c r="AL240" s="17"/>
      <c r="AM240" s="17"/>
      <c r="AO240" s="31" t="s">
        <v>57</v>
      </c>
    </row>
    <row r="241" spans="2:41" s="3" customFormat="1" ht="2.85" customHeight="1" x14ac:dyDescent="0.2">
      <c r="N241" s="3" t="s">
        <v>596</v>
      </c>
      <c r="P241" s="75"/>
      <c r="Q241" s="91"/>
      <c r="R241" s="6"/>
      <c r="S241" s="39"/>
      <c r="T241" s="6"/>
      <c r="U241" s="5"/>
      <c r="V241" s="52"/>
      <c r="W241" s="56"/>
      <c r="X241" s="15"/>
      <c r="Y241" s="52"/>
      <c r="Z241" s="39"/>
      <c r="AA241" s="39"/>
      <c r="AB241" s="55"/>
      <c r="AC241" s="17"/>
      <c r="AD241" s="15"/>
      <c r="AE241" s="65"/>
      <c r="AF241" s="121"/>
      <c r="AG241" s="39"/>
      <c r="AH241" s="52"/>
      <c r="AJ241" s="17"/>
      <c r="AK241" s="17"/>
      <c r="AL241" s="17"/>
      <c r="AM241" s="17"/>
      <c r="AO241" s="31"/>
    </row>
    <row r="242" spans="2:41" s="3" customFormat="1" ht="9.9499999999999993" customHeight="1" x14ac:dyDescent="0.2">
      <c r="B242" s="115" t="s">
        <v>92</v>
      </c>
      <c r="D242" s="40"/>
      <c r="E242" s="75" t="s">
        <v>149</v>
      </c>
      <c r="F242" s="75"/>
      <c r="G242" s="30" t="s">
        <v>47</v>
      </c>
      <c r="H242" s="30"/>
      <c r="I242" s="30"/>
      <c r="J242" s="30" t="s">
        <v>649</v>
      </c>
      <c r="K242" s="30"/>
      <c r="L242" s="227"/>
      <c r="M242" s="227" t="s">
        <v>693</v>
      </c>
      <c r="N242" s="30"/>
      <c r="P242" s="75" t="s">
        <v>641</v>
      </c>
      <c r="Q242" s="91"/>
      <c r="R242" s="29"/>
      <c r="S242" s="39">
        <f t="shared" ref="S242:S256" si="206">IF(Suggested="Yes",AA242,AG242)</f>
        <v>14.7</v>
      </c>
      <c r="T242" s="37" t="s">
        <v>46</v>
      </c>
      <c r="U242" s="5" t="str">
        <f>+Instructions!$B$3</f>
        <v>B</v>
      </c>
      <c r="V242" s="52"/>
      <c r="W242" s="56">
        <f>+Instructions!$C$22</f>
        <v>0</v>
      </c>
      <c r="X242" s="17">
        <f t="shared" ref="X242:X256" si="207">ROUND($AA242*(1-W242)+0.004999,2)</f>
        <v>14.7</v>
      </c>
      <c r="Y242" s="52"/>
      <c r="Z242" s="6" t="s">
        <v>737</v>
      </c>
      <c r="AA242" s="39">
        <v>14.7</v>
      </c>
      <c r="AB242" s="60">
        <f t="shared" ref="AB242:AB256" si="208">+W242</f>
        <v>0</v>
      </c>
      <c r="AC242" s="17">
        <f t="shared" ref="AC242:AC256" si="209">+X242</f>
        <v>14.7</v>
      </c>
      <c r="AD242" s="12">
        <f t="shared" ref="AD242:AD256" si="210">(AG242-AC242)/AG242</f>
        <v>0</v>
      </c>
      <c r="AE242" s="118"/>
      <c r="AF242" s="128">
        <v>4</v>
      </c>
      <c r="AG242" s="111">
        <f t="shared" ref="AG242:AG256" si="211">SUM(AJ242:AL242)+AE242</f>
        <v>14.7</v>
      </c>
      <c r="AH242" s="52"/>
      <c r="AJ242" s="17">
        <f t="shared" ref="AJ242:AJ256" si="212">ROUND(AC242/(1-VLOOKUP(AF242,Group,2,FALSE)),2)</f>
        <v>14.7</v>
      </c>
      <c r="AK242" s="17">
        <f t="shared" ref="AK242:AK256" si="213">IF(VLOOKUP(AF242,Group,5,FALSE)="YES",VLOOKUP(ROUND(ROUND(AJ242,1)-AJ242,2),Round,2,FALSE)+VLOOKUP(AF242,Group,6,FALSE),0)</f>
        <v>0</v>
      </c>
      <c r="AL242" s="17">
        <f t="shared" ref="AL242:AL256" si="214">IF(VLOOKUP(AF242,Group,7,FALSE)="",0,ROUND(AJ242-0.04999,1)-AJ242+AM242)</f>
        <v>0</v>
      </c>
      <c r="AM242" s="17" t="str">
        <f t="shared" ref="AM242:AM256" si="215">IF(VLOOKUP(AF242,Group,7,FALSE)="","",VLOOKUP(AF242,Group,7,FALSE))</f>
        <v/>
      </c>
      <c r="AO242" s="31" t="s">
        <v>57</v>
      </c>
    </row>
    <row r="243" spans="2:41" s="3" customFormat="1" ht="9.9499999999999993" customHeight="1" x14ac:dyDescent="0.2">
      <c r="B243" s="115" t="s">
        <v>92</v>
      </c>
      <c r="D243" s="40"/>
      <c r="E243" s="75" t="s">
        <v>149</v>
      </c>
      <c r="F243" s="75"/>
      <c r="G243" s="30" t="s">
        <v>47</v>
      </c>
      <c r="H243" s="30"/>
      <c r="I243" s="30"/>
      <c r="J243" s="30" t="s">
        <v>651</v>
      </c>
      <c r="K243" s="30"/>
      <c r="L243" s="227"/>
      <c r="M243" s="227" t="s">
        <v>693</v>
      </c>
      <c r="N243" s="30"/>
      <c r="P243" s="75" t="s">
        <v>641</v>
      </c>
      <c r="Q243" s="91"/>
      <c r="R243" s="29"/>
      <c r="S243" s="39">
        <f t="shared" si="206"/>
        <v>15.75</v>
      </c>
      <c r="T243" s="37" t="s">
        <v>46</v>
      </c>
      <c r="U243" s="5" t="str">
        <f>+Instructions!$B$3</f>
        <v>B</v>
      </c>
      <c r="V243" s="52"/>
      <c r="W243" s="56">
        <f>+Instructions!$C$22</f>
        <v>0</v>
      </c>
      <c r="X243" s="17">
        <f t="shared" si="207"/>
        <v>15.75</v>
      </c>
      <c r="Y243" s="52"/>
      <c r="Z243" s="6" t="s">
        <v>737</v>
      </c>
      <c r="AA243" s="39">
        <v>15.75</v>
      </c>
      <c r="AB243" s="60">
        <f t="shared" si="208"/>
        <v>0</v>
      </c>
      <c r="AC243" s="17">
        <f t="shared" si="209"/>
        <v>15.75</v>
      </c>
      <c r="AD243" s="12">
        <f t="shared" si="210"/>
        <v>0</v>
      </c>
      <c r="AE243" s="118"/>
      <c r="AF243" s="128">
        <v>4</v>
      </c>
      <c r="AG243" s="111">
        <f t="shared" si="211"/>
        <v>15.75</v>
      </c>
      <c r="AH243" s="52"/>
      <c r="AJ243" s="17">
        <f t="shared" si="212"/>
        <v>15.75</v>
      </c>
      <c r="AK243" s="17">
        <f t="shared" si="213"/>
        <v>0</v>
      </c>
      <c r="AL243" s="17">
        <f t="shared" si="214"/>
        <v>0</v>
      </c>
      <c r="AM243" s="17" t="str">
        <f t="shared" si="215"/>
        <v/>
      </c>
      <c r="AO243" s="31" t="s">
        <v>57</v>
      </c>
    </row>
    <row r="244" spans="2:41" s="3" customFormat="1" ht="9.9499999999999993" customHeight="1" x14ac:dyDescent="0.2">
      <c r="B244" s="115" t="s">
        <v>92</v>
      </c>
      <c r="D244" s="40"/>
      <c r="E244" s="75" t="s">
        <v>149</v>
      </c>
      <c r="F244" s="75"/>
      <c r="G244" s="30" t="s">
        <v>47</v>
      </c>
      <c r="H244" s="30"/>
      <c r="I244" s="30"/>
      <c r="J244" s="30" t="s">
        <v>645</v>
      </c>
      <c r="K244" s="30"/>
      <c r="L244" s="227"/>
      <c r="M244" s="227" t="s">
        <v>693</v>
      </c>
      <c r="N244" s="30"/>
      <c r="P244" s="75" t="s">
        <v>641</v>
      </c>
      <c r="Q244" s="91"/>
      <c r="R244" s="29"/>
      <c r="S244" s="39">
        <f t="shared" si="206"/>
        <v>16.600000000000001</v>
      </c>
      <c r="T244" s="37" t="s">
        <v>46</v>
      </c>
      <c r="U244" s="5" t="str">
        <f>+Instructions!$B$3</f>
        <v>B</v>
      </c>
      <c r="V244" s="52"/>
      <c r="W244" s="56">
        <f>+Instructions!$C$22</f>
        <v>0</v>
      </c>
      <c r="X244" s="17">
        <f t="shared" si="207"/>
        <v>16.600000000000001</v>
      </c>
      <c r="Y244" s="52"/>
      <c r="Z244" s="6" t="s">
        <v>737</v>
      </c>
      <c r="AA244" s="39">
        <v>16.600000000000001</v>
      </c>
      <c r="AB244" s="60">
        <f t="shared" si="208"/>
        <v>0</v>
      </c>
      <c r="AC244" s="17">
        <f t="shared" si="209"/>
        <v>16.600000000000001</v>
      </c>
      <c r="AD244" s="12">
        <f t="shared" si="210"/>
        <v>0</v>
      </c>
      <c r="AE244" s="118"/>
      <c r="AF244" s="128">
        <v>4</v>
      </c>
      <c r="AG244" s="111">
        <f t="shared" si="211"/>
        <v>16.600000000000001</v>
      </c>
      <c r="AH244" s="52"/>
      <c r="AJ244" s="17">
        <f t="shared" si="212"/>
        <v>16.600000000000001</v>
      </c>
      <c r="AK244" s="17">
        <f t="shared" si="213"/>
        <v>0</v>
      </c>
      <c r="AL244" s="17">
        <f t="shared" si="214"/>
        <v>0</v>
      </c>
      <c r="AM244" s="17" t="str">
        <f t="shared" si="215"/>
        <v/>
      </c>
      <c r="AO244" s="31" t="s">
        <v>57</v>
      </c>
    </row>
    <row r="245" spans="2:41" s="3" customFormat="1" ht="9.9499999999999993" customHeight="1" x14ac:dyDescent="0.2">
      <c r="B245" s="115" t="s">
        <v>92</v>
      </c>
      <c r="D245" s="40"/>
      <c r="E245" s="75" t="s">
        <v>149</v>
      </c>
      <c r="F245" s="75"/>
      <c r="G245" s="30" t="s">
        <v>47</v>
      </c>
      <c r="H245" s="30"/>
      <c r="I245" s="30"/>
      <c r="J245" s="30" t="s">
        <v>637</v>
      </c>
      <c r="K245" s="30"/>
      <c r="L245" s="227"/>
      <c r="M245" s="227" t="s">
        <v>693</v>
      </c>
      <c r="N245" s="30"/>
      <c r="P245" s="75" t="s">
        <v>641</v>
      </c>
      <c r="Q245" s="91"/>
      <c r="R245" s="29"/>
      <c r="S245" s="39">
        <f t="shared" si="206"/>
        <v>25.75</v>
      </c>
      <c r="T245" s="37" t="s">
        <v>46</v>
      </c>
      <c r="U245" s="5" t="str">
        <f>+Instructions!$B$3</f>
        <v>B</v>
      </c>
      <c r="V245" s="52"/>
      <c r="W245" s="56">
        <f>+Instructions!$C$22</f>
        <v>0</v>
      </c>
      <c r="X245" s="17">
        <f t="shared" si="207"/>
        <v>25.75</v>
      </c>
      <c r="Y245" s="52"/>
      <c r="Z245" s="6" t="s">
        <v>737</v>
      </c>
      <c r="AA245" s="39">
        <v>25.75</v>
      </c>
      <c r="AB245" s="60">
        <f t="shared" si="208"/>
        <v>0</v>
      </c>
      <c r="AC245" s="17">
        <f t="shared" si="209"/>
        <v>25.75</v>
      </c>
      <c r="AD245" s="12">
        <f t="shared" si="210"/>
        <v>0</v>
      </c>
      <c r="AE245" s="118"/>
      <c r="AF245" s="128">
        <v>4</v>
      </c>
      <c r="AG245" s="111">
        <f t="shared" si="211"/>
        <v>25.75</v>
      </c>
      <c r="AH245" s="52"/>
      <c r="AJ245" s="17">
        <f t="shared" si="212"/>
        <v>25.75</v>
      </c>
      <c r="AK245" s="17">
        <f t="shared" si="213"/>
        <v>0</v>
      </c>
      <c r="AL245" s="17">
        <f t="shared" si="214"/>
        <v>0</v>
      </c>
      <c r="AM245" s="17" t="str">
        <f t="shared" si="215"/>
        <v/>
      </c>
      <c r="AO245" s="31" t="s">
        <v>57</v>
      </c>
    </row>
    <row r="246" spans="2:41" s="3" customFormat="1" ht="9.9499999999999993" customHeight="1" x14ac:dyDescent="0.2">
      <c r="B246" s="115" t="s">
        <v>92</v>
      </c>
      <c r="D246" s="40"/>
      <c r="E246" s="75" t="s">
        <v>149</v>
      </c>
      <c r="F246" s="75"/>
      <c r="G246" s="30" t="s">
        <v>47</v>
      </c>
      <c r="H246" s="30"/>
      <c r="I246" s="30"/>
      <c r="J246" s="30" t="s">
        <v>647</v>
      </c>
      <c r="K246" s="30"/>
      <c r="L246" s="227"/>
      <c r="M246" s="227" t="s">
        <v>693</v>
      </c>
      <c r="N246" s="30"/>
      <c r="P246" s="75" t="s">
        <v>641</v>
      </c>
      <c r="Q246" s="91"/>
      <c r="R246" s="29"/>
      <c r="S246" s="39">
        <f t="shared" si="206"/>
        <v>15</v>
      </c>
      <c r="T246" s="37" t="s">
        <v>46</v>
      </c>
      <c r="U246" s="5" t="str">
        <f>+Instructions!$B$3</f>
        <v>B</v>
      </c>
      <c r="V246" s="52"/>
      <c r="W246" s="56">
        <f>+Instructions!$C$22</f>
        <v>0</v>
      </c>
      <c r="X246" s="17">
        <f t="shared" si="207"/>
        <v>15</v>
      </c>
      <c r="Y246" s="52"/>
      <c r="Z246" s="6" t="s">
        <v>737</v>
      </c>
      <c r="AA246" s="39">
        <v>15</v>
      </c>
      <c r="AB246" s="60">
        <f t="shared" si="208"/>
        <v>0</v>
      </c>
      <c r="AC246" s="17">
        <f t="shared" si="209"/>
        <v>15</v>
      </c>
      <c r="AD246" s="12">
        <f t="shared" si="210"/>
        <v>0</v>
      </c>
      <c r="AE246" s="118"/>
      <c r="AF246" s="128">
        <v>4</v>
      </c>
      <c r="AG246" s="111">
        <f t="shared" si="211"/>
        <v>15</v>
      </c>
      <c r="AH246" s="52"/>
      <c r="AJ246" s="17">
        <f t="shared" si="212"/>
        <v>15</v>
      </c>
      <c r="AK246" s="17">
        <f t="shared" si="213"/>
        <v>0</v>
      </c>
      <c r="AL246" s="17">
        <f t="shared" si="214"/>
        <v>0</v>
      </c>
      <c r="AM246" s="17" t="str">
        <f t="shared" si="215"/>
        <v/>
      </c>
      <c r="AO246" s="31" t="s">
        <v>57</v>
      </c>
    </row>
    <row r="247" spans="2:41" s="3" customFormat="1" ht="9.9499999999999993" customHeight="1" x14ac:dyDescent="0.2">
      <c r="B247" s="115" t="s">
        <v>92</v>
      </c>
      <c r="D247" s="40"/>
      <c r="E247" s="75" t="s">
        <v>149</v>
      </c>
      <c r="F247" s="75"/>
      <c r="G247" s="30" t="s">
        <v>47</v>
      </c>
      <c r="H247" s="30"/>
      <c r="I247" s="30"/>
      <c r="J247" s="30" t="s">
        <v>648</v>
      </c>
      <c r="K247" s="30"/>
      <c r="L247" s="227"/>
      <c r="M247" s="227" t="s">
        <v>693</v>
      </c>
      <c r="N247" s="30"/>
      <c r="P247" s="75" t="s">
        <v>641</v>
      </c>
      <c r="Q247" s="91"/>
      <c r="R247" s="29"/>
      <c r="S247" s="39">
        <f t="shared" si="206"/>
        <v>18.7</v>
      </c>
      <c r="T247" s="37" t="s">
        <v>46</v>
      </c>
      <c r="U247" s="5" t="str">
        <f>+Instructions!$B$3</f>
        <v>B</v>
      </c>
      <c r="V247" s="52"/>
      <c r="W247" s="56">
        <f>+Instructions!$C$22</f>
        <v>0</v>
      </c>
      <c r="X247" s="17">
        <f t="shared" si="207"/>
        <v>18.7</v>
      </c>
      <c r="Y247" s="52"/>
      <c r="Z247" s="6" t="s">
        <v>737</v>
      </c>
      <c r="AA247" s="39">
        <v>18.7</v>
      </c>
      <c r="AB247" s="60">
        <f t="shared" si="208"/>
        <v>0</v>
      </c>
      <c r="AC247" s="17">
        <f t="shared" si="209"/>
        <v>18.7</v>
      </c>
      <c r="AD247" s="12">
        <f t="shared" si="210"/>
        <v>0</v>
      </c>
      <c r="AE247" s="118"/>
      <c r="AF247" s="128">
        <v>4</v>
      </c>
      <c r="AG247" s="111">
        <f t="shared" si="211"/>
        <v>18.7</v>
      </c>
      <c r="AH247" s="52"/>
      <c r="AJ247" s="17">
        <f t="shared" si="212"/>
        <v>18.7</v>
      </c>
      <c r="AK247" s="17">
        <f t="shared" si="213"/>
        <v>0</v>
      </c>
      <c r="AL247" s="17">
        <f t="shared" si="214"/>
        <v>0</v>
      </c>
      <c r="AM247" s="17" t="str">
        <f t="shared" si="215"/>
        <v/>
      </c>
      <c r="AO247" s="31" t="s">
        <v>57</v>
      </c>
    </row>
    <row r="248" spans="2:41" s="3" customFormat="1" ht="9.9499999999999993" customHeight="1" x14ac:dyDescent="0.2">
      <c r="B248" s="115" t="s">
        <v>92</v>
      </c>
      <c r="D248" s="40"/>
      <c r="E248" s="75" t="s">
        <v>149</v>
      </c>
      <c r="F248" s="75"/>
      <c r="G248" s="30" t="s">
        <v>47</v>
      </c>
      <c r="H248" s="30"/>
      <c r="I248" s="30"/>
      <c r="J248" s="30" t="s">
        <v>638</v>
      </c>
      <c r="K248" s="30"/>
      <c r="L248" s="227"/>
      <c r="M248" s="227" t="s">
        <v>693</v>
      </c>
      <c r="N248" s="30"/>
      <c r="P248" s="75" t="s">
        <v>641</v>
      </c>
      <c r="Q248" s="91"/>
      <c r="R248" s="29"/>
      <c r="S248" s="39">
        <f t="shared" si="206"/>
        <v>25.35</v>
      </c>
      <c r="T248" s="37" t="s">
        <v>46</v>
      </c>
      <c r="U248" s="5" t="str">
        <f>+Instructions!$B$3</f>
        <v>B</v>
      </c>
      <c r="V248" s="52"/>
      <c r="W248" s="56">
        <f>+Instructions!$C$22</f>
        <v>0</v>
      </c>
      <c r="X248" s="17">
        <f t="shared" si="207"/>
        <v>25.35</v>
      </c>
      <c r="Y248" s="52"/>
      <c r="Z248" s="6" t="s">
        <v>737</v>
      </c>
      <c r="AA248" s="39">
        <v>25.35</v>
      </c>
      <c r="AB248" s="60">
        <f t="shared" si="208"/>
        <v>0</v>
      </c>
      <c r="AC248" s="17">
        <f t="shared" si="209"/>
        <v>25.35</v>
      </c>
      <c r="AD248" s="12">
        <f t="shared" si="210"/>
        <v>0</v>
      </c>
      <c r="AE248" s="118"/>
      <c r="AF248" s="128">
        <v>4</v>
      </c>
      <c r="AG248" s="111">
        <f t="shared" si="211"/>
        <v>25.35</v>
      </c>
      <c r="AH248" s="52"/>
      <c r="AJ248" s="17">
        <f t="shared" si="212"/>
        <v>25.35</v>
      </c>
      <c r="AK248" s="17">
        <f t="shared" si="213"/>
        <v>0</v>
      </c>
      <c r="AL248" s="17">
        <f t="shared" si="214"/>
        <v>0</v>
      </c>
      <c r="AM248" s="17" t="str">
        <f t="shared" si="215"/>
        <v/>
      </c>
      <c r="AO248" s="31" t="s">
        <v>57</v>
      </c>
    </row>
    <row r="249" spans="2:41" s="3" customFormat="1" ht="9.9499999999999993" customHeight="1" x14ac:dyDescent="0.2">
      <c r="B249" s="115" t="s">
        <v>92</v>
      </c>
      <c r="D249" s="40"/>
      <c r="E249" s="75" t="s">
        <v>149</v>
      </c>
      <c r="F249" s="75"/>
      <c r="G249" s="30" t="s">
        <v>47</v>
      </c>
      <c r="H249" s="30"/>
      <c r="I249" s="30"/>
      <c r="J249" s="30" t="s">
        <v>650</v>
      </c>
      <c r="K249" s="30"/>
      <c r="L249" s="227"/>
      <c r="M249" s="227" t="s">
        <v>693</v>
      </c>
      <c r="N249" s="30"/>
      <c r="P249" s="75" t="s">
        <v>641</v>
      </c>
      <c r="Q249" s="91"/>
      <c r="R249" s="29"/>
      <c r="S249" s="39">
        <f t="shared" si="206"/>
        <v>13.35</v>
      </c>
      <c r="T249" s="37" t="s">
        <v>46</v>
      </c>
      <c r="U249" s="5" t="str">
        <f>+Instructions!$B$3</f>
        <v>B</v>
      </c>
      <c r="V249" s="52"/>
      <c r="W249" s="56">
        <f>+Instructions!$C$22</f>
        <v>0</v>
      </c>
      <c r="X249" s="17">
        <f t="shared" si="207"/>
        <v>13.35</v>
      </c>
      <c r="Y249" s="52"/>
      <c r="Z249" s="6" t="s">
        <v>737</v>
      </c>
      <c r="AA249" s="39">
        <v>13.35</v>
      </c>
      <c r="AB249" s="60">
        <f t="shared" si="208"/>
        <v>0</v>
      </c>
      <c r="AC249" s="17">
        <f t="shared" si="209"/>
        <v>13.35</v>
      </c>
      <c r="AD249" s="12">
        <f t="shared" si="210"/>
        <v>0</v>
      </c>
      <c r="AE249" s="118"/>
      <c r="AF249" s="128">
        <v>4</v>
      </c>
      <c r="AG249" s="111">
        <f t="shared" si="211"/>
        <v>13.35</v>
      </c>
      <c r="AH249" s="52"/>
      <c r="AJ249" s="17">
        <f t="shared" si="212"/>
        <v>13.35</v>
      </c>
      <c r="AK249" s="17">
        <f t="shared" si="213"/>
        <v>0</v>
      </c>
      <c r="AL249" s="17">
        <f t="shared" si="214"/>
        <v>0</v>
      </c>
      <c r="AM249" s="17" t="str">
        <f t="shared" si="215"/>
        <v/>
      </c>
      <c r="AO249" s="31" t="s">
        <v>57</v>
      </c>
    </row>
    <row r="250" spans="2:41" s="3" customFormat="1" ht="9.9499999999999993" customHeight="1" x14ac:dyDescent="0.2">
      <c r="B250" s="115" t="s">
        <v>92</v>
      </c>
      <c r="D250" s="40"/>
      <c r="E250" s="75" t="s">
        <v>149</v>
      </c>
      <c r="F250" s="75"/>
      <c r="G250" s="30" t="s">
        <v>47</v>
      </c>
      <c r="H250" s="30"/>
      <c r="I250" s="30"/>
      <c r="J250" s="30" t="s">
        <v>652</v>
      </c>
      <c r="K250" s="30"/>
      <c r="L250" s="227"/>
      <c r="M250" s="227" t="s">
        <v>693</v>
      </c>
      <c r="N250" s="30"/>
      <c r="P250" s="75" t="s">
        <v>641</v>
      </c>
      <c r="Q250" s="91"/>
      <c r="R250" s="29"/>
      <c r="S250" s="39">
        <f t="shared" si="206"/>
        <v>22.25</v>
      </c>
      <c r="T250" s="37" t="s">
        <v>46</v>
      </c>
      <c r="U250" s="5" t="str">
        <f>+Instructions!$B$3</f>
        <v>B</v>
      </c>
      <c r="V250" s="52"/>
      <c r="W250" s="56">
        <f>+Instructions!$C$22</f>
        <v>0</v>
      </c>
      <c r="X250" s="17">
        <f t="shared" si="207"/>
        <v>22.25</v>
      </c>
      <c r="Y250" s="52"/>
      <c r="Z250" s="6" t="s">
        <v>737</v>
      </c>
      <c r="AA250" s="39">
        <v>22.25</v>
      </c>
      <c r="AB250" s="60">
        <f t="shared" si="208"/>
        <v>0</v>
      </c>
      <c r="AC250" s="17">
        <f t="shared" si="209"/>
        <v>22.25</v>
      </c>
      <c r="AD250" s="12">
        <f t="shared" si="210"/>
        <v>0</v>
      </c>
      <c r="AE250" s="118"/>
      <c r="AF250" s="128">
        <v>4</v>
      </c>
      <c r="AG250" s="111">
        <f t="shared" si="211"/>
        <v>22.25</v>
      </c>
      <c r="AH250" s="52"/>
      <c r="AJ250" s="17">
        <f t="shared" si="212"/>
        <v>22.25</v>
      </c>
      <c r="AK250" s="17">
        <f t="shared" si="213"/>
        <v>0</v>
      </c>
      <c r="AL250" s="17">
        <f t="shared" si="214"/>
        <v>0</v>
      </c>
      <c r="AM250" s="17" t="str">
        <f t="shared" si="215"/>
        <v/>
      </c>
      <c r="AO250" s="31" t="s">
        <v>57</v>
      </c>
    </row>
    <row r="251" spans="2:41" s="3" customFormat="1" ht="9.9499999999999993" customHeight="1" x14ac:dyDescent="0.2">
      <c r="B251" s="115" t="s">
        <v>92</v>
      </c>
      <c r="D251" s="40"/>
      <c r="E251" s="75" t="s">
        <v>149</v>
      </c>
      <c r="F251" s="75"/>
      <c r="G251" s="30" t="s">
        <v>47</v>
      </c>
      <c r="H251" s="30"/>
      <c r="I251" s="30"/>
      <c r="J251" s="30" t="s">
        <v>642</v>
      </c>
      <c r="K251" s="30"/>
      <c r="L251" s="75"/>
      <c r="M251" s="227" t="s">
        <v>693</v>
      </c>
      <c r="N251" s="30"/>
      <c r="P251" s="75" t="s">
        <v>641</v>
      </c>
      <c r="Q251" s="91"/>
      <c r="R251" s="29"/>
      <c r="S251" s="39">
        <f t="shared" si="206"/>
        <v>27.5</v>
      </c>
      <c r="T251" s="37" t="s">
        <v>46</v>
      </c>
      <c r="U251" s="5" t="str">
        <f>+Instructions!$B$3</f>
        <v>B</v>
      </c>
      <c r="V251" s="52"/>
      <c r="W251" s="56">
        <f>+Instructions!$C$22</f>
        <v>0</v>
      </c>
      <c r="X251" s="17">
        <f t="shared" si="207"/>
        <v>27.5</v>
      </c>
      <c r="Y251" s="52"/>
      <c r="Z251" s="6" t="s">
        <v>737</v>
      </c>
      <c r="AA251" s="39">
        <v>27.5</v>
      </c>
      <c r="AB251" s="60">
        <f t="shared" si="208"/>
        <v>0</v>
      </c>
      <c r="AC251" s="17">
        <f t="shared" si="209"/>
        <v>27.5</v>
      </c>
      <c r="AD251" s="12">
        <f t="shared" si="210"/>
        <v>0</v>
      </c>
      <c r="AE251" s="118"/>
      <c r="AF251" s="128">
        <v>4</v>
      </c>
      <c r="AG251" s="111">
        <f t="shared" si="211"/>
        <v>27.5</v>
      </c>
      <c r="AH251" s="52"/>
      <c r="AJ251" s="17">
        <f t="shared" si="212"/>
        <v>27.5</v>
      </c>
      <c r="AK251" s="17">
        <f t="shared" si="213"/>
        <v>0</v>
      </c>
      <c r="AL251" s="17">
        <f t="shared" si="214"/>
        <v>0</v>
      </c>
      <c r="AM251" s="17" t="str">
        <f t="shared" si="215"/>
        <v/>
      </c>
      <c r="AO251" s="31" t="s">
        <v>57</v>
      </c>
    </row>
    <row r="252" spans="2:41" s="3" customFormat="1" ht="9.9499999999999993" customHeight="1" x14ac:dyDescent="0.2">
      <c r="B252" s="115" t="s">
        <v>92</v>
      </c>
      <c r="D252" s="40"/>
      <c r="E252" s="75" t="s">
        <v>149</v>
      </c>
      <c r="F252" s="75"/>
      <c r="G252" s="30" t="s">
        <v>47</v>
      </c>
      <c r="H252" s="30"/>
      <c r="I252" s="30"/>
      <c r="J252" s="30" t="s">
        <v>640</v>
      </c>
      <c r="K252" s="30"/>
      <c r="L252" s="75"/>
      <c r="M252" s="227" t="s">
        <v>693</v>
      </c>
      <c r="N252" s="30"/>
      <c r="P252" s="75" t="s">
        <v>641</v>
      </c>
      <c r="Q252" s="91"/>
      <c r="R252" s="29"/>
      <c r="S252" s="39">
        <f t="shared" si="206"/>
        <v>26.9</v>
      </c>
      <c r="T252" s="37" t="s">
        <v>46</v>
      </c>
      <c r="U252" s="5" t="str">
        <f>+Instructions!$B$3</f>
        <v>B</v>
      </c>
      <c r="V252" s="52"/>
      <c r="W252" s="56">
        <f>+Instructions!$C$22</f>
        <v>0</v>
      </c>
      <c r="X252" s="17">
        <f t="shared" si="207"/>
        <v>26.9</v>
      </c>
      <c r="Y252" s="52"/>
      <c r="Z252" s="6" t="s">
        <v>737</v>
      </c>
      <c r="AA252" s="39">
        <v>26.9</v>
      </c>
      <c r="AB252" s="60">
        <f t="shared" si="208"/>
        <v>0</v>
      </c>
      <c r="AC252" s="17">
        <f t="shared" si="209"/>
        <v>26.9</v>
      </c>
      <c r="AD252" s="12">
        <f t="shared" si="210"/>
        <v>0</v>
      </c>
      <c r="AE252" s="118"/>
      <c r="AF252" s="128">
        <v>4</v>
      </c>
      <c r="AG252" s="111">
        <f t="shared" si="211"/>
        <v>26.9</v>
      </c>
      <c r="AH252" s="52"/>
      <c r="AJ252" s="17">
        <f t="shared" si="212"/>
        <v>26.9</v>
      </c>
      <c r="AK252" s="17">
        <f t="shared" si="213"/>
        <v>0</v>
      </c>
      <c r="AL252" s="17">
        <f t="shared" si="214"/>
        <v>0</v>
      </c>
      <c r="AM252" s="17" t="str">
        <f t="shared" si="215"/>
        <v/>
      </c>
      <c r="AO252" s="31" t="s">
        <v>57</v>
      </c>
    </row>
    <row r="253" spans="2:41" s="3" customFormat="1" ht="9.9499999999999993" customHeight="1" x14ac:dyDescent="0.2">
      <c r="B253" s="115" t="s">
        <v>92</v>
      </c>
      <c r="D253" s="40"/>
      <c r="E253" s="75" t="s">
        <v>149</v>
      </c>
      <c r="F253" s="75"/>
      <c r="G253" s="30" t="s">
        <v>47</v>
      </c>
      <c r="H253" s="30"/>
      <c r="I253" s="30"/>
      <c r="J253" s="30" t="s">
        <v>646</v>
      </c>
      <c r="K253" s="30"/>
      <c r="L253" s="227"/>
      <c r="M253" s="227" t="s">
        <v>693</v>
      </c>
      <c r="N253" s="30"/>
      <c r="P253" s="75" t="s">
        <v>641</v>
      </c>
      <c r="Q253" s="91"/>
      <c r="R253" s="29"/>
      <c r="S253" s="39">
        <f t="shared" si="206"/>
        <v>13.5</v>
      </c>
      <c r="T253" s="37" t="s">
        <v>46</v>
      </c>
      <c r="U253" s="5" t="str">
        <f>+Instructions!$B$3</f>
        <v>B</v>
      </c>
      <c r="V253" s="52"/>
      <c r="W253" s="56">
        <f>+Instructions!$C$22</f>
        <v>0</v>
      </c>
      <c r="X253" s="17">
        <f t="shared" si="207"/>
        <v>13.5</v>
      </c>
      <c r="Y253" s="52"/>
      <c r="Z253" s="6" t="s">
        <v>737</v>
      </c>
      <c r="AA253" s="39">
        <v>13.5</v>
      </c>
      <c r="AB253" s="60">
        <f t="shared" si="208"/>
        <v>0</v>
      </c>
      <c r="AC253" s="17">
        <f t="shared" si="209"/>
        <v>13.5</v>
      </c>
      <c r="AD253" s="12">
        <f t="shared" si="210"/>
        <v>0</v>
      </c>
      <c r="AE253" s="118"/>
      <c r="AF253" s="128">
        <v>4</v>
      </c>
      <c r="AG253" s="111">
        <f t="shared" si="211"/>
        <v>13.5</v>
      </c>
      <c r="AH253" s="52"/>
      <c r="AJ253" s="17">
        <f t="shared" si="212"/>
        <v>13.5</v>
      </c>
      <c r="AK253" s="17">
        <f t="shared" si="213"/>
        <v>0</v>
      </c>
      <c r="AL253" s="17">
        <f t="shared" si="214"/>
        <v>0</v>
      </c>
      <c r="AM253" s="17" t="str">
        <f t="shared" si="215"/>
        <v/>
      </c>
      <c r="AO253" s="31" t="s">
        <v>57</v>
      </c>
    </row>
    <row r="254" spans="2:41" s="3" customFormat="1" ht="9.9499999999999993" customHeight="1" x14ac:dyDescent="0.2">
      <c r="B254" s="115" t="s">
        <v>92</v>
      </c>
      <c r="D254" s="40"/>
      <c r="E254" s="75" t="s">
        <v>149</v>
      </c>
      <c r="F254" s="75"/>
      <c r="G254" s="30" t="s">
        <v>47</v>
      </c>
      <c r="H254" s="30"/>
      <c r="I254" s="30"/>
      <c r="J254" s="30" t="s">
        <v>643</v>
      </c>
      <c r="K254" s="30"/>
      <c r="L254" s="75"/>
      <c r="M254" s="227" t="s">
        <v>693</v>
      </c>
      <c r="N254" s="30"/>
      <c r="P254" s="75" t="s">
        <v>641</v>
      </c>
      <c r="Q254" s="91"/>
      <c r="R254" s="29"/>
      <c r="S254" s="39">
        <f t="shared" si="206"/>
        <v>27.5</v>
      </c>
      <c r="T254" s="37" t="s">
        <v>46</v>
      </c>
      <c r="U254" s="5" t="str">
        <f>+Instructions!$B$3</f>
        <v>B</v>
      </c>
      <c r="V254" s="52"/>
      <c r="W254" s="56">
        <f>+Instructions!$C$22</f>
        <v>0</v>
      </c>
      <c r="X254" s="17">
        <f t="shared" si="207"/>
        <v>27.5</v>
      </c>
      <c r="Y254" s="52"/>
      <c r="Z254" s="6" t="s">
        <v>737</v>
      </c>
      <c r="AA254" s="39">
        <v>27.5</v>
      </c>
      <c r="AB254" s="60">
        <f t="shared" si="208"/>
        <v>0</v>
      </c>
      <c r="AC254" s="17">
        <f t="shared" si="209"/>
        <v>27.5</v>
      </c>
      <c r="AD254" s="12">
        <f t="shared" si="210"/>
        <v>0</v>
      </c>
      <c r="AE254" s="118"/>
      <c r="AF254" s="128">
        <v>4</v>
      </c>
      <c r="AG254" s="111">
        <f t="shared" si="211"/>
        <v>27.5</v>
      </c>
      <c r="AH254" s="52"/>
      <c r="AJ254" s="17">
        <f t="shared" si="212"/>
        <v>27.5</v>
      </c>
      <c r="AK254" s="17">
        <f t="shared" si="213"/>
        <v>0</v>
      </c>
      <c r="AL254" s="17">
        <f t="shared" si="214"/>
        <v>0</v>
      </c>
      <c r="AM254" s="17" t="str">
        <f t="shared" si="215"/>
        <v/>
      </c>
      <c r="AO254" s="31" t="s">
        <v>57</v>
      </c>
    </row>
    <row r="255" spans="2:41" s="3" customFormat="1" ht="9.9499999999999993" customHeight="1" x14ac:dyDescent="0.2">
      <c r="B255" s="115" t="s">
        <v>92</v>
      </c>
      <c r="D255" s="40"/>
      <c r="E255" s="75" t="s">
        <v>149</v>
      </c>
      <c r="F255" s="75"/>
      <c r="G255" s="30" t="s">
        <v>47</v>
      </c>
      <c r="H255" s="30"/>
      <c r="I255" s="30"/>
      <c r="J255" s="30" t="s">
        <v>639</v>
      </c>
      <c r="K255" s="30"/>
      <c r="L255" s="75"/>
      <c r="M255" s="227" t="s">
        <v>693</v>
      </c>
      <c r="N255" s="30"/>
      <c r="P255" s="75" t="s">
        <v>641</v>
      </c>
      <c r="Q255" s="91"/>
      <c r="R255" s="29"/>
      <c r="S255" s="39">
        <f t="shared" si="206"/>
        <v>32.65</v>
      </c>
      <c r="T255" s="37" t="s">
        <v>46</v>
      </c>
      <c r="U255" s="5" t="str">
        <f>+Instructions!$B$3</f>
        <v>B</v>
      </c>
      <c r="V255" s="52"/>
      <c r="W255" s="56">
        <f>+Instructions!$C$22</f>
        <v>0</v>
      </c>
      <c r="X255" s="17">
        <f t="shared" si="207"/>
        <v>32.65</v>
      </c>
      <c r="Y255" s="52"/>
      <c r="Z255" s="6" t="s">
        <v>737</v>
      </c>
      <c r="AA255" s="39">
        <v>32.65</v>
      </c>
      <c r="AB255" s="60">
        <f t="shared" si="208"/>
        <v>0</v>
      </c>
      <c r="AC255" s="17">
        <f t="shared" si="209"/>
        <v>32.65</v>
      </c>
      <c r="AD255" s="12">
        <f t="shared" si="210"/>
        <v>0</v>
      </c>
      <c r="AE255" s="118"/>
      <c r="AF255" s="128">
        <v>4</v>
      </c>
      <c r="AG255" s="111">
        <f t="shared" si="211"/>
        <v>32.65</v>
      </c>
      <c r="AH255" s="52"/>
      <c r="AJ255" s="17">
        <f t="shared" si="212"/>
        <v>32.65</v>
      </c>
      <c r="AK255" s="17">
        <f t="shared" si="213"/>
        <v>0</v>
      </c>
      <c r="AL255" s="17">
        <f t="shared" si="214"/>
        <v>0</v>
      </c>
      <c r="AM255" s="17" t="str">
        <f t="shared" si="215"/>
        <v/>
      </c>
      <c r="AO255" s="31" t="s">
        <v>57</v>
      </c>
    </row>
    <row r="256" spans="2:41" s="3" customFormat="1" ht="9.9499999999999993" customHeight="1" x14ac:dyDescent="0.2">
      <c r="B256" s="115" t="s">
        <v>92</v>
      </c>
      <c r="D256" s="40"/>
      <c r="E256" s="75" t="s">
        <v>149</v>
      </c>
      <c r="F256" s="75"/>
      <c r="G256" s="30" t="s">
        <v>47</v>
      </c>
      <c r="H256" s="30"/>
      <c r="I256" s="30"/>
      <c r="J256" s="30" t="s">
        <v>644</v>
      </c>
      <c r="K256" s="30"/>
      <c r="L256" s="227"/>
      <c r="M256" s="227" t="s">
        <v>693</v>
      </c>
      <c r="N256" s="30"/>
      <c r="P256" s="75" t="s">
        <v>641</v>
      </c>
      <c r="Q256" s="91"/>
      <c r="R256" s="29"/>
      <c r="S256" s="39">
        <f t="shared" si="206"/>
        <v>25.25</v>
      </c>
      <c r="T256" s="37" t="s">
        <v>46</v>
      </c>
      <c r="U256" s="5" t="str">
        <f>+Instructions!$B$3</f>
        <v>B</v>
      </c>
      <c r="V256" s="52"/>
      <c r="W256" s="56">
        <f>+Instructions!$C$22</f>
        <v>0</v>
      </c>
      <c r="X256" s="17">
        <f t="shared" si="207"/>
        <v>25.25</v>
      </c>
      <c r="Y256" s="52"/>
      <c r="Z256" s="6" t="s">
        <v>737</v>
      </c>
      <c r="AA256" s="39">
        <v>25.25</v>
      </c>
      <c r="AB256" s="60">
        <f t="shared" si="208"/>
        <v>0</v>
      </c>
      <c r="AC256" s="17">
        <f t="shared" si="209"/>
        <v>25.25</v>
      </c>
      <c r="AD256" s="12">
        <f t="shared" si="210"/>
        <v>0</v>
      </c>
      <c r="AE256" s="118"/>
      <c r="AF256" s="128">
        <v>4</v>
      </c>
      <c r="AG256" s="111">
        <f t="shared" si="211"/>
        <v>25.25</v>
      </c>
      <c r="AH256" s="52"/>
      <c r="AJ256" s="17">
        <f t="shared" si="212"/>
        <v>25.25</v>
      </c>
      <c r="AK256" s="17">
        <f t="shared" si="213"/>
        <v>0</v>
      </c>
      <c r="AL256" s="17">
        <f t="shared" si="214"/>
        <v>0</v>
      </c>
      <c r="AM256" s="17" t="str">
        <f t="shared" si="215"/>
        <v/>
      </c>
      <c r="AO256" s="31" t="s">
        <v>57</v>
      </c>
    </row>
    <row r="257" spans="2:41" s="3" customFormat="1" ht="2.85" customHeight="1" x14ac:dyDescent="0.2">
      <c r="N257" s="3" t="s">
        <v>596</v>
      </c>
      <c r="P257" s="75"/>
      <c r="Q257" s="91"/>
      <c r="R257" s="6"/>
      <c r="S257" s="39"/>
      <c r="T257" s="6"/>
      <c r="U257" s="5"/>
      <c r="V257" s="52"/>
      <c r="W257" s="56"/>
      <c r="X257" s="15"/>
      <c r="Y257" s="52"/>
      <c r="Z257" s="39"/>
      <c r="AA257" s="39"/>
      <c r="AB257" s="55"/>
      <c r="AC257" s="17"/>
      <c r="AD257" s="15"/>
      <c r="AE257" s="65"/>
      <c r="AF257" s="121"/>
      <c r="AG257" s="39"/>
      <c r="AH257" s="52"/>
      <c r="AJ257" s="17"/>
      <c r="AK257" s="17"/>
      <c r="AL257" s="17"/>
      <c r="AM257" s="17"/>
      <c r="AO257" s="31"/>
    </row>
    <row r="258" spans="2:41" s="3" customFormat="1" ht="9.9499999999999993" customHeight="1" x14ac:dyDescent="0.2">
      <c r="B258" s="115" t="s">
        <v>92</v>
      </c>
      <c r="D258" s="40"/>
      <c r="E258" s="75" t="s">
        <v>636</v>
      </c>
      <c r="F258" s="75"/>
      <c r="G258" s="30" t="s">
        <v>688</v>
      </c>
      <c r="H258" s="30"/>
      <c r="J258" s="30" t="s">
        <v>649</v>
      </c>
      <c r="K258" s="30"/>
      <c r="L258" s="227"/>
      <c r="M258" s="30" t="s">
        <v>694</v>
      </c>
      <c r="P258" s="75" t="s">
        <v>654</v>
      </c>
      <c r="Q258" s="91"/>
      <c r="R258" s="29"/>
      <c r="S258" s="39">
        <f>IF(Suggested="Yes",AA258,AG258)</f>
        <v>14.7</v>
      </c>
      <c r="T258" s="37" t="s">
        <v>45</v>
      </c>
      <c r="U258" s="5" t="str">
        <f>+Instructions!$B$3</f>
        <v>B</v>
      </c>
      <c r="V258" s="52"/>
      <c r="W258" s="56">
        <f>+Instructions!$C$22</f>
        <v>0</v>
      </c>
      <c r="X258" s="17">
        <f>ROUND($AA258*(1-W258)+0.004999,2)</f>
        <v>14.7</v>
      </c>
      <c r="Y258" s="52"/>
      <c r="Z258" s="6" t="s">
        <v>737</v>
      </c>
      <c r="AA258" s="39">
        <v>14.7</v>
      </c>
      <c r="AB258" s="60">
        <f t="shared" ref="AB258:AC262" si="216">+W258</f>
        <v>0</v>
      </c>
      <c r="AC258" s="17">
        <f t="shared" si="216"/>
        <v>14.7</v>
      </c>
      <c r="AD258" s="12">
        <f>(AG258-AC258)/AG258</f>
        <v>0</v>
      </c>
      <c r="AE258" s="118"/>
      <c r="AF258" s="128">
        <v>4</v>
      </c>
      <c r="AG258" s="111">
        <f>SUM(AJ258:AL258)+AE258</f>
        <v>14.7</v>
      </c>
      <c r="AH258" s="52"/>
      <c r="AJ258" s="17">
        <f>ROUND(AC258/(1-VLOOKUP(AF258,Group,2,FALSE)),2)</f>
        <v>14.7</v>
      </c>
      <c r="AK258" s="17">
        <f>IF(VLOOKUP(AF258,Group,5,FALSE)="YES",VLOOKUP(ROUND(ROUND(AJ258,1)-AJ258,2),Round,2,FALSE)+VLOOKUP(AF258,Group,6,FALSE),0)</f>
        <v>0</v>
      </c>
      <c r="AL258" s="17">
        <f>IF(VLOOKUP(AF258,Group,7,FALSE)="",0,ROUND(AJ258-0.04999,1)-AJ258+AM258)</f>
        <v>0</v>
      </c>
      <c r="AM258" s="17" t="str">
        <f>IF(VLOOKUP(AF258,Group,7,FALSE)="","",VLOOKUP(AF258,Group,7,FALSE))</f>
        <v/>
      </c>
      <c r="AO258" s="31" t="s">
        <v>57</v>
      </c>
    </row>
    <row r="259" spans="2:41" s="3" customFormat="1" ht="9.9499999999999993" customHeight="1" x14ac:dyDescent="0.2">
      <c r="B259" s="115" t="s">
        <v>92</v>
      </c>
      <c r="D259" s="40"/>
      <c r="E259" s="75" t="s">
        <v>636</v>
      </c>
      <c r="F259" s="75"/>
      <c r="G259" s="30" t="s">
        <v>688</v>
      </c>
      <c r="H259" s="30"/>
      <c r="J259" s="30" t="s">
        <v>651</v>
      </c>
      <c r="K259" s="30"/>
      <c r="L259" s="227"/>
      <c r="M259" s="30" t="s">
        <v>694</v>
      </c>
      <c r="P259" s="75" t="s">
        <v>654</v>
      </c>
      <c r="Q259" s="91"/>
      <c r="R259" s="29"/>
      <c r="S259" s="39">
        <f>IF(Suggested="Yes",AA259,AG259)</f>
        <v>15.25</v>
      </c>
      <c r="T259" s="37" t="s">
        <v>45</v>
      </c>
      <c r="U259" s="5" t="str">
        <f>+Instructions!$B$3</f>
        <v>B</v>
      </c>
      <c r="V259" s="52"/>
      <c r="W259" s="56">
        <f>+Instructions!$C$22</f>
        <v>0</v>
      </c>
      <c r="X259" s="17">
        <f>ROUND($AA259*(1-W259)+0.004999,2)</f>
        <v>15.25</v>
      </c>
      <c r="Y259" s="52"/>
      <c r="Z259" s="6" t="s">
        <v>737</v>
      </c>
      <c r="AA259" s="39">
        <v>15.25</v>
      </c>
      <c r="AB259" s="60">
        <f t="shared" si="216"/>
        <v>0</v>
      </c>
      <c r="AC259" s="17">
        <f t="shared" si="216"/>
        <v>15.25</v>
      </c>
      <c r="AD259" s="12">
        <f>(AG259-AC259)/AG259</f>
        <v>0</v>
      </c>
      <c r="AE259" s="118"/>
      <c r="AF259" s="128">
        <v>4</v>
      </c>
      <c r="AG259" s="111">
        <f>SUM(AJ259:AL259)+AE259</f>
        <v>15.25</v>
      </c>
      <c r="AH259" s="52"/>
      <c r="AJ259" s="17">
        <f>ROUND(AC259/(1-VLOOKUP(AF259,Group,2,FALSE)),2)</f>
        <v>15.25</v>
      </c>
      <c r="AK259" s="17">
        <f>IF(VLOOKUP(AF259,Group,5,FALSE)="YES",VLOOKUP(ROUND(ROUND(AJ259,1)-AJ259,2),Round,2,FALSE)+VLOOKUP(AF259,Group,6,FALSE),0)</f>
        <v>0</v>
      </c>
      <c r="AL259" s="17">
        <f>IF(VLOOKUP(AF259,Group,7,FALSE)="",0,ROUND(AJ259-0.04999,1)-AJ259+AM259)</f>
        <v>0</v>
      </c>
      <c r="AM259" s="17" t="str">
        <f>IF(VLOOKUP(AF259,Group,7,FALSE)="","",VLOOKUP(AF259,Group,7,FALSE))</f>
        <v/>
      </c>
      <c r="AO259" s="31" t="s">
        <v>57</v>
      </c>
    </row>
    <row r="260" spans="2:41" s="3" customFormat="1" ht="9.9499999999999993" customHeight="1" x14ac:dyDescent="0.2">
      <c r="B260" s="115" t="s">
        <v>92</v>
      </c>
      <c r="D260" s="40"/>
      <c r="E260" s="75" t="s">
        <v>636</v>
      </c>
      <c r="F260" s="75"/>
      <c r="G260" s="30" t="s">
        <v>688</v>
      </c>
      <c r="H260" s="30"/>
      <c r="J260" s="30" t="s">
        <v>645</v>
      </c>
      <c r="K260" s="30"/>
      <c r="L260" s="227"/>
      <c r="M260" s="30" t="s">
        <v>694</v>
      </c>
      <c r="P260" s="75" t="s">
        <v>654</v>
      </c>
      <c r="Q260" s="91"/>
      <c r="R260" s="29"/>
      <c r="S260" s="39">
        <f>IF(Suggested="Yes",AA260,AG260)</f>
        <v>17.8</v>
      </c>
      <c r="T260" s="37" t="s">
        <v>45</v>
      </c>
      <c r="U260" s="5" t="str">
        <f>+Instructions!$B$3</f>
        <v>B</v>
      </c>
      <c r="V260" s="52"/>
      <c r="W260" s="56">
        <f>+Instructions!$C$22</f>
        <v>0</v>
      </c>
      <c r="X260" s="17">
        <f>ROUND($AA260*(1-W260)+0.004999,2)</f>
        <v>17.8</v>
      </c>
      <c r="Y260" s="52"/>
      <c r="Z260" s="6" t="s">
        <v>737</v>
      </c>
      <c r="AA260" s="39">
        <v>17.8</v>
      </c>
      <c r="AB260" s="60">
        <f t="shared" si="216"/>
        <v>0</v>
      </c>
      <c r="AC260" s="17">
        <f t="shared" si="216"/>
        <v>17.8</v>
      </c>
      <c r="AD260" s="12">
        <f>(AG260-AC260)/AG260</f>
        <v>0</v>
      </c>
      <c r="AE260" s="118"/>
      <c r="AF260" s="128">
        <v>4</v>
      </c>
      <c r="AG260" s="111">
        <f>SUM(AJ260:AL260)+AE260</f>
        <v>17.8</v>
      </c>
      <c r="AH260" s="52"/>
      <c r="AJ260" s="17">
        <f>ROUND(AC260/(1-VLOOKUP(AF260,Group,2,FALSE)),2)</f>
        <v>17.8</v>
      </c>
      <c r="AK260" s="17">
        <f>IF(VLOOKUP(AF260,Group,5,FALSE)="YES",VLOOKUP(ROUND(ROUND(AJ260,1)-AJ260,2),Round,2,FALSE)+VLOOKUP(AF260,Group,6,FALSE),0)</f>
        <v>0</v>
      </c>
      <c r="AL260" s="17">
        <f>IF(VLOOKUP(AF260,Group,7,FALSE)="",0,ROUND(AJ260-0.04999,1)-AJ260+AM260)</f>
        <v>0</v>
      </c>
      <c r="AM260" s="17" t="str">
        <f>IF(VLOOKUP(AF260,Group,7,FALSE)="","",VLOOKUP(AF260,Group,7,FALSE))</f>
        <v/>
      </c>
      <c r="AO260" s="31" t="s">
        <v>57</v>
      </c>
    </row>
    <row r="261" spans="2:41" s="3" customFormat="1" ht="9.9499999999999993" customHeight="1" x14ac:dyDescent="0.2">
      <c r="B261" s="115" t="s">
        <v>92</v>
      </c>
      <c r="D261" s="40"/>
      <c r="E261" s="75" t="s">
        <v>149</v>
      </c>
      <c r="F261" s="75"/>
      <c r="G261" s="30" t="s">
        <v>653</v>
      </c>
      <c r="H261" s="30"/>
      <c r="J261" s="30" t="s">
        <v>645</v>
      </c>
      <c r="K261" s="30"/>
      <c r="L261" s="227"/>
      <c r="M261" s="30" t="s">
        <v>694</v>
      </c>
      <c r="P261" s="75" t="s">
        <v>654</v>
      </c>
      <c r="Q261" s="91"/>
      <c r="R261" s="29"/>
      <c r="S261" s="39">
        <f>IF(Suggested="Yes",AA261,AG261)</f>
        <v>19.25</v>
      </c>
      <c r="T261" s="37" t="s">
        <v>45</v>
      </c>
      <c r="U261" s="5" t="str">
        <f>+Instructions!$B$3</f>
        <v>B</v>
      </c>
      <c r="V261" s="52"/>
      <c r="W261" s="56">
        <f>+Instructions!$C$22</f>
        <v>0</v>
      </c>
      <c r="X261" s="17">
        <f>ROUND($AA261*(1-W261)+0.004999,2)</f>
        <v>19.25</v>
      </c>
      <c r="Y261" s="52"/>
      <c r="Z261" s="6" t="s">
        <v>737</v>
      </c>
      <c r="AA261" s="39">
        <v>19.25</v>
      </c>
      <c r="AB261" s="60">
        <f t="shared" si="216"/>
        <v>0</v>
      </c>
      <c r="AC261" s="17">
        <f t="shared" si="216"/>
        <v>19.25</v>
      </c>
      <c r="AD261" s="12">
        <f>(AG261-AC261)/AG261</f>
        <v>0</v>
      </c>
      <c r="AE261" s="118"/>
      <c r="AF261" s="128">
        <v>4</v>
      </c>
      <c r="AG261" s="111">
        <f>SUM(AJ261:AL261)+AE261</f>
        <v>19.25</v>
      </c>
      <c r="AH261" s="52"/>
      <c r="AJ261" s="17">
        <f>ROUND(AC261/(1-VLOOKUP(AF261,Group,2,FALSE)),2)</f>
        <v>19.25</v>
      </c>
      <c r="AK261" s="17">
        <f>IF(VLOOKUP(AF261,Group,5,FALSE)="YES",VLOOKUP(ROUND(ROUND(AJ261,1)-AJ261,2),Round,2,FALSE)+VLOOKUP(AF261,Group,6,FALSE),0)</f>
        <v>0</v>
      </c>
      <c r="AL261" s="17">
        <f>IF(VLOOKUP(AF261,Group,7,FALSE)="",0,ROUND(AJ261-0.04999,1)-AJ261+AM261)</f>
        <v>0</v>
      </c>
      <c r="AM261" s="17" t="str">
        <f>IF(VLOOKUP(AF261,Group,7,FALSE)="","",VLOOKUP(AF261,Group,7,FALSE))</f>
        <v/>
      </c>
      <c r="AO261" s="31" t="s">
        <v>57</v>
      </c>
    </row>
    <row r="262" spans="2:41" s="3" customFormat="1" ht="9.9499999999999993" customHeight="1" x14ac:dyDescent="0.2">
      <c r="B262" s="115" t="s">
        <v>92</v>
      </c>
      <c r="D262" s="40"/>
      <c r="E262" s="75" t="s">
        <v>636</v>
      </c>
      <c r="F262" s="75"/>
      <c r="G262" s="30" t="s">
        <v>688</v>
      </c>
      <c r="H262" s="30"/>
      <c r="J262" s="30" t="s">
        <v>647</v>
      </c>
      <c r="K262" s="30"/>
      <c r="L262" s="227"/>
      <c r="M262" s="30" t="s">
        <v>694</v>
      </c>
      <c r="P262" s="75" t="s">
        <v>654</v>
      </c>
      <c r="Q262" s="91"/>
      <c r="R262" s="29"/>
      <c r="S262" s="39">
        <f>IF(Suggested="Yes",AA262,AG262)</f>
        <v>14.5</v>
      </c>
      <c r="T262" s="37" t="s">
        <v>45</v>
      </c>
      <c r="U262" s="5" t="str">
        <f>+Instructions!$B$3</f>
        <v>B</v>
      </c>
      <c r="V262" s="52"/>
      <c r="W262" s="56">
        <f>+Instructions!$C$22</f>
        <v>0</v>
      </c>
      <c r="X262" s="17">
        <f>ROUND($AA262*(1-W262)+0.004999,2)</f>
        <v>14.5</v>
      </c>
      <c r="Y262" s="52"/>
      <c r="Z262" s="6" t="s">
        <v>737</v>
      </c>
      <c r="AA262" s="39">
        <v>14.5</v>
      </c>
      <c r="AB262" s="60">
        <f t="shared" si="216"/>
        <v>0</v>
      </c>
      <c r="AC262" s="17">
        <f t="shared" si="216"/>
        <v>14.5</v>
      </c>
      <c r="AD262" s="12">
        <f>(AG262-AC262)/AG262</f>
        <v>0</v>
      </c>
      <c r="AE262" s="118"/>
      <c r="AF262" s="128">
        <v>4</v>
      </c>
      <c r="AG262" s="111">
        <f>SUM(AJ262:AL262)+AE262</f>
        <v>14.5</v>
      </c>
      <c r="AH262" s="52"/>
      <c r="AJ262" s="17">
        <f>ROUND(AC262/(1-VLOOKUP(AF262,Group,2,FALSE)),2)</f>
        <v>14.5</v>
      </c>
      <c r="AK262" s="17">
        <f>IF(VLOOKUP(AF262,Group,5,FALSE)="YES",VLOOKUP(ROUND(ROUND(AJ262,1)-AJ262,2),Round,2,FALSE)+VLOOKUP(AF262,Group,6,FALSE),0)</f>
        <v>0</v>
      </c>
      <c r="AL262" s="17">
        <f>IF(VLOOKUP(AF262,Group,7,FALSE)="",0,ROUND(AJ262-0.04999,1)-AJ262+AM262)</f>
        <v>0</v>
      </c>
      <c r="AM262" s="17" t="str">
        <f>IF(VLOOKUP(AF262,Group,7,FALSE)="","",VLOOKUP(AF262,Group,7,FALSE))</f>
        <v/>
      </c>
      <c r="AO262" s="31" t="s">
        <v>57</v>
      </c>
    </row>
    <row r="263" spans="2:41" s="3" customFormat="1" ht="9.9499999999999993" customHeight="1" x14ac:dyDescent="0.2">
      <c r="B263" s="115" t="s">
        <v>92</v>
      </c>
      <c r="D263" s="40"/>
      <c r="E263" s="75" t="s">
        <v>149</v>
      </c>
      <c r="F263" s="75"/>
      <c r="G263" s="30" t="s">
        <v>653</v>
      </c>
      <c r="H263" s="30"/>
      <c r="I263" s="30"/>
      <c r="J263" s="30" t="s">
        <v>647</v>
      </c>
      <c r="K263" s="30"/>
      <c r="L263" s="149"/>
      <c r="M263" s="30" t="s">
        <v>694</v>
      </c>
      <c r="N263" s="30"/>
      <c r="P263" s="75" t="s">
        <v>654</v>
      </c>
      <c r="Q263" s="91"/>
      <c r="R263" s="29"/>
      <c r="S263" s="39">
        <f t="shared" ref="S263" si="217">IF(Suggested="Yes",AA263,AG263)</f>
        <v>16.45</v>
      </c>
      <c r="T263" s="37" t="s">
        <v>45</v>
      </c>
      <c r="U263" s="5" t="str">
        <f>+Instructions!$B$3</f>
        <v>B</v>
      </c>
      <c r="V263" s="52"/>
      <c r="W263" s="56">
        <f>+Instructions!$C$22</f>
        <v>0</v>
      </c>
      <c r="X263" s="17">
        <f t="shared" ref="X263" si="218">ROUND($AA263*(1-W263)+0.004999,2)</f>
        <v>16.45</v>
      </c>
      <c r="Y263" s="52"/>
      <c r="Z263" s="6" t="s">
        <v>737</v>
      </c>
      <c r="AA263" s="39">
        <v>16.45</v>
      </c>
      <c r="AB263" s="60">
        <f t="shared" ref="AB263" si="219">+W263</f>
        <v>0</v>
      </c>
      <c r="AC263" s="17">
        <f t="shared" ref="AC263" si="220">+X263</f>
        <v>16.45</v>
      </c>
      <c r="AD263" s="12">
        <f t="shared" ref="AD263" si="221">(AG263-AC263)/AG263</f>
        <v>0</v>
      </c>
      <c r="AE263" s="118"/>
      <c r="AF263" s="128">
        <v>4</v>
      </c>
      <c r="AG263" s="111">
        <f t="shared" ref="AG263" si="222">SUM(AJ263:AL263)+AE263</f>
        <v>16.45</v>
      </c>
      <c r="AH263" s="52"/>
      <c r="AJ263" s="17">
        <f t="shared" ref="AJ263" si="223">ROUND(AC263/(1-VLOOKUP(AF263,Group,2,FALSE)),2)</f>
        <v>16.45</v>
      </c>
      <c r="AK263" s="17">
        <f t="shared" ref="AK263" si="224">IF(VLOOKUP(AF263,Group,5,FALSE)="YES",VLOOKUP(ROUND(ROUND(AJ263,1)-AJ263,2),Round,2,FALSE)+VLOOKUP(AF263,Group,6,FALSE),0)</f>
        <v>0</v>
      </c>
      <c r="AL263" s="17">
        <f t="shared" ref="AL263" si="225">IF(VLOOKUP(AF263,Group,7,FALSE)="",0,ROUND(AJ263-0.04999,1)-AJ263+AM263)</f>
        <v>0</v>
      </c>
      <c r="AM263" s="17" t="str">
        <f t="shared" ref="AM263" si="226">IF(VLOOKUP(AF263,Group,7,FALSE)="","",VLOOKUP(AF263,Group,7,FALSE))</f>
        <v/>
      </c>
      <c r="AO263" s="103" t="s">
        <v>57</v>
      </c>
    </row>
    <row r="264" spans="2:41" s="3" customFormat="1" ht="9.9499999999999993" customHeight="1" x14ac:dyDescent="0.2">
      <c r="B264" s="115" t="s">
        <v>92</v>
      </c>
      <c r="D264" s="40"/>
      <c r="E264" s="75" t="s">
        <v>636</v>
      </c>
      <c r="F264" s="75"/>
      <c r="G264" s="30" t="s">
        <v>688</v>
      </c>
      <c r="H264" s="30"/>
      <c r="J264" s="30" t="s">
        <v>648</v>
      </c>
      <c r="K264" s="30"/>
      <c r="L264" s="227"/>
      <c r="M264" s="30" t="s">
        <v>694</v>
      </c>
      <c r="P264" s="75" t="s">
        <v>654</v>
      </c>
      <c r="Q264" s="91"/>
      <c r="R264" s="29"/>
      <c r="S264" s="39">
        <f>IF(Suggested="Yes",AA264,AG264)</f>
        <v>17.899999999999999</v>
      </c>
      <c r="T264" s="37" t="s">
        <v>45</v>
      </c>
      <c r="U264" s="5" t="str">
        <f>+Instructions!$B$3</f>
        <v>B</v>
      </c>
      <c r="V264" s="52"/>
      <c r="W264" s="56">
        <f>+Instructions!$C$22</f>
        <v>0</v>
      </c>
      <c r="X264" s="17">
        <f>ROUND($AA264*(1-W264)+0.004999,2)</f>
        <v>17.899999999999999</v>
      </c>
      <c r="Y264" s="52"/>
      <c r="Z264" s="6" t="s">
        <v>737</v>
      </c>
      <c r="AA264" s="39">
        <v>17.899999999999999</v>
      </c>
      <c r="AB264" s="60">
        <f>+W264</f>
        <v>0</v>
      </c>
      <c r="AC264" s="17">
        <f>+X264</f>
        <v>17.899999999999999</v>
      </c>
      <c r="AD264" s="12">
        <f>(AG264-AC264)/AG264</f>
        <v>0</v>
      </c>
      <c r="AE264" s="118"/>
      <c r="AF264" s="128">
        <v>4</v>
      </c>
      <c r="AG264" s="111">
        <f>SUM(AJ264:AL264)+AE264</f>
        <v>17.899999999999999</v>
      </c>
      <c r="AH264" s="52"/>
      <c r="AJ264" s="17">
        <f>ROUND(AC264/(1-VLOOKUP(AF264,Group,2,FALSE)),2)</f>
        <v>17.899999999999999</v>
      </c>
      <c r="AK264" s="17">
        <f>IF(VLOOKUP(AF264,Group,5,FALSE)="YES",VLOOKUP(ROUND(ROUND(AJ264,1)-AJ264,2),Round,2,FALSE)+VLOOKUP(AF264,Group,6,FALSE),0)</f>
        <v>0</v>
      </c>
      <c r="AL264" s="17">
        <f>IF(VLOOKUP(AF264,Group,7,FALSE)="",0,ROUND(AJ264-0.04999,1)-AJ264+AM264)</f>
        <v>0</v>
      </c>
      <c r="AM264" s="17" t="str">
        <f>IF(VLOOKUP(AF264,Group,7,FALSE)="","",VLOOKUP(AF264,Group,7,FALSE))</f>
        <v/>
      </c>
      <c r="AO264" s="31" t="s">
        <v>57</v>
      </c>
    </row>
    <row r="265" spans="2:41" s="3" customFormat="1" ht="9.9499999999999993" customHeight="1" x14ac:dyDescent="0.2">
      <c r="B265" s="115" t="s">
        <v>92</v>
      </c>
      <c r="D265" s="40"/>
      <c r="E265" s="75" t="s">
        <v>149</v>
      </c>
      <c r="F265" s="75"/>
      <c r="G265" s="30" t="s">
        <v>653</v>
      </c>
      <c r="H265" s="30"/>
      <c r="I265" s="30"/>
      <c r="J265" s="30" t="s">
        <v>648</v>
      </c>
      <c r="K265" s="30"/>
      <c r="L265" s="149"/>
      <c r="M265" s="30" t="s">
        <v>694</v>
      </c>
      <c r="N265" s="30"/>
      <c r="P265" s="75" t="s">
        <v>654</v>
      </c>
      <c r="Q265" s="91"/>
      <c r="R265" s="29"/>
      <c r="S265" s="39">
        <f t="shared" ref="S265" si="227">IF(Suggested="Yes",AA265,AG265)</f>
        <v>19.850000000000001</v>
      </c>
      <c r="T265" s="37" t="s">
        <v>45</v>
      </c>
      <c r="U265" s="5" t="str">
        <f>+Instructions!$B$3</f>
        <v>B</v>
      </c>
      <c r="V265" s="52"/>
      <c r="W265" s="56">
        <f>+Instructions!$C$22</f>
        <v>0</v>
      </c>
      <c r="X265" s="17">
        <f t="shared" ref="X265" si="228">ROUND($AA265*(1-W265)+0.004999,2)</f>
        <v>19.850000000000001</v>
      </c>
      <c r="Y265" s="52"/>
      <c r="Z265" s="6" t="s">
        <v>737</v>
      </c>
      <c r="AA265" s="39">
        <v>19.850000000000001</v>
      </c>
      <c r="AB265" s="60">
        <f t="shared" ref="AB265" si="229">+W265</f>
        <v>0</v>
      </c>
      <c r="AC265" s="17">
        <f t="shared" ref="AC265" si="230">+X265</f>
        <v>19.850000000000001</v>
      </c>
      <c r="AD265" s="12">
        <f t="shared" ref="AD265" si="231">(AG265-AC265)/AG265</f>
        <v>0</v>
      </c>
      <c r="AE265" s="118"/>
      <c r="AF265" s="128">
        <v>4</v>
      </c>
      <c r="AG265" s="111">
        <f t="shared" ref="AG265" si="232">SUM(AJ265:AL265)+AE265</f>
        <v>19.850000000000001</v>
      </c>
      <c r="AH265" s="52"/>
      <c r="AJ265" s="17">
        <f t="shared" ref="AJ265" si="233">ROUND(AC265/(1-VLOOKUP(AF265,Group,2,FALSE)),2)</f>
        <v>19.850000000000001</v>
      </c>
      <c r="AK265" s="17">
        <f t="shared" ref="AK265" si="234">IF(VLOOKUP(AF265,Group,5,FALSE)="YES",VLOOKUP(ROUND(ROUND(AJ265,1)-AJ265,2),Round,2,FALSE)+VLOOKUP(AF265,Group,6,FALSE),0)</f>
        <v>0</v>
      </c>
      <c r="AL265" s="17">
        <f t="shared" ref="AL265" si="235">IF(VLOOKUP(AF265,Group,7,FALSE)="",0,ROUND(AJ265-0.04999,1)-AJ265+AM265)</f>
        <v>0</v>
      </c>
      <c r="AM265" s="17" t="str">
        <f t="shared" ref="AM265" si="236">IF(VLOOKUP(AF265,Group,7,FALSE)="","",VLOOKUP(AF265,Group,7,FALSE))</f>
        <v/>
      </c>
      <c r="AO265" s="103" t="s">
        <v>57</v>
      </c>
    </row>
    <row r="266" spans="2:41" s="3" customFormat="1" ht="9.9499999999999993" customHeight="1" x14ac:dyDescent="0.2">
      <c r="B266" s="115" t="s">
        <v>92</v>
      </c>
      <c r="D266" s="40"/>
      <c r="E266" s="75" t="s">
        <v>636</v>
      </c>
      <c r="F266" s="75"/>
      <c r="G266" s="30" t="s">
        <v>688</v>
      </c>
      <c r="H266" s="30"/>
      <c r="J266" s="30" t="s">
        <v>650</v>
      </c>
      <c r="K266" s="30"/>
      <c r="L266" s="227"/>
      <c r="M266" s="30" t="s">
        <v>694</v>
      </c>
      <c r="P266" s="75" t="s">
        <v>654</v>
      </c>
      <c r="Q266" s="91"/>
      <c r="R266" s="29"/>
      <c r="S266" s="39">
        <f>IF(Suggested="Yes",AA266,AG266)</f>
        <v>12.75</v>
      </c>
      <c r="T266" s="37" t="s">
        <v>45</v>
      </c>
      <c r="U266" s="5" t="str">
        <f>+Instructions!$B$3</f>
        <v>B</v>
      </c>
      <c r="V266" s="52"/>
      <c r="W266" s="56">
        <f>+Instructions!$C$22</f>
        <v>0</v>
      </c>
      <c r="X266" s="17">
        <f>ROUND($AA266*(1-W266)+0.004999,2)</f>
        <v>12.75</v>
      </c>
      <c r="Y266" s="52"/>
      <c r="Z266" s="6" t="s">
        <v>737</v>
      </c>
      <c r="AA266" s="39">
        <v>12.75</v>
      </c>
      <c r="AB266" s="60">
        <f t="shared" ref="AB266:AC268" si="237">+W266</f>
        <v>0</v>
      </c>
      <c r="AC266" s="17">
        <f t="shared" si="237"/>
        <v>12.75</v>
      </c>
      <c r="AD266" s="12">
        <f>(AG266-AC266)/AG266</f>
        <v>0</v>
      </c>
      <c r="AE266" s="118"/>
      <c r="AF266" s="128">
        <v>4</v>
      </c>
      <c r="AG266" s="111">
        <f>SUM(AJ266:AL266)+AE266</f>
        <v>12.75</v>
      </c>
      <c r="AH266" s="52"/>
      <c r="AJ266" s="17">
        <f>ROUND(AC266/(1-VLOOKUP(AF266,Group,2,FALSE)),2)</f>
        <v>12.75</v>
      </c>
      <c r="AK266" s="17">
        <f>IF(VLOOKUP(AF266,Group,5,FALSE)="YES",VLOOKUP(ROUND(ROUND(AJ266,1)-AJ266,2),Round,2,FALSE)+VLOOKUP(AF266,Group,6,FALSE),0)</f>
        <v>0</v>
      </c>
      <c r="AL266" s="17">
        <f>IF(VLOOKUP(AF266,Group,7,FALSE)="",0,ROUND(AJ266-0.04999,1)-AJ266+AM266)</f>
        <v>0</v>
      </c>
      <c r="AM266" s="17" t="str">
        <f>IF(VLOOKUP(AF266,Group,7,FALSE)="","",VLOOKUP(AF266,Group,7,FALSE))</f>
        <v/>
      </c>
      <c r="AO266" s="31" t="s">
        <v>57</v>
      </c>
    </row>
    <row r="267" spans="2:41" s="3" customFormat="1" ht="9.9499999999999993" customHeight="1" x14ac:dyDescent="0.2">
      <c r="B267" s="115" t="s">
        <v>92</v>
      </c>
      <c r="D267" s="40"/>
      <c r="E267" s="75" t="s">
        <v>636</v>
      </c>
      <c r="F267" s="75"/>
      <c r="G267" s="30" t="s">
        <v>688</v>
      </c>
      <c r="H267" s="30"/>
      <c r="J267" s="30" t="s">
        <v>652</v>
      </c>
      <c r="K267" s="30"/>
      <c r="L267" s="227"/>
      <c r="M267" s="30" t="s">
        <v>694</v>
      </c>
      <c r="P267" s="75" t="s">
        <v>654</v>
      </c>
      <c r="Q267" s="91"/>
      <c r="R267" s="29"/>
      <c r="S267" s="39">
        <f>IF(Suggested="Yes",AA267,AG267)</f>
        <v>18.75</v>
      </c>
      <c r="T267" s="37" t="s">
        <v>45</v>
      </c>
      <c r="U267" s="5" t="str">
        <f>+Instructions!$B$3</f>
        <v>B</v>
      </c>
      <c r="V267" s="52"/>
      <c r="W267" s="56">
        <f>+Instructions!$C$22</f>
        <v>0</v>
      </c>
      <c r="X267" s="17">
        <f>ROUND($AA267*(1-W267)+0.004999,2)</f>
        <v>18.75</v>
      </c>
      <c r="Y267" s="52"/>
      <c r="Z267" s="6" t="s">
        <v>737</v>
      </c>
      <c r="AA267" s="39">
        <v>18.75</v>
      </c>
      <c r="AB267" s="60">
        <f t="shared" si="237"/>
        <v>0</v>
      </c>
      <c r="AC267" s="17">
        <f t="shared" si="237"/>
        <v>18.75</v>
      </c>
      <c r="AD267" s="12">
        <f>(AG267-AC267)/AG267</f>
        <v>0</v>
      </c>
      <c r="AE267" s="118"/>
      <c r="AF267" s="128">
        <v>4</v>
      </c>
      <c r="AG267" s="111">
        <f>SUM(AJ267:AL267)+AE267</f>
        <v>18.75</v>
      </c>
      <c r="AH267" s="52"/>
      <c r="AJ267" s="17">
        <f>ROUND(AC267/(1-VLOOKUP(AF267,Group,2,FALSE)),2)</f>
        <v>18.75</v>
      </c>
      <c r="AK267" s="17">
        <f>IF(VLOOKUP(AF267,Group,5,FALSE)="YES",VLOOKUP(ROUND(ROUND(AJ267,1)-AJ267,2),Round,2,FALSE)+VLOOKUP(AF267,Group,6,FALSE),0)</f>
        <v>0</v>
      </c>
      <c r="AL267" s="17">
        <f>IF(VLOOKUP(AF267,Group,7,FALSE)="",0,ROUND(AJ267-0.04999,1)-AJ267+AM267)</f>
        <v>0</v>
      </c>
      <c r="AM267" s="17" t="str">
        <f>IF(VLOOKUP(AF267,Group,7,FALSE)="","",VLOOKUP(AF267,Group,7,FALSE))</f>
        <v/>
      </c>
      <c r="AO267" s="31" t="s">
        <v>57</v>
      </c>
    </row>
    <row r="268" spans="2:41" s="3" customFormat="1" ht="9.9499999999999993" customHeight="1" x14ac:dyDescent="0.2">
      <c r="B268" s="115" t="s">
        <v>92</v>
      </c>
      <c r="D268" s="40"/>
      <c r="E268" s="75" t="s">
        <v>636</v>
      </c>
      <c r="F268" s="75"/>
      <c r="G268" s="30" t="s">
        <v>688</v>
      </c>
      <c r="H268" s="30"/>
      <c r="J268" s="30" t="s">
        <v>646</v>
      </c>
      <c r="K268" s="30"/>
      <c r="L268" s="227"/>
      <c r="M268" s="30" t="s">
        <v>694</v>
      </c>
      <c r="P268" s="75" t="s">
        <v>654</v>
      </c>
      <c r="Q268" s="91"/>
      <c r="R268" s="29"/>
      <c r="S268" s="39">
        <f>IF(Suggested="Yes",AA268,AG268)</f>
        <v>14.1</v>
      </c>
      <c r="T268" s="37" t="s">
        <v>45</v>
      </c>
      <c r="U268" s="5" t="str">
        <f>+Instructions!$B$3</f>
        <v>B</v>
      </c>
      <c r="V268" s="52"/>
      <c r="W268" s="56">
        <f>+Instructions!$C$22</f>
        <v>0</v>
      </c>
      <c r="X268" s="17">
        <f>ROUND($AA268*(1-W268)+0.004999,2)</f>
        <v>14.1</v>
      </c>
      <c r="Y268" s="52"/>
      <c r="Z268" s="6" t="s">
        <v>737</v>
      </c>
      <c r="AA268" s="39">
        <v>14.1</v>
      </c>
      <c r="AB268" s="60">
        <f t="shared" si="237"/>
        <v>0</v>
      </c>
      <c r="AC268" s="17">
        <f t="shared" si="237"/>
        <v>14.1</v>
      </c>
      <c r="AD268" s="12">
        <f>(AG268-AC268)/AG268</f>
        <v>0</v>
      </c>
      <c r="AE268" s="118"/>
      <c r="AF268" s="128">
        <v>4</v>
      </c>
      <c r="AG268" s="111">
        <f>SUM(AJ268:AL268)+AE268</f>
        <v>14.1</v>
      </c>
      <c r="AH268" s="52"/>
      <c r="AJ268" s="17">
        <f>ROUND(AC268/(1-VLOOKUP(AF268,Group,2,FALSE)),2)</f>
        <v>14.1</v>
      </c>
      <c r="AK268" s="17">
        <f>IF(VLOOKUP(AF268,Group,5,FALSE)="YES",VLOOKUP(ROUND(ROUND(AJ268,1)-AJ268,2),Round,2,FALSE)+VLOOKUP(AF268,Group,6,FALSE),0)</f>
        <v>0</v>
      </c>
      <c r="AL268" s="17">
        <f>IF(VLOOKUP(AF268,Group,7,FALSE)="",0,ROUND(AJ268-0.04999,1)-AJ268+AM268)</f>
        <v>0</v>
      </c>
      <c r="AM268" s="17" t="str">
        <f>IF(VLOOKUP(AF268,Group,7,FALSE)="","",VLOOKUP(AF268,Group,7,FALSE))</f>
        <v/>
      </c>
      <c r="AO268" s="31" t="s">
        <v>57</v>
      </c>
    </row>
    <row r="269" spans="2:41" s="3" customFormat="1" ht="9.9499999999999993" customHeight="1" x14ac:dyDescent="0.2">
      <c r="B269" s="115" t="s">
        <v>92</v>
      </c>
      <c r="D269" s="40"/>
      <c r="E269" s="75" t="s">
        <v>149</v>
      </c>
      <c r="F269" s="75"/>
      <c r="G269" s="30" t="s">
        <v>653</v>
      </c>
      <c r="H269" s="30"/>
      <c r="J269" s="30" t="s">
        <v>646</v>
      </c>
      <c r="K269" s="30"/>
      <c r="L269" s="227"/>
      <c r="M269" s="30" t="s">
        <v>694</v>
      </c>
      <c r="P269" s="75" t="s">
        <v>654</v>
      </c>
      <c r="Q269" s="91"/>
      <c r="R269" s="29"/>
      <c r="S269" s="39">
        <f t="shared" ref="S269" si="238">IF(Suggested="Yes",AA269,AG269)</f>
        <v>14.85</v>
      </c>
      <c r="T269" s="37" t="s">
        <v>45</v>
      </c>
      <c r="U269" s="5" t="str">
        <f>+Instructions!$B$3</f>
        <v>B</v>
      </c>
      <c r="V269" s="52"/>
      <c r="W269" s="56">
        <f>+Instructions!$C$22</f>
        <v>0</v>
      </c>
      <c r="X269" s="17">
        <f t="shared" ref="X269" si="239">ROUND($AA269*(1-W269)+0.004999,2)</f>
        <v>14.85</v>
      </c>
      <c r="Y269" s="52"/>
      <c r="Z269" s="6" t="s">
        <v>737</v>
      </c>
      <c r="AA269" s="39">
        <v>14.85</v>
      </c>
      <c r="AB269" s="60">
        <f t="shared" ref="AB269" si="240">+W269</f>
        <v>0</v>
      </c>
      <c r="AC269" s="17">
        <f t="shared" ref="AC269" si="241">+X269</f>
        <v>14.85</v>
      </c>
      <c r="AD269" s="12">
        <f t="shared" ref="AD269" si="242">(AG269-AC269)/AG269</f>
        <v>0</v>
      </c>
      <c r="AE269" s="118"/>
      <c r="AF269" s="128">
        <v>4</v>
      </c>
      <c r="AG269" s="111">
        <f t="shared" ref="AG269" si="243">SUM(AJ269:AL269)+AE269</f>
        <v>14.85</v>
      </c>
      <c r="AH269" s="52"/>
      <c r="AJ269" s="17">
        <f t="shared" ref="AJ269" si="244">ROUND(AC269/(1-VLOOKUP(AF269,Group,2,FALSE)),2)</f>
        <v>14.85</v>
      </c>
      <c r="AK269" s="17">
        <f t="shared" ref="AK269" si="245">IF(VLOOKUP(AF269,Group,5,FALSE)="YES",VLOOKUP(ROUND(ROUND(AJ269,1)-AJ269,2),Round,2,FALSE)+VLOOKUP(AF269,Group,6,FALSE),0)</f>
        <v>0</v>
      </c>
      <c r="AL269" s="17">
        <f t="shared" ref="AL269" si="246">IF(VLOOKUP(AF269,Group,7,FALSE)="",0,ROUND(AJ269-0.04999,1)-AJ269+AM269)</f>
        <v>0</v>
      </c>
      <c r="AM269" s="17" t="str">
        <f t="shared" ref="AM269" si="247">IF(VLOOKUP(AF269,Group,7,FALSE)="","",VLOOKUP(AF269,Group,7,FALSE))</f>
        <v/>
      </c>
      <c r="AO269" s="103" t="s">
        <v>57</v>
      </c>
    </row>
    <row r="270" spans="2:41" s="3" customFormat="1" ht="3.95" customHeight="1" x14ac:dyDescent="0.2">
      <c r="P270" s="75"/>
      <c r="Q270" s="91"/>
      <c r="R270" s="6"/>
      <c r="S270" s="39"/>
      <c r="T270" s="6"/>
      <c r="U270" s="5"/>
      <c r="V270" s="52"/>
      <c r="W270" s="56"/>
      <c r="X270" s="15"/>
      <c r="Y270" s="52"/>
      <c r="Z270" s="39"/>
      <c r="AA270" s="39"/>
      <c r="AB270" s="55"/>
      <c r="AC270" s="17"/>
      <c r="AD270" s="15"/>
      <c r="AE270" s="65"/>
      <c r="AF270" s="121"/>
      <c r="AG270" s="39"/>
      <c r="AH270" s="52"/>
      <c r="AJ270" s="17"/>
      <c r="AK270" s="17"/>
      <c r="AL270" s="17"/>
      <c r="AM270" s="17"/>
      <c r="AO270" s="31"/>
    </row>
    <row r="271" spans="2:41" s="3" customFormat="1" ht="9.9499999999999993" customHeight="1" x14ac:dyDescent="0.2">
      <c r="C271" s="74" t="s">
        <v>263</v>
      </c>
      <c r="D271" s="147"/>
      <c r="E271" s="147"/>
      <c r="K271" s="3" t="s">
        <v>87</v>
      </c>
      <c r="N271" s="3" t="s">
        <v>87</v>
      </c>
      <c r="O271" s="3" t="s">
        <v>87</v>
      </c>
      <c r="P271" s="193"/>
      <c r="Q271" s="6"/>
      <c r="R271" s="80" t="s">
        <v>211</v>
      </c>
      <c r="S271" s="206" t="s">
        <v>266</v>
      </c>
      <c r="T271" s="207"/>
      <c r="U271" s="5"/>
      <c r="V271" s="52"/>
      <c r="W271" s="70"/>
      <c r="X271" s="70"/>
      <c r="Y271" s="52"/>
      <c r="Z271" s="39"/>
      <c r="AA271" s="39"/>
      <c r="AB271" s="55"/>
      <c r="AC271" s="17"/>
      <c r="AD271" s="15"/>
      <c r="AE271" s="65"/>
      <c r="AF271" s="121"/>
      <c r="AG271" s="17"/>
      <c r="AH271" s="52"/>
      <c r="AJ271" s="17"/>
      <c r="AK271" s="17"/>
      <c r="AL271" s="17"/>
      <c r="AM271" s="17"/>
      <c r="AO271" s="31" t="s">
        <v>57</v>
      </c>
    </row>
    <row r="272" spans="2:41" s="3" customFormat="1" ht="2.85" customHeight="1" x14ac:dyDescent="0.2">
      <c r="N272" s="3" t="s">
        <v>596</v>
      </c>
      <c r="P272" s="75"/>
      <c r="Q272" s="91"/>
      <c r="R272" s="6"/>
      <c r="S272" s="39"/>
      <c r="T272" s="6"/>
      <c r="U272" s="5"/>
      <c r="V272" s="52"/>
      <c r="W272" s="56"/>
      <c r="X272" s="15"/>
      <c r="Y272" s="52"/>
      <c r="Z272" s="39"/>
      <c r="AA272" s="39"/>
      <c r="AB272" s="55"/>
      <c r="AC272" s="17"/>
      <c r="AD272" s="15"/>
      <c r="AE272" s="65"/>
      <c r="AF272" s="121"/>
      <c r="AG272" s="39"/>
      <c r="AH272" s="52"/>
      <c r="AJ272" s="17"/>
      <c r="AK272" s="17"/>
      <c r="AL272" s="17"/>
      <c r="AM272" s="17"/>
      <c r="AO272" s="31"/>
    </row>
    <row r="273" spans="2:41" s="3" customFormat="1" ht="9.9499999999999993" customHeight="1" x14ac:dyDescent="0.2">
      <c r="C273" s="74"/>
      <c r="D273" s="40" t="s">
        <v>107</v>
      </c>
      <c r="E273" s="135" t="s">
        <v>274</v>
      </c>
      <c r="F273" s="135"/>
      <c r="G273" s="135"/>
      <c r="H273" s="135"/>
      <c r="I273" s="135"/>
      <c r="J273" s="135"/>
      <c r="K273" s="135"/>
      <c r="L273" s="135"/>
      <c r="M273" s="135"/>
      <c r="N273" s="135"/>
      <c r="O273" s="135"/>
      <c r="P273" s="135"/>
      <c r="U273" s="5"/>
      <c r="V273" s="52"/>
      <c r="W273" s="70"/>
      <c r="X273" s="70"/>
      <c r="Y273" s="52"/>
      <c r="Z273" s="39"/>
      <c r="AA273" s="39"/>
      <c r="AB273" s="55"/>
      <c r="AC273" s="17"/>
      <c r="AD273" s="15"/>
      <c r="AE273" s="65"/>
      <c r="AF273" s="121"/>
      <c r="AG273" s="17"/>
      <c r="AH273" s="52"/>
      <c r="AJ273" s="17"/>
      <c r="AK273" s="17"/>
      <c r="AL273" s="17"/>
      <c r="AM273" s="17"/>
      <c r="AO273" s="31"/>
    </row>
    <row r="274" spans="2:41" s="3" customFormat="1" ht="2.85" customHeight="1" x14ac:dyDescent="0.2">
      <c r="N274" s="3" t="s">
        <v>596</v>
      </c>
      <c r="P274" s="75"/>
      <c r="Q274" s="91"/>
      <c r="R274" s="6"/>
      <c r="S274" s="39"/>
      <c r="T274" s="6"/>
      <c r="U274" s="5"/>
      <c r="V274" s="52"/>
      <c r="W274" s="56"/>
      <c r="X274" s="15"/>
      <c r="Y274" s="52"/>
      <c r="Z274" s="39"/>
      <c r="AA274" s="39"/>
      <c r="AB274" s="55"/>
      <c r="AC274" s="17"/>
      <c r="AD274" s="15"/>
      <c r="AE274" s="65"/>
      <c r="AF274" s="121"/>
      <c r="AG274" s="39"/>
      <c r="AH274" s="52"/>
      <c r="AJ274" s="17"/>
      <c r="AK274" s="17"/>
      <c r="AL274" s="17"/>
      <c r="AM274" s="17"/>
      <c r="AO274" s="31"/>
    </row>
    <row r="275" spans="2:41" s="3" customFormat="1" ht="9.9499999999999993" customHeight="1" x14ac:dyDescent="0.2">
      <c r="B275" s="114" t="s">
        <v>90</v>
      </c>
      <c r="D275" s="40"/>
      <c r="E275" s="75" t="s">
        <v>108</v>
      </c>
      <c r="F275" s="75"/>
      <c r="G275" s="30" t="s">
        <v>47</v>
      </c>
      <c r="H275" s="30"/>
      <c r="I275" s="30"/>
      <c r="J275" s="30"/>
      <c r="K275" s="30" t="s">
        <v>275</v>
      </c>
      <c r="L275" s="30"/>
      <c r="M275" s="30"/>
      <c r="N275" s="30"/>
      <c r="P275" s="75" t="s">
        <v>141</v>
      </c>
      <c r="Q275" s="91"/>
      <c r="R275" s="29"/>
      <c r="S275" s="39">
        <f>IF(Suggested="Yes",AA275,AG275)</f>
        <v>6.7</v>
      </c>
      <c r="T275" s="37" t="s">
        <v>46</v>
      </c>
      <c r="U275" s="5" t="str">
        <f>+Instructions!$B$3</f>
        <v>B</v>
      </c>
      <c r="V275" s="52"/>
      <c r="W275" s="56">
        <f>+Instructions!$C$22</f>
        <v>0</v>
      </c>
      <c r="X275" s="39">
        <f>ROUND($AA275*(1-W275)+0.004999,2)</f>
        <v>6.7</v>
      </c>
      <c r="Y275" s="52"/>
      <c r="Z275" s="6" t="s">
        <v>737</v>
      </c>
      <c r="AA275" s="39">
        <v>6.7</v>
      </c>
      <c r="AB275" s="60">
        <f>+W275</f>
        <v>0</v>
      </c>
      <c r="AC275" s="39">
        <f>+X275</f>
        <v>6.7</v>
      </c>
      <c r="AD275" s="60">
        <f>(AG275-AC275)/AG275</f>
        <v>0</v>
      </c>
      <c r="AE275" s="118"/>
      <c r="AF275" s="127">
        <v>2</v>
      </c>
      <c r="AG275" s="44">
        <f>SUM(AJ275:AL275)+AE275</f>
        <v>6.7</v>
      </c>
      <c r="AH275" s="52"/>
      <c r="AJ275" s="17">
        <f>ROUND(AC275/(1-VLOOKUP(AF275,Group,2,FALSE)),2)</f>
        <v>6.7</v>
      </c>
      <c r="AK275" s="17">
        <f>IF(VLOOKUP(AF275,Group,5,FALSE)="YES",VLOOKUP(ROUND(ROUND(AJ275,1)-AJ275,2),Round,2,FALSE)+VLOOKUP(AF275,Group,6,FALSE),0)</f>
        <v>0</v>
      </c>
      <c r="AL275" s="17">
        <f>IF(VLOOKUP(AF275,Group,7,FALSE)="",0,ROUND(AJ275-0.04999,1)-AJ275+AM275)</f>
        <v>0</v>
      </c>
      <c r="AM275" s="17" t="str">
        <f>IF(VLOOKUP(AF275,Group,7,FALSE)="","",VLOOKUP(AF275,Group,7,FALSE))</f>
        <v/>
      </c>
      <c r="AO275" s="103" t="s">
        <v>57</v>
      </c>
    </row>
    <row r="276" spans="2:41" s="3" customFormat="1" ht="2.85" customHeight="1" x14ac:dyDescent="0.2">
      <c r="N276" s="3" t="s">
        <v>596</v>
      </c>
      <c r="P276" s="75"/>
      <c r="Q276" s="91"/>
      <c r="R276" s="6"/>
      <c r="S276" s="39"/>
      <c r="T276" s="6"/>
      <c r="U276" s="5"/>
      <c r="V276" s="52"/>
      <c r="W276" s="56"/>
      <c r="X276" s="15"/>
      <c r="Y276" s="52"/>
      <c r="Z276" s="39"/>
      <c r="AA276" s="39"/>
      <c r="AB276" s="55"/>
      <c r="AC276" s="17"/>
      <c r="AD276" s="15"/>
      <c r="AE276" s="65"/>
      <c r="AF276" s="121"/>
      <c r="AG276" s="39"/>
      <c r="AH276" s="52"/>
      <c r="AJ276" s="17"/>
      <c r="AK276" s="17"/>
      <c r="AL276" s="17"/>
      <c r="AM276" s="17"/>
      <c r="AO276" s="31"/>
    </row>
    <row r="277" spans="2:41" s="3" customFormat="1" ht="9.9499999999999993" customHeight="1" x14ac:dyDescent="0.2">
      <c r="B277" s="115" t="s">
        <v>92</v>
      </c>
      <c r="D277" s="40"/>
      <c r="E277" s="75" t="s">
        <v>108</v>
      </c>
      <c r="F277" s="75"/>
      <c r="G277" s="30" t="s">
        <v>47</v>
      </c>
      <c r="H277" s="30"/>
      <c r="I277" s="30"/>
      <c r="J277" s="30"/>
      <c r="K277" s="30" t="s">
        <v>276</v>
      </c>
      <c r="L277" s="30"/>
      <c r="M277" s="30"/>
      <c r="N277" s="30"/>
      <c r="P277" s="75" t="s">
        <v>141</v>
      </c>
      <c r="Q277" s="91"/>
      <c r="R277" s="29"/>
      <c r="S277" s="39">
        <f>IF(Suggested="Yes",AA277,AG277)</f>
        <v>7.35</v>
      </c>
      <c r="T277" s="37" t="s">
        <v>46</v>
      </c>
      <c r="U277" s="5" t="str">
        <f>+Instructions!$B$3</f>
        <v>B</v>
      </c>
      <c r="V277" s="52"/>
      <c r="W277" s="56">
        <f>+Instructions!$C$22</f>
        <v>0</v>
      </c>
      <c r="X277" s="17">
        <f>ROUND($AA277*(1-W277)+0.004999,2)</f>
        <v>7.35</v>
      </c>
      <c r="Y277" s="52"/>
      <c r="Z277" s="6" t="s">
        <v>737</v>
      </c>
      <c r="AA277" s="39">
        <v>7.35</v>
      </c>
      <c r="AB277" s="60">
        <f t="shared" ref="AB277:AC280" si="248">+W277</f>
        <v>0</v>
      </c>
      <c r="AC277" s="17">
        <f t="shared" si="248"/>
        <v>7.35</v>
      </c>
      <c r="AD277" s="12">
        <f>(AG277-AC277)/AG277</f>
        <v>0</v>
      </c>
      <c r="AE277" s="118"/>
      <c r="AF277" s="128">
        <v>4</v>
      </c>
      <c r="AG277" s="111">
        <f>SUM(AJ277:AL277)+AE277</f>
        <v>7.35</v>
      </c>
      <c r="AH277" s="52"/>
      <c r="AJ277" s="17">
        <f>ROUND(AC277/(1-VLOOKUP(AF277,Group,2,FALSE)),2)</f>
        <v>7.35</v>
      </c>
      <c r="AK277" s="17">
        <f>IF(VLOOKUP(AF277,Group,5,FALSE)="YES",VLOOKUP(ROUND(ROUND(AJ277,1)-AJ277,2),Round,2,FALSE)+VLOOKUP(AF277,Group,6,FALSE),0)</f>
        <v>0</v>
      </c>
      <c r="AL277" s="17">
        <f>IF(VLOOKUP(AF277,Group,7,FALSE)="",0,ROUND(AJ277-0.04999,1)-AJ277+AM277)</f>
        <v>0</v>
      </c>
      <c r="AM277" s="17" t="str">
        <f>IF(VLOOKUP(AF277,Group,7,FALSE)="","",VLOOKUP(AF277,Group,7,FALSE))</f>
        <v/>
      </c>
      <c r="AO277" s="103" t="s">
        <v>57</v>
      </c>
    </row>
    <row r="278" spans="2:41" s="3" customFormat="1" ht="9.9499999999999993" customHeight="1" x14ac:dyDescent="0.2">
      <c r="B278" s="115" t="s">
        <v>92</v>
      </c>
      <c r="D278" s="40"/>
      <c r="E278" s="75" t="s">
        <v>108</v>
      </c>
      <c r="F278" s="75"/>
      <c r="G278" s="30" t="s">
        <v>47</v>
      </c>
      <c r="H278" s="30"/>
      <c r="I278" s="30"/>
      <c r="J278" s="30"/>
      <c r="K278" s="30" t="s">
        <v>277</v>
      </c>
      <c r="L278" s="30"/>
      <c r="M278" s="30"/>
      <c r="N278" s="30"/>
      <c r="P278" s="75" t="s">
        <v>141</v>
      </c>
      <c r="Q278" s="91"/>
      <c r="R278" s="29"/>
      <c r="S278" s="39">
        <f>IF(Suggested="Yes",AA278,AG278)</f>
        <v>7.35</v>
      </c>
      <c r="T278" s="37" t="s">
        <v>46</v>
      </c>
      <c r="U278" s="5" t="str">
        <f>+Instructions!$B$3</f>
        <v>B</v>
      </c>
      <c r="V278" s="52"/>
      <c r="W278" s="56">
        <f>+Instructions!$C$22</f>
        <v>0</v>
      </c>
      <c r="X278" s="17">
        <f>ROUND($AA278*(1-W278)+0.004999,2)</f>
        <v>7.35</v>
      </c>
      <c r="Y278" s="52"/>
      <c r="Z278" s="6" t="s">
        <v>737</v>
      </c>
      <c r="AA278" s="39">
        <v>7.35</v>
      </c>
      <c r="AB278" s="60">
        <f t="shared" si="248"/>
        <v>0</v>
      </c>
      <c r="AC278" s="17">
        <f t="shared" si="248"/>
        <v>7.35</v>
      </c>
      <c r="AD278" s="12">
        <f>(AG278-AC278)/AG278</f>
        <v>0</v>
      </c>
      <c r="AE278" s="118"/>
      <c r="AF278" s="128">
        <v>4</v>
      </c>
      <c r="AG278" s="111">
        <f>SUM(AJ278:AL278)+AE278</f>
        <v>7.35</v>
      </c>
      <c r="AH278" s="52"/>
      <c r="AJ278" s="17">
        <f>ROUND(AC278/(1-VLOOKUP(AF278,Group,2,FALSE)),2)</f>
        <v>7.35</v>
      </c>
      <c r="AK278" s="17">
        <f>IF(VLOOKUP(AF278,Group,5,FALSE)="YES",VLOOKUP(ROUND(ROUND(AJ278,1)-AJ278,2),Round,2,FALSE)+VLOOKUP(AF278,Group,6,FALSE),0)</f>
        <v>0</v>
      </c>
      <c r="AL278" s="17">
        <f>IF(VLOOKUP(AF278,Group,7,FALSE)="",0,ROUND(AJ278-0.04999,1)-AJ278+AM278)</f>
        <v>0</v>
      </c>
      <c r="AM278" s="17" t="str">
        <f>IF(VLOOKUP(AF278,Group,7,FALSE)="","",VLOOKUP(AF278,Group,7,FALSE))</f>
        <v/>
      </c>
      <c r="AO278" s="103" t="s">
        <v>57</v>
      </c>
    </row>
    <row r="279" spans="2:41" s="3" customFormat="1" ht="9.9499999999999993" customHeight="1" x14ac:dyDescent="0.2">
      <c r="B279" s="115" t="s">
        <v>92</v>
      </c>
      <c r="D279" s="40"/>
      <c r="E279" s="75" t="s">
        <v>108</v>
      </c>
      <c r="F279" s="75"/>
      <c r="G279" s="30" t="s">
        <v>47</v>
      </c>
      <c r="H279" s="30"/>
      <c r="I279" s="30"/>
      <c r="J279" s="30"/>
      <c r="K279" s="30" t="s">
        <v>278</v>
      </c>
      <c r="L279" s="30"/>
      <c r="M279" s="30"/>
      <c r="N279" s="30"/>
      <c r="P279" s="75" t="s">
        <v>141</v>
      </c>
      <c r="Q279" s="91"/>
      <c r="R279" s="29"/>
      <c r="S279" s="39">
        <f>IF(Suggested="Yes",AA279,AG279)</f>
        <v>7.35</v>
      </c>
      <c r="T279" s="37" t="s">
        <v>46</v>
      </c>
      <c r="U279" s="5" t="str">
        <f>+Instructions!$B$3</f>
        <v>B</v>
      </c>
      <c r="V279" s="52"/>
      <c r="W279" s="56">
        <f>+Instructions!$C$22</f>
        <v>0</v>
      </c>
      <c r="X279" s="17">
        <f>ROUND($AA279*(1-W279)+0.004999,2)</f>
        <v>7.35</v>
      </c>
      <c r="Y279" s="52"/>
      <c r="Z279" s="6" t="s">
        <v>737</v>
      </c>
      <c r="AA279" s="39">
        <v>7.35</v>
      </c>
      <c r="AB279" s="60">
        <f t="shared" si="248"/>
        <v>0</v>
      </c>
      <c r="AC279" s="17">
        <f t="shared" si="248"/>
        <v>7.35</v>
      </c>
      <c r="AD279" s="12">
        <f>(AG279-AC279)/AG279</f>
        <v>0</v>
      </c>
      <c r="AE279" s="118"/>
      <c r="AF279" s="128">
        <v>4</v>
      </c>
      <c r="AG279" s="111">
        <f>SUM(AJ279:AL279)+AE279</f>
        <v>7.35</v>
      </c>
      <c r="AH279" s="52"/>
      <c r="AJ279" s="17">
        <f>ROUND(AC279/(1-VLOOKUP(AF279,Group,2,FALSE)),2)</f>
        <v>7.35</v>
      </c>
      <c r="AK279" s="17">
        <f>IF(VLOOKUP(AF279,Group,5,FALSE)="YES",VLOOKUP(ROUND(ROUND(AJ279,1)-AJ279,2),Round,2,FALSE)+VLOOKUP(AF279,Group,6,FALSE),0)</f>
        <v>0</v>
      </c>
      <c r="AL279" s="17">
        <f>IF(VLOOKUP(AF279,Group,7,FALSE)="",0,ROUND(AJ279-0.04999,1)-AJ279+AM279)</f>
        <v>0</v>
      </c>
      <c r="AM279" s="17" t="str">
        <f>IF(VLOOKUP(AF279,Group,7,FALSE)="","",VLOOKUP(AF279,Group,7,FALSE))</f>
        <v/>
      </c>
      <c r="AO279" s="103" t="s">
        <v>57</v>
      </c>
    </row>
    <row r="280" spans="2:41" s="3" customFormat="1" ht="9.9499999999999993" customHeight="1" x14ac:dyDescent="0.2">
      <c r="B280" s="115" t="s">
        <v>92</v>
      </c>
      <c r="D280" s="40"/>
      <c r="E280" s="75" t="s">
        <v>108</v>
      </c>
      <c r="F280" s="75"/>
      <c r="G280" s="30" t="s">
        <v>47</v>
      </c>
      <c r="H280" s="30"/>
      <c r="I280" s="30"/>
      <c r="J280" s="30"/>
      <c r="K280" s="30" t="s">
        <v>279</v>
      </c>
      <c r="L280" s="30"/>
      <c r="M280" s="30"/>
      <c r="N280" s="30"/>
      <c r="P280" s="75" t="s">
        <v>141</v>
      </c>
      <c r="Q280" s="91"/>
      <c r="R280" s="29"/>
      <c r="S280" s="39">
        <f>IF(Suggested="Yes",AA280,AG280)</f>
        <v>7.35</v>
      </c>
      <c r="T280" s="37" t="s">
        <v>46</v>
      </c>
      <c r="U280" s="5" t="str">
        <f>+Instructions!$B$3</f>
        <v>B</v>
      </c>
      <c r="V280" s="52"/>
      <c r="W280" s="56">
        <f>+Instructions!$C$22</f>
        <v>0</v>
      </c>
      <c r="X280" s="17">
        <f>ROUND($AA280*(1-W280)+0.004999,2)</f>
        <v>7.35</v>
      </c>
      <c r="Y280" s="52"/>
      <c r="Z280" s="6" t="s">
        <v>737</v>
      </c>
      <c r="AA280" s="39">
        <v>7.35</v>
      </c>
      <c r="AB280" s="60">
        <f t="shared" si="248"/>
        <v>0</v>
      </c>
      <c r="AC280" s="17">
        <f t="shared" si="248"/>
        <v>7.35</v>
      </c>
      <c r="AD280" s="12">
        <f>(AG280-AC280)/AG280</f>
        <v>0</v>
      </c>
      <c r="AE280" s="118"/>
      <c r="AF280" s="128">
        <v>4</v>
      </c>
      <c r="AG280" s="111">
        <f>SUM(AJ280:AL280)+AE280</f>
        <v>7.35</v>
      </c>
      <c r="AH280" s="52"/>
      <c r="AJ280" s="17">
        <f>ROUND(AC280/(1-VLOOKUP(AF280,Group,2,FALSE)),2)</f>
        <v>7.35</v>
      </c>
      <c r="AK280" s="17">
        <f>IF(VLOOKUP(AF280,Group,5,FALSE)="YES",VLOOKUP(ROUND(ROUND(AJ280,1)-AJ280,2),Round,2,FALSE)+VLOOKUP(AF280,Group,6,FALSE),0)</f>
        <v>0</v>
      </c>
      <c r="AL280" s="17">
        <f>IF(VLOOKUP(AF280,Group,7,FALSE)="",0,ROUND(AJ280-0.04999,1)-AJ280+AM280)</f>
        <v>0</v>
      </c>
      <c r="AM280" s="17" t="str">
        <f>IF(VLOOKUP(AF280,Group,7,FALSE)="","",VLOOKUP(AF280,Group,7,FALSE))</f>
        <v/>
      </c>
      <c r="AO280" s="103" t="s">
        <v>57</v>
      </c>
    </row>
    <row r="281" spans="2:41" s="3" customFormat="1" ht="2.85" customHeight="1" x14ac:dyDescent="0.2">
      <c r="N281" s="3" t="s">
        <v>596</v>
      </c>
      <c r="P281" s="75"/>
      <c r="Q281" s="91"/>
      <c r="R281" s="6"/>
      <c r="S281" s="39"/>
      <c r="T281" s="6"/>
      <c r="U281" s="5"/>
      <c r="V281" s="52"/>
      <c r="W281" s="56"/>
      <c r="X281" s="15"/>
      <c r="Y281" s="52"/>
      <c r="Z281" s="39"/>
      <c r="AA281" s="39"/>
      <c r="AB281" s="55"/>
      <c r="AC281" s="17"/>
      <c r="AD281" s="15"/>
      <c r="AE281" s="65"/>
      <c r="AF281" s="121"/>
      <c r="AG281" s="39"/>
      <c r="AH281" s="52"/>
      <c r="AJ281" s="17"/>
      <c r="AK281" s="17"/>
      <c r="AL281" s="17"/>
      <c r="AM281" s="17"/>
      <c r="AO281" s="31"/>
    </row>
    <row r="282" spans="2:41" s="3" customFormat="1" ht="9.9499999999999993" customHeight="1" x14ac:dyDescent="0.2">
      <c r="B282" s="112" t="s">
        <v>91</v>
      </c>
      <c r="D282" s="40"/>
      <c r="E282" s="75" t="s">
        <v>271</v>
      </c>
      <c r="F282" s="75"/>
      <c r="G282" s="30" t="s">
        <v>272</v>
      </c>
      <c r="H282" s="30"/>
      <c r="I282" s="30"/>
      <c r="J282" s="30"/>
      <c r="K282" s="30"/>
      <c r="L282" s="30"/>
      <c r="M282" s="30"/>
      <c r="N282" s="30"/>
      <c r="P282" s="75"/>
      <c r="Q282" s="91"/>
      <c r="R282" s="29"/>
      <c r="S282" s="39">
        <f>IF(Suggested="Yes",AA282,AG282)</f>
        <v>5.2</v>
      </c>
      <c r="T282" s="37" t="s">
        <v>45</v>
      </c>
      <c r="U282" s="5" t="str">
        <f>+Instructions!$B$3</f>
        <v>B</v>
      </c>
      <c r="V282" s="52"/>
      <c r="W282" s="56">
        <f>+Instructions!$C$22</f>
        <v>0</v>
      </c>
      <c r="X282" s="17">
        <f>ROUND($AA282*(1-W282)+0.004999,2)</f>
        <v>5.2</v>
      </c>
      <c r="Y282" s="52"/>
      <c r="Z282" s="6" t="s">
        <v>737</v>
      </c>
      <c r="AA282" s="39">
        <v>5.2</v>
      </c>
      <c r="AB282" s="60">
        <f>+W282</f>
        <v>0</v>
      </c>
      <c r="AC282" s="17">
        <f>+X282</f>
        <v>5.2</v>
      </c>
      <c r="AD282" s="12">
        <f>(AG282-AC282)/AG282</f>
        <v>0</v>
      </c>
      <c r="AE282" s="118"/>
      <c r="AF282" s="126">
        <v>3</v>
      </c>
      <c r="AG282" s="53">
        <f>SUM(AJ282:AL282)+AE282</f>
        <v>5.2</v>
      </c>
      <c r="AH282" s="52"/>
      <c r="AJ282" s="17">
        <f>ROUND(AC282/(1-VLOOKUP(AF282,Group,2,FALSE)),2)</f>
        <v>5.2</v>
      </c>
      <c r="AK282" s="17">
        <f>IF(VLOOKUP(AF282,Group,5,FALSE)="YES",VLOOKUP(ROUND(ROUND(AJ282,1)-AJ282,2),Round,2,FALSE)+VLOOKUP(AF282,Group,6,FALSE),0)</f>
        <v>0</v>
      </c>
      <c r="AL282" s="17">
        <f>IF(VLOOKUP(AF282,Group,7,FALSE)="",0,ROUND(AJ282-0.04999,1)-AJ282+AM282)</f>
        <v>0</v>
      </c>
      <c r="AM282" s="17" t="str">
        <f>IF(VLOOKUP(AF282,Group,7,FALSE)="","",VLOOKUP(AF282,Group,7,FALSE))</f>
        <v/>
      </c>
      <c r="AO282" s="103" t="s">
        <v>57</v>
      </c>
    </row>
    <row r="283" spans="2:41" s="3" customFormat="1" ht="2.85" customHeight="1" x14ac:dyDescent="0.2">
      <c r="N283" s="3" t="s">
        <v>596</v>
      </c>
      <c r="P283" s="75"/>
      <c r="Q283" s="91"/>
      <c r="R283" s="6"/>
      <c r="S283" s="39"/>
      <c r="T283" s="6"/>
      <c r="U283" s="5"/>
      <c r="V283" s="52"/>
      <c r="W283" s="56"/>
      <c r="X283" s="15"/>
      <c r="Y283" s="52"/>
      <c r="Z283" s="39"/>
      <c r="AA283" s="39"/>
      <c r="AB283" s="55"/>
      <c r="AC283" s="17"/>
      <c r="AD283" s="15"/>
      <c r="AE283" s="65"/>
      <c r="AF283" s="121"/>
      <c r="AG283" s="39"/>
      <c r="AH283" s="52"/>
      <c r="AJ283" s="17"/>
      <c r="AK283" s="17"/>
      <c r="AL283" s="17"/>
      <c r="AM283" s="17"/>
      <c r="AO283" s="31"/>
    </row>
    <row r="284" spans="2:41" s="3" customFormat="1" ht="9.9499999999999993" customHeight="1" x14ac:dyDescent="0.2">
      <c r="C284" s="74"/>
      <c r="D284" s="40" t="s">
        <v>107</v>
      </c>
      <c r="E284" s="135" t="s">
        <v>273</v>
      </c>
      <c r="F284" s="135"/>
      <c r="G284" s="135"/>
      <c r="H284" s="135"/>
      <c r="I284" s="135"/>
      <c r="J284" s="135"/>
      <c r="K284" s="135"/>
      <c r="L284" s="135"/>
      <c r="M284" s="135"/>
      <c r="N284" s="135"/>
      <c r="O284" s="135"/>
      <c r="P284" s="135"/>
      <c r="U284" s="5"/>
      <c r="V284" s="52"/>
      <c r="W284" s="70"/>
      <c r="X284" s="70"/>
      <c r="Y284" s="52"/>
      <c r="Z284" s="39"/>
      <c r="AA284" s="39"/>
      <c r="AB284" s="55"/>
      <c r="AC284" s="17"/>
      <c r="AD284" s="15"/>
      <c r="AE284" s="65"/>
      <c r="AF284" s="121"/>
      <c r="AG284" s="17"/>
      <c r="AH284" s="52"/>
      <c r="AJ284" s="17"/>
      <c r="AK284" s="17"/>
      <c r="AL284" s="17"/>
      <c r="AM284" s="17"/>
      <c r="AO284" s="31"/>
    </row>
    <row r="285" spans="2:41" s="3" customFormat="1" ht="2.85" customHeight="1" x14ac:dyDescent="0.2">
      <c r="N285" s="3" t="s">
        <v>596</v>
      </c>
      <c r="P285" s="75"/>
      <c r="Q285" s="91"/>
      <c r="R285" s="6"/>
      <c r="S285" s="39"/>
      <c r="T285" s="6"/>
      <c r="U285" s="5"/>
      <c r="V285" s="52"/>
      <c r="W285" s="56"/>
      <c r="X285" s="15"/>
      <c r="Y285" s="52"/>
      <c r="Z285" s="39"/>
      <c r="AA285" s="39"/>
      <c r="AB285" s="55"/>
      <c r="AC285" s="17"/>
      <c r="AD285" s="15"/>
      <c r="AE285" s="65"/>
      <c r="AF285" s="121"/>
      <c r="AG285" s="39"/>
      <c r="AH285" s="52"/>
      <c r="AJ285" s="17"/>
      <c r="AK285" s="17"/>
      <c r="AL285" s="17"/>
      <c r="AM285" s="17"/>
      <c r="AO285" s="31"/>
    </row>
    <row r="286" spans="2:41" s="3" customFormat="1" ht="9.9499999999999993" customHeight="1" x14ac:dyDescent="0.2">
      <c r="B286" s="114" t="s">
        <v>90</v>
      </c>
      <c r="D286" s="40"/>
      <c r="E286" s="75" t="s">
        <v>108</v>
      </c>
      <c r="F286" s="75"/>
      <c r="G286" s="30" t="s">
        <v>47</v>
      </c>
      <c r="H286" s="30"/>
      <c r="I286" s="30"/>
      <c r="J286" s="30"/>
      <c r="K286" s="30" t="s">
        <v>275</v>
      </c>
      <c r="L286" s="30"/>
      <c r="M286" s="30"/>
      <c r="N286" s="30"/>
      <c r="P286" s="75" t="s">
        <v>141</v>
      </c>
      <c r="Q286" s="91"/>
      <c r="R286" s="29"/>
      <c r="S286" s="39">
        <f>IF(Suggested="Yes",AA286,AG286)</f>
        <v>6.7</v>
      </c>
      <c r="T286" s="37" t="s">
        <v>46</v>
      </c>
      <c r="U286" s="5" t="str">
        <f>+Instructions!$B$3</f>
        <v>B</v>
      </c>
      <c r="V286" s="52"/>
      <c r="W286" s="56">
        <f>+Instructions!$C$22</f>
        <v>0</v>
      </c>
      <c r="X286" s="39">
        <f>ROUND($AA286*(1-W286)+0.004999,2)</f>
        <v>6.7</v>
      </c>
      <c r="Y286" s="52"/>
      <c r="Z286" s="6" t="s">
        <v>737</v>
      </c>
      <c r="AA286" s="39">
        <v>6.7</v>
      </c>
      <c r="AB286" s="60">
        <f>+W286</f>
        <v>0</v>
      </c>
      <c r="AC286" s="39">
        <f>+X286</f>
        <v>6.7</v>
      </c>
      <c r="AD286" s="60">
        <f>(AG286-AC286)/AG286</f>
        <v>0</v>
      </c>
      <c r="AE286" s="118"/>
      <c r="AF286" s="127">
        <v>2</v>
      </c>
      <c r="AG286" s="44">
        <f>SUM(AJ286:AL286)+AE286</f>
        <v>6.7</v>
      </c>
      <c r="AH286" s="52"/>
      <c r="AJ286" s="17">
        <f>ROUND(AC286/(1-VLOOKUP(AF286,Group,2,FALSE)),2)</f>
        <v>6.7</v>
      </c>
      <c r="AK286" s="17">
        <f>IF(VLOOKUP(AF286,Group,5,FALSE)="YES",VLOOKUP(ROUND(ROUND(AJ286,1)-AJ286,2),Round,2,FALSE)+VLOOKUP(AF286,Group,6,FALSE),0)</f>
        <v>0</v>
      </c>
      <c r="AL286" s="17">
        <f>IF(VLOOKUP(AF286,Group,7,FALSE)="",0,ROUND(AJ286-0.04999,1)-AJ286+AM286)</f>
        <v>0</v>
      </c>
      <c r="AM286" s="17" t="str">
        <f>IF(VLOOKUP(AF286,Group,7,FALSE)="","",VLOOKUP(AF286,Group,7,FALSE))</f>
        <v/>
      </c>
      <c r="AO286" s="103" t="s">
        <v>57</v>
      </c>
    </row>
    <row r="287" spans="2:41" s="3" customFormat="1" ht="2.85" customHeight="1" x14ac:dyDescent="0.2">
      <c r="N287" s="3" t="s">
        <v>596</v>
      </c>
      <c r="P287" s="75"/>
      <c r="Q287" s="91"/>
      <c r="R287" s="6"/>
      <c r="S287" s="39"/>
      <c r="T287" s="6"/>
      <c r="U287" s="5"/>
      <c r="V287" s="52"/>
      <c r="W287" s="56"/>
      <c r="X287" s="15"/>
      <c r="Y287" s="52"/>
      <c r="Z287" s="39"/>
      <c r="AA287" s="39"/>
      <c r="AB287" s="55"/>
      <c r="AC287" s="17"/>
      <c r="AD287" s="15"/>
      <c r="AE287" s="65"/>
      <c r="AF287" s="121"/>
      <c r="AG287" s="39"/>
      <c r="AH287" s="52"/>
      <c r="AJ287" s="17"/>
      <c r="AK287" s="17"/>
      <c r="AL287" s="17"/>
      <c r="AM287" s="17"/>
      <c r="AO287" s="31"/>
    </row>
    <row r="288" spans="2:41" s="3" customFormat="1" ht="9.9499999999999993" customHeight="1" x14ac:dyDescent="0.2">
      <c r="B288" s="112" t="s">
        <v>91</v>
      </c>
      <c r="D288" s="40"/>
      <c r="E288" s="75" t="s">
        <v>271</v>
      </c>
      <c r="F288" s="75"/>
      <c r="G288" s="30" t="s">
        <v>272</v>
      </c>
      <c r="H288" s="30"/>
      <c r="I288" s="30"/>
      <c r="J288" s="30"/>
      <c r="K288" s="30"/>
      <c r="L288" s="30"/>
      <c r="M288" s="30"/>
      <c r="N288" s="30"/>
      <c r="P288" s="75"/>
      <c r="Q288" s="91"/>
      <c r="R288" s="29"/>
      <c r="S288" s="39">
        <f>IF(Suggested="Yes",AA288,AG288)</f>
        <v>5.2</v>
      </c>
      <c r="T288" s="37" t="s">
        <v>45</v>
      </c>
      <c r="U288" s="5" t="str">
        <f>+Instructions!$B$3</f>
        <v>B</v>
      </c>
      <c r="V288" s="52"/>
      <c r="W288" s="56">
        <f>+Instructions!$C$22</f>
        <v>0</v>
      </c>
      <c r="X288" s="17">
        <f>ROUND($AA288*(1-W288)+0.004999,2)</f>
        <v>5.2</v>
      </c>
      <c r="Y288" s="52"/>
      <c r="Z288" s="6" t="s">
        <v>737</v>
      </c>
      <c r="AA288" s="39">
        <v>5.2</v>
      </c>
      <c r="AB288" s="60">
        <f>+W288</f>
        <v>0</v>
      </c>
      <c r="AC288" s="17">
        <f>+X288</f>
        <v>5.2</v>
      </c>
      <c r="AD288" s="12">
        <f>(AG288-AC288)/AG288</f>
        <v>0</v>
      </c>
      <c r="AE288" s="118"/>
      <c r="AF288" s="126">
        <v>3</v>
      </c>
      <c r="AG288" s="53">
        <f>SUM(AJ288:AL288)+AE288</f>
        <v>5.2</v>
      </c>
      <c r="AH288" s="52"/>
      <c r="AJ288" s="17">
        <f>ROUND(AC288/(1-VLOOKUP(AF288,Group,2,FALSE)),2)</f>
        <v>5.2</v>
      </c>
      <c r="AK288" s="17">
        <f>IF(VLOOKUP(AF288,Group,5,FALSE)="YES",VLOOKUP(ROUND(ROUND(AJ288,1)-AJ288,2),Round,2,FALSE)+VLOOKUP(AF288,Group,6,FALSE),0)</f>
        <v>0</v>
      </c>
      <c r="AL288" s="17">
        <f>IF(VLOOKUP(AF288,Group,7,FALSE)="",0,ROUND(AJ288-0.04999,1)-AJ288+AM288)</f>
        <v>0</v>
      </c>
      <c r="AM288" s="17" t="str">
        <f>IF(VLOOKUP(AF288,Group,7,FALSE)="","",VLOOKUP(AF288,Group,7,FALSE))</f>
        <v/>
      </c>
      <c r="AO288" s="103" t="s">
        <v>57</v>
      </c>
    </row>
    <row r="289" spans="2:41" s="3" customFormat="1" ht="3.95" customHeight="1" x14ac:dyDescent="0.2">
      <c r="P289" s="75"/>
      <c r="Q289" s="91"/>
      <c r="R289" s="6"/>
      <c r="S289" s="39"/>
      <c r="T289" s="6"/>
      <c r="U289" s="5"/>
      <c r="V289" s="52"/>
      <c r="W289" s="56"/>
      <c r="X289" s="15"/>
      <c r="Y289" s="52"/>
      <c r="Z289" s="39"/>
      <c r="AA289" s="39"/>
      <c r="AB289" s="55"/>
      <c r="AC289" s="17"/>
      <c r="AD289" s="15"/>
      <c r="AE289" s="65"/>
      <c r="AF289" s="121"/>
      <c r="AG289" s="39"/>
      <c r="AH289" s="52"/>
      <c r="AJ289" s="17"/>
      <c r="AK289" s="17"/>
      <c r="AL289" s="17"/>
      <c r="AM289" s="17"/>
      <c r="AO289" s="31"/>
    </row>
    <row r="290" spans="2:41" s="3" customFormat="1" ht="9.9499999999999993" customHeight="1" x14ac:dyDescent="0.2">
      <c r="C290" s="74" t="s">
        <v>689</v>
      </c>
      <c r="D290" s="147"/>
      <c r="E290" s="147"/>
      <c r="N290" s="3" t="s">
        <v>87</v>
      </c>
      <c r="O290" s="3" t="s">
        <v>87</v>
      </c>
      <c r="P290" s="193"/>
      <c r="Q290" s="6"/>
      <c r="R290" s="80" t="s">
        <v>211</v>
      </c>
      <c r="S290" s="206" t="s">
        <v>665</v>
      </c>
      <c r="T290" s="207"/>
      <c r="U290" s="5"/>
      <c r="V290" s="52"/>
      <c r="W290" s="70"/>
      <c r="X290" s="70"/>
      <c r="Y290" s="52"/>
      <c r="Z290" s="39"/>
      <c r="AA290" s="39"/>
      <c r="AB290" s="55"/>
      <c r="AC290" s="17"/>
      <c r="AD290" s="15"/>
      <c r="AE290" s="65"/>
      <c r="AF290" s="121"/>
      <c r="AG290" s="17"/>
      <c r="AH290" s="52"/>
      <c r="AJ290" s="17"/>
      <c r="AK290" s="17"/>
      <c r="AL290" s="17"/>
      <c r="AM290" s="17"/>
      <c r="AO290" s="31" t="s">
        <v>57</v>
      </c>
    </row>
    <row r="291" spans="2:41" s="3" customFormat="1" ht="2.85" customHeight="1" x14ac:dyDescent="0.2">
      <c r="N291" s="3" t="s">
        <v>596</v>
      </c>
      <c r="P291" s="75"/>
      <c r="Q291" s="91"/>
      <c r="R291" s="6"/>
      <c r="S291" s="39"/>
      <c r="T291" s="6"/>
      <c r="U291" s="5"/>
      <c r="V291" s="52"/>
      <c r="W291" s="56"/>
      <c r="X291" s="15"/>
      <c r="Y291" s="52"/>
      <c r="Z291" s="39"/>
      <c r="AA291" s="39"/>
      <c r="AB291" s="55"/>
      <c r="AC291" s="17"/>
      <c r="AD291" s="15"/>
      <c r="AE291" s="65"/>
      <c r="AF291" s="121"/>
      <c r="AG291" s="39"/>
      <c r="AH291" s="52"/>
      <c r="AJ291" s="17"/>
      <c r="AK291" s="17"/>
      <c r="AL291" s="17"/>
      <c r="AM291" s="17"/>
      <c r="AO291" s="31"/>
    </row>
    <row r="292" spans="2:41" s="3" customFormat="1" ht="9.9499999999999993" customHeight="1" x14ac:dyDescent="0.2">
      <c r="C292" s="35"/>
      <c r="D292" s="40" t="s">
        <v>9</v>
      </c>
      <c r="E292" s="135" t="s">
        <v>666</v>
      </c>
      <c r="F292" s="135"/>
      <c r="G292" s="135"/>
      <c r="H292" s="135"/>
      <c r="I292" s="135"/>
      <c r="J292" s="135"/>
      <c r="K292" s="135"/>
      <c r="L292" s="135"/>
      <c r="M292" s="135"/>
      <c r="N292" s="135"/>
      <c r="O292" s="135"/>
      <c r="P292" s="135"/>
      <c r="S292" s="21"/>
      <c r="T292" s="68"/>
      <c r="U292" s="5"/>
      <c r="V292" s="52"/>
      <c r="W292" s="70"/>
      <c r="X292" s="70"/>
      <c r="Y292" s="52"/>
      <c r="Z292" s="39"/>
      <c r="AA292" s="39"/>
      <c r="AB292" s="55"/>
      <c r="AC292" s="17"/>
      <c r="AD292" s="15"/>
      <c r="AE292" s="65"/>
      <c r="AF292" s="121"/>
      <c r="AG292" s="17"/>
      <c r="AH292" s="52"/>
      <c r="AJ292" s="17"/>
      <c r="AK292" s="17"/>
      <c r="AL292" s="17"/>
      <c r="AM292" s="17"/>
      <c r="AO292" s="31"/>
    </row>
    <row r="293" spans="2:41" s="3" customFormat="1" ht="2.85" customHeight="1" x14ac:dyDescent="0.2">
      <c r="N293" s="3" t="s">
        <v>596</v>
      </c>
      <c r="P293" s="75"/>
      <c r="Q293" s="91"/>
      <c r="R293" s="6"/>
      <c r="S293" s="39"/>
      <c r="T293" s="6"/>
      <c r="U293" s="5"/>
      <c r="V293" s="52"/>
      <c r="W293" s="56"/>
      <c r="X293" s="15"/>
      <c r="Y293" s="52"/>
      <c r="Z293" s="39"/>
      <c r="AA293" s="39"/>
      <c r="AB293" s="55"/>
      <c r="AC293" s="17"/>
      <c r="AD293" s="15"/>
      <c r="AE293" s="65"/>
      <c r="AF293" s="121"/>
      <c r="AG293" s="39"/>
      <c r="AH293" s="52"/>
      <c r="AJ293" s="17"/>
      <c r="AK293" s="17"/>
      <c r="AL293" s="17"/>
      <c r="AM293" s="17"/>
      <c r="AO293" s="31"/>
    </row>
    <row r="294" spans="2:41" s="3" customFormat="1" ht="9.9499999999999993" customHeight="1" x14ac:dyDescent="0.2">
      <c r="B294" s="114" t="s">
        <v>90</v>
      </c>
      <c r="D294" s="40"/>
      <c r="E294" s="75" t="s">
        <v>96</v>
      </c>
      <c r="F294" s="75"/>
      <c r="G294" s="30" t="s">
        <v>47</v>
      </c>
      <c r="H294" s="30"/>
      <c r="I294" s="30"/>
      <c r="J294" s="30"/>
      <c r="K294" s="30" t="s">
        <v>166</v>
      </c>
      <c r="L294" s="30"/>
      <c r="M294" s="30"/>
      <c r="N294" s="30"/>
      <c r="P294" s="75" t="s">
        <v>102</v>
      </c>
      <c r="Q294" s="91"/>
      <c r="R294" s="29"/>
      <c r="S294" s="39">
        <f t="shared" ref="S294:S295" si="249">IF(Suggested="Yes",AA294,AG294)</f>
        <v>4.5</v>
      </c>
      <c r="T294" s="37" t="s">
        <v>46</v>
      </c>
      <c r="U294" s="5" t="str">
        <f>+Instructions!$B$3</f>
        <v>B</v>
      </c>
      <c r="V294" s="52"/>
      <c r="W294" s="56">
        <f>+Instructions!$C$22</f>
        <v>0</v>
      </c>
      <c r="X294" s="39">
        <f t="shared" ref="X294:X295" si="250">ROUND($AA294*(1-W294)+0.004999,2)</f>
        <v>4.5</v>
      </c>
      <c r="Y294" s="52"/>
      <c r="Z294" s="6" t="s">
        <v>737</v>
      </c>
      <c r="AA294" s="39">
        <v>4.5</v>
      </c>
      <c r="AB294" s="60">
        <f t="shared" ref="AB294:AB295" si="251">+W294</f>
        <v>0</v>
      </c>
      <c r="AC294" s="39">
        <f t="shared" ref="AC294:AC295" si="252">+X294</f>
        <v>4.5</v>
      </c>
      <c r="AD294" s="60">
        <f t="shared" ref="AD294:AD295" si="253">(AG294-AC294)/AG294</f>
        <v>0</v>
      </c>
      <c r="AE294" s="118"/>
      <c r="AF294" s="127">
        <v>2</v>
      </c>
      <c r="AG294" s="44">
        <f t="shared" ref="AG294:AG295" si="254">SUM(AJ294:AL294)+AE294</f>
        <v>4.5</v>
      </c>
      <c r="AH294" s="52"/>
      <c r="AJ294" s="17">
        <f t="shared" ref="AJ294:AJ295" si="255">ROUND(AC294/(1-VLOOKUP(AF294,Group,2,FALSE)),2)</f>
        <v>4.5</v>
      </c>
      <c r="AK294" s="17">
        <f t="shared" ref="AK294:AK295" si="256">IF(VLOOKUP(AF294,Group,5,FALSE)="YES",VLOOKUP(ROUND(ROUND(AJ294,1)-AJ294,2),Round,2,FALSE)+VLOOKUP(AF294,Group,6,FALSE),0)</f>
        <v>0</v>
      </c>
      <c r="AL294" s="17">
        <f t="shared" ref="AL294:AL295" si="257">IF(VLOOKUP(AF294,Group,7,FALSE)="",0,ROUND(AJ294-0.04999,1)-AJ294+AM294)</f>
        <v>0</v>
      </c>
      <c r="AM294" s="17" t="str">
        <f t="shared" ref="AM294:AM295" si="258">IF(VLOOKUP(AF294,Group,7,FALSE)="","",VLOOKUP(AF294,Group,7,FALSE))</f>
        <v/>
      </c>
      <c r="AO294" s="103" t="s">
        <v>57</v>
      </c>
    </row>
    <row r="295" spans="2:41" s="3" customFormat="1" ht="9.9499999999999993" customHeight="1" x14ac:dyDescent="0.2">
      <c r="B295" s="114" t="s">
        <v>90</v>
      </c>
      <c r="D295" s="40"/>
      <c r="E295" s="75" t="s">
        <v>108</v>
      </c>
      <c r="F295" s="75"/>
      <c r="G295" s="30" t="s">
        <v>47</v>
      </c>
      <c r="H295" s="30"/>
      <c r="I295" s="30"/>
      <c r="J295" s="30"/>
      <c r="K295" s="30" t="s">
        <v>166</v>
      </c>
      <c r="L295" s="30"/>
      <c r="M295" s="30"/>
      <c r="N295" s="30"/>
      <c r="P295" s="75" t="s">
        <v>141</v>
      </c>
      <c r="Q295" s="91"/>
      <c r="R295" s="29"/>
      <c r="S295" s="39">
        <f t="shared" si="249"/>
        <v>4.9000000000000004</v>
      </c>
      <c r="T295" s="37" t="s">
        <v>46</v>
      </c>
      <c r="U295" s="5" t="str">
        <f>+Instructions!$B$3</f>
        <v>B</v>
      </c>
      <c r="V295" s="52"/>
      <c r="W295" s="56">
        <f>+Instructions!$C$22</f>
        <v>0</v>
      </c>
      <c r="X295" s="39">
        <f t="shared" si="250"/>
        <v>4.9000000000000004</v>
      </c>
      <c r="Y295" s="52"/>
      <c r="Z295" s="6" t="s">
        <v>737</v>
      </c>
      <c r="AA295" s="39">
        <v>4.9000000000000004</v>
      </c>
      <c r="AB295" s="60">
        <f t="shared" si="251"/>
        <v>0</v>
      </c>
      <c r="AC295" s="39">
        <f t="shared" si="252"/>
        <v>4.9000000000000004</v>
      </c>
      <c r="AD295" s="60">
        <f t="shared" si="253"/>
        <v>0</v>
      </c>
      <c r="AE295" s="118"/>
      <c r="AF295" s="127">
        <v>2</v>
      </c>
      <c r="AG295" s="44">
        <f t="shared" si="254"/>
        <v>4.9000000000000004</v>
      </c>
      <c r="AH295" s="52"/>
      <c r="AJ295" s="17">
        <f t="shared" si="255"/>
        <v>4.9000000000000004</v>
      </c>
      <c r="AK295" s="17">
        <f t="shared" si="256"/>
        <v>0</v>
      </c>
      <c r="AL295" s="17">
        <f t="shared" si="257"/>
        <v>0</v>
      </c>
      <c r="AM295" s="17" t="str">
        <f t="shared" si="258"/>
        <v/>
      </c>
      <c r="AO295" s="103" t="s">
        <v>57</v>
      </c>
    </row>
    <row r="296" spans="2:41" s="3" customFormat="1" ht="2.85" customHeight="1" x14ac:dyDescent="0.2">
      <c r="N296" s="3" t="s">
        <v>596</v>
      </c>
      <c r="P296" s="75"/>
      <c r="Q296" s="91"/>
      <c r="R296" s="6"/>
      <c r="S296" s="39"/>
      <c r="T296" s="6"/>
      <c r="U296" s="5"/>
      <c r="V296" s="52"/>
      <c r="W296" s="56"/>
      <c r="X296" s="15"/>
      <c r="Y296" s="52"/>
      <c r="Z296" s="39"/>
      <c r="AA296" s="39"/>
      <c r="AB296" s="55"/>
      <c r="AC296" s="17"/>
      <c r="AD296" s="15"/>
      <c r="AE296" s="65"/>
      <c r="AF296" s="121"/>
      <c r="AG296" s="39"/>
      <c r="AH296" s="52"/>
      <c r="AJ296" s="17"/>
      <c r="AK296" s="17"/>
      <c r="AL296" s="17"/>
      <c r="AM296" s="17"/>
      <c r="AO296" s="31"/>
    </row>
    <row r="297" spans="2:41" s="3" customFormat="1" ht="9.9499999999999993" customHeight="1" x14ac:dyDescent="0.2">
      <c r="B297" s="115" t="s">
        <v>92</v>
      </c>
      <c r="D297" s="40"/>
      <c r="E297" s="75" t="s">
        <v>86</v>
      </c>
      <c r="F297" s="75"/>
      <c r="G297" s="30" t="s">
        <v>106</v>
      </c>
      <c r="H297" s="30"/>
      <c r="I297" s="30"/>
      <c r="J297" s="30"/>
      <c r="K297" s="30" t="s">
        <v>166</v>
      </c>
      <c r="L297" s="243"/>
      <c r="M297" s="30"/>
      <c r="N297" s="30"/>
      <c r="P297" s="75" t="s">
        <v>364</v>
      </c>
      <c r="Q297" s="91"/>
      <c r="R297" s="29"/>
      <c r="S297" s="39">
        <f t="shared" ref="S297" si="259">IF(Suggested="Yes",AA297,AG297)</f>
        <v>16.5</v>
      </c>
      <c r="T297" s="37" t="s">
        <v>46</v>
      </c>
      <c r="U297" s="5" t="str">
        <f>+Instructions!$B$3</f>
        <v>B</v>
      </c>
      <c r="V297" s="52"/>
      <c r="W297" s="56">
        <f>+Instructions!$C$22</f>
        <v>0</v>
      </c>
      <c r="X297" s="17">
        <f t="shared" ref="X297" si="260">ROUND($AA297*(1-W297)+0.004999,2)</f>
        <v>16.5</v>
      </c>
      <c r="Y297" s="52"/>
      <c r="Z297" s="6" t="s">
        <v>737</v>
      </c>
      <c r="AA297" s="39">
        <v>16.5</v>
      </c>
      <c r="AB297" s="60">
        <f t="shared" ref="AB297" si="261">+W297</f>
        <v>0</v>
      </c>
      <c r="AC297" s="17">
        <f t="shared" ref="AC297" si="262">+X297</f>
        <v>16.5</v>
      </c>
      <c r="AD297" s="12">
        <f t="shared" ref="AD297" si="263">(AG297-AC297)/AG297</f>
        <v>0</v>
      </c>
      <c r="AE297" s="118"/>
      <c r="AF297" s="128">
        <v>4</v>
      </c>
      <c r="AG297" s="111">
        <f t="shared" ref="AG297" si="264">SUM(AJ297:AL297)+AE297</f>
        <v>16.5</v>
      </c>
      <c r="AH297" s="52"/>
      <c r="AJ297" s="17">
        <f t="shared" ref="AJ297" si="265">ROUND(AC297/(1-VLOOKUP(AF297,Group,2,FALSE)),2)</f>
        <v>16.5</v>
      </c>
      <c r="AK297" s="17">
        <f t="shared" ref="AK297" si="266">IF(VLOOKUP(AF297,Group,5,FALSE)="YES",VLOOKUP(ROUND(ROUND(AJ297,1)-AJ297,2),Round,2,FALSE)+VLOOKUP(AF297,Group,6,FALSE),0)</f>
        <v>0</v>
      </c>
      <c r="AL297" s="17">
        <f t="shared" ref="AL297" si="267">IF(VLOOKUP(AF297,Group,7,FALSE)="",0,ROUND(AJ297-0.04999,1)-AJ297+AM297)</f>
        <v>0</v>
      </c>
      <c r="AM297" s="17" t="str">
        <f t="shared" ref="AM297" si="268">IF(VLOOKUP(AF297,Group,7,FALSE)="","",VLOOKUP(AF297,Group,7,FALSE))</f>
        <v/>
      </c>
      <c r="AO297" s="103" t="s">
        <v>57</v>
      </c>
    </row>
    <row r="298" spans="2:41" s="3" customFormat="1" ht="3.95" customHeight="1" x14ac:dyDescent="0.2">
      <c r="P298" s="75"/>
      <c r="Q298" s="91"/>
      <c r="R298" s="6"/>
      <c r="S298" s="39"/>
      <c r="T298" s="6"/>
      <c r="U298" s="5"/>
      <c r="V298" s="52"/>
      <c r="W298" s="56"/>
      <c r="X298" s="15"/>
      <c r="Y298" s="52"/>
      <c r="Z298" s="39"/>
      <c r="AA298" s="39"/>
      <c r="AB298" s="55"/>
      <c r="AC298" s="17"/>
      <c r="AD298" s="15"/>
      <c r="AE298" s="65"/>
      <c r="AF298" s="121"/>
      <c r="AG298" s="39"/>
      <c r="AH298" s="52"/>
      <c r="AJ298" s="17"/>
      <c r="AK298" s="17"/>
      <c r="AL298" s="17"/>
      <c r="AM298" s="17"/>
      <c r="AO298" s="31"/>
    </row>
    <row r="299" spans="2:41" s="3" customFormat="1" ht="9.9499999999999993" customHeight="1" x14ac:dyDescent="0.2">
      <c r="C299" s="74" t="s">
        <v>690</v>
      </c>
      <c r="D299" s="147"/>
      <c r="E299" s="147"/>
      <c r="N299" s="3" t="s">
        <v>87</v>
      </c>
      <c r="O299" s="3" t="s">
        <v>87</v>
      </c>
      <c r="P299" s="193"/>
      <c r="Q299" s="6"/>
      <c r="R299" s="80" t="s">
        <v>211</v>
      </c>
      <c r="S299" s="206" t="s">
        <v>668</v>
      </c>
      <c r="T299" s="207"/>
      <c r="U299" s="5"/>
      <c r="V299" s="52"/>
      <c r="W299" s="70"/>
      <c r="X299" s="70"/>
      <c r="Y299" s="52"/>
      <c r="Z299" s="39"/>
      <c r="AA299" s="39"/>
      <c r="AB299" s="55"/>
      <c r="AC299" s="17"/>
      <c r="AD299" s="15"/>
      <c r="AE299" s="65"/>
      <c r="AF299" s="121"/>
      <c r="AG299" s="17"/>
      <c r="AH299" s="52"/>
      <c r="AJ299" s="17"/>
      <c r="AK299" s="17"/>
      <c r="AL299" s="17"/>
      <c r="AM299" s="17"/>
      <c r="AO299" s="31" t="s">
        <v>57</v>
      </c>
    </row>
    <row r="300" spans="2:41" s="3" customFormat="1" ht="2.85" customHeight="1" x14ac:dyDescent="0.2">
      <c r="P300" s="75"/>
      <c r="Q300" s="91"/>
      <c r="R300" s="6"/>
      <c r="S300" s="39" t="s">
        <v>87</v>
      </c>
      <c r="T300" s="6"/>
      <c r="U300" s="5"/>
      <c r="V300" s="52"/>
      <c r="W300" s="56"/>
      <c r="X300" s="15"/>
      <c r="Y300" s="52"/>
      <c r="Z300" s="39"/>
      <c r="AA300" s="39"/>
      <c r="AB300" s="55"/>
      <c r="AC300" s="17"/>
      <c r="AD300" s="15"/>
      <c r="AE300" s="65"/>
      <c r="AF300" s="121"/>
      <c r="AG300" s="39"/>
      <c r="AH300" s="52"/>
      <c r="AJ300" s="17"/>
      <c r="AK300" s="17"/>
      <c r="AL300" s="17"/>
      <c r="AM300" s="17"/>
      <c r="AO300" s="31"/>
    </row>
    <row r="301" spans="2:41" s="3" customFormat="1" ht="9.9499999999999993" customHeight="1" x14ac:dyDescent="0.2">
      <c r="C301" s="35"/>
      <c r="D301" s="40" t="s">
        <v>9</v>
      </c>
      <c r="E301" s="135" t="s">
        <v>669</v>
      </c>
      <c r="F301" s="135" t="s">
        <v>647</v>
      </c>
      <c r="G301" s="135"/>
      <c r="H301" s="135"/>
      <c r="I301" s="135" t="s">
        <v>670</v>
      </c>
      <c r="J301" s="135" t="s">
        <v>672</v>
      </c>
      <c r="K301" s="135"/>
      <c r="L301" s="135"/>
      <c r="M301" s="135"/>
      <c r="N301" s="135"/>
      <c r="O301" s="135"/>
      <c r="P301" s="135"/>
      <c r="S301" s="21"/>
      <c r="T301" s="68"/>
      <c r="U301" s="5"/>
      <c r="V301" s="52"/>
      <c r="W301" s="70"/>
      <c r="X301" s="70"/>
      <c r="Y301" s="52"/>
      <c r="Z301" s="39"/>
      <c r="AA301" s="39"/>
      <c r="AB301" s="55"/>
      <c r="AC301" s="17"/>
      <c r="AD301" s="15"/>
      <c r="AE301" s="65"/>
      <c r="AF301" s="121"/>
      <c r="AG301" s="17"/>
      <c r="AH301" s="52"/>
      <c r="AJ301" s="17"/>
      <c r="AK301" s="17"/>
      <c r="AL301" s="17"/>
      <c r="AM301" s="17"/>
      <c r="AO301" s="31"/>
    </row>
    <row r="302" spans="2:41" s="3" customFormat="1" ht="9.9499999999999993" customHeight="1" x14ac:dyDescent="0.2">
      <c r="C302" s="35"/>
      <c r="D302" s="40"/>
      <c r="E302" s="135" t="s">
        <v>451</v>
      </c>
      <c r="F302" s="135" t="s">
        <v>526</v>
      </c>
      <c r="G302" s="135"/>
      <c r="H302" s="135"/>
      <c r="I302" s="135" t="s">
        <v>671</v>
      </c>
      <c r="J302" s="135" t="s">
        <v>673</v>
      </c>
      <c r="K302" s="135"/>
      <c r="L302" s="135"/>
      <c r="M302" s="135"/>
      <c r="N302" s="135"/>
      <c r="O302" s="135"/>
      <c r="P302" s="135"/>
      <c r="S302" s="21"/>
      <c r="T302" s="68"/>
      <c r="U302" s="5"/>
      <c r="V302" s="52"/>
      <c r="W302" s="70"/>
      <c r="X302" s="70"/>
      <c r="Y302" s="52"/>
      <c r="Z302" s="39"/>
      <c r="AA302" s="39"/>
      <c r="AB302" s="55"/>
      <c r="AC302" s="17"/>
      <c r="AD302" s="15"/>
      <c r="AE302" s="65"/>
      <c r="AF302" s="121"/>
      <c r="AG302" s="17"/>
      <c r="AH302" s="52"/>
      <c r="AJ302" s="17"/>
      <c r="AK302" s="17"/>
      <c r="AL302" s="17"/>
      <c r="AM302" s="17"/>
      <c r="AO302" s="31"/>
    </row>
    <row r="303" spans="2:41" s="3" customFormat="1" ht="2.85" customHeight="1" x14ac:dyDescent="0.2">
      <c r="N303" s="3" t="s">
        <v>596</v>
      </c>
      <c r="P303" s="75"/>
      <c r="Q303" s="91"/>
      <c r="R303" s="6"/>
      <c r="S303" s="39"/>
      <c r="T303" s="6"/>
      <c r="U303" s="5"/>
      <c r="V303" s="52"/>
      <c r="W303" s="56"/>
      <c r="X303" s="15"/>
      <c r="Y303" s="52"/>
      <c r="Z303" s="39"/>
      <c r="AA303" s="39"/>
      <c r="AB303" s="55"/>
      <c r="AC303" s="17"/>
      <c r="AD303" s="15"/>
      <c r="AE303" s="65"/>
      <c r="AF303" s="121"/>
      <c r="AG303" s="39"/>
      <c r="AH303" s="52"/>
      <c r="AJ303" s="17"/>
      <c r="AK303" s="17"/>
      <c r="AL303" s="17"/>
      <c r="AM303" s="17"/>
      <c r="AO303" s="31"/>
    </row>
    <row r="304" spans="2:41" s="3" customFormat="1" ht="9.9499999999999993" customHeight="1" x14ac:dyDescent="0.2">
      <c r="B304" s="114" t="s">
        <v>90</v>
      </c>
      <c r="D304" s="40"/>
      <c r="E304" s="75" t="s">
        <v>96</v>
      </c>
      <c r="F304" s="75"/>
      <c r="G304" s="30" t="s">
        <v>47</v>
      </c>
      <c r="H304" s="30"/>
      <c r="I304" s="30"/>
      <c r="J304" s="30"/>
      <c r="K304" s="30" t="s">
        <v>166</v>
      </c>
      <c r="L304" s="30"/>
      <c r="M304" s="30"/>
      <c r="N304" s="30"/>
      <c r="P304" s="75" t="s">
        <v>102</v>
      </c>
      <c r="Q304" s="91" t="s">
        <v>13</v>
      </c>
      <c r="R304" s="29"/>
      <c r="S304" s="39">
        <f t="shared" ref="S304:S306" si="269">IF(Suggested="Yes",AA304,AG304)</f>
        <v>4.5</v>
      </c>
      <c r="T304" s="37" t="s">
        <v>46</v>
      </c>
      <c r="U304" s="5" t="str">
        <f>+Instructions!$B$3</f>
        <v>B</v>
      </c>
      <c r="V304" s="52"/>
      <c r="W304" s="56">
        <f>+Instructions!$C$22</f>
        <v>0</v>
      </c>
      <c r="X304" s="39">
        <f t="shared" ref="X304:X306" si="270">ROUND($AA304*(1-W304)+0.004999,2)</f>
        <v>4.5</v>
      </c>
      <c r="Y304" s="52"/>
      <c r="Z304" s="6" t="s">
        <v>737</v>
      </c>
      <c r="AA304" s="39">
        <v>4.5</v>
      </c>
      <c r="AB304" s="60">
        <f t="shared" ref="AB304:AB306" si="271">+W304</f>
        <v>0</v>
      </c>
      <c r="AC304" s="39">
        <f t="shared" ref="AC304:AC306" si="272">+X304</f>
        <v>4.5</v>
      </c>
      <c r="AD304" s="60">
        <f t="shared" ref="AD304:AD306" si="273">(AG304-AC304)/AG304</f>
        <v>0</v>
      </c>
      <c r="AE304" s="118"/>
      <c r="AF304" s="127">
        <v>2</v>
      </c>
      <c r="AG304" s="44">
        <f t="shared" ref="AG304:AG306" si="274">SUM(AJ304:AL304)+AE304</f>
        <v>4.5</v>
      </c>
      <c r="AH304" s="52"/>
      <c r="AJ304" s="17">
        <f t="shared" ref="AJ304:AJ306" si="275">ROUND(AC304/(1-VLOOKUP(AF304,Group,2,FALSE)),2)</f>
        <v>4.5</v>
      </c>
      <c r="AK304" s="17">
        <f t="shared" ref="AK304:AK306" si="276">IF(VLOOKUP(AF304,Group,5,FALSE)="YES",VLOOKUP(ROUND(ROUND(AJ304,1)-AJ304,2),Round,2,FALSE)+VLOOKUP(AF304,Group,6,FALSE),0)</f>
        <v>0</v>
      </c>
      <c r="AL304" s="17">
        <f t="shared" ref="AL304:AL306" si="277">IF(VLOOKUP(AF304,Group,7,FALSE)="",0,ROUND(AJ304-0.04999,1)-AJ304+AM304)</f>
        <v>0</v>
      </c>
      <c r="AM304" s="17" t="str">
        <f t="shared" ref="AM304:AM306" si="278">IF(VLOOKUP(AF304,Group,7,FALSE)="","",VLOOKUP(AF304,Group,7,FALSE))</f>
        <v/>
      </c>
      <c r="AO304" s="103" t="s">
        <v>57</v>
      </c>
    </row>
    <row r="305" spans="2:41" s="3" customFormat="1" ht="9.9499999999999993" customHeight="1" x14ac:dyDescent="0.2">
      <c r="B305" s="114" t="s">
        <v>90</v>
      </c>
      <c r="D305" s="40"/>
      <c r="E305" s="75" t="s">
        <v>108</v>
      </c>
      <c r="F305" s="75"/>
      <c r="G305" s="30" t="s">
        <v>47</v>
      </c>
      <c r="H305" s="30"/>
      <c r="I305" s="30"/>
      <c r="J305" s="30"/>
      <c r="K305" s="30" t="s">
        <v>166</v>
      </c>
      <c r="L305" s="30"/>
      <c r="M305" s="30"/>
      <c r="N305" s="30"/>
      <c r="P305" s="75" t="s">
        <v>141</v>
      </c>
      <c r="Q305" s="91" t="s">
        <v>13</v>
      </c>
      <c r="R305" s="29"/>
      <c r="S305" s="39">
        <f t="shared" si="269"/>
        <v>4.8499999999999996</v>
      </c>
      <c r="T305" s="37" t="s">
        <v>46</v>
      </c>
      <c r="U305" s="5" t="str">
        <f>+Instructions!$B$3</f>
        <v>B</v>
      </c>
      <c r="V305" s="52"/>
      <c r="W305" s="56">
        <f>+Instructions!$C$22</f>
        <v>0</v>
      </c>
      <c r="X305" s="39">
        <f t="shared" si="270"/>
        <v>4.8499999999999996</v>
      </c>
      <c r="Y305" s="52"/>
      <c r="Z305" s="6" t="s">
        <v>737</v>
      </c>
      <c r="AA305" s="39">
        <v>4.8499999999999996</v>
      </c>
      <c r="AB305" s="60">
        <f t="shared" si="271"/>
        <v>0</v>
      </c>
      <c r="AC305" s="39">
        <f t="shared" si="272"/>
        <v>4.8499999999999996</v>
      </c>
      <c r="AD305" s="60">
        <f t="shared" si="273"/>
        <v>0</v>
      </c>
      <c r="AE305" s="118"/>
      <c r="AF305" s="127">
        <v>2</v>
      </c>
      <c r="AG305" s="44">
        <f t="shared" si="274"/>
        <v>4.8499999999999996</v>
      </c>
      <c r="AH305" s="52"/>
      <c r="AJ305" s="17">
        <f t="shared" si="275"/>
        <v>4.8499999999999996</v>
      </c>
      <c r="AK305" s="17">
        <f t="shared" si="276"/>
        <v>0</v>
      </c>
      <c r="AL305" s="17">
        <f t="shared" si="277"/>
        <v>0</v>
      </c>
      <c r="AM305" s="17" t="str">
        <f t="shared" si="278"/>
        <v/>
      </c>
      <c r="AO305" s="103" t="s">
        <v>57</v>
      </c>
    </row>
    <row r="306" spans="2:41" s="3" customFormat="1" ht="9.9499999999999993" customHeight="1" x14ac:dyDescent="0.2">
      <c r="B306" s="114" t="s">
        <v>90</v>
      </c>
      <c r="D306" s="40"/>
      <c r="E306" s="75" t="s">
        <v>519</v>
      </c>
      <c r="F306" s="75"/>
      <c r="G306" s="30" t="s">
        <v>47</v>
      </c>
      <c r="H306" s="30"/>
      <c r="I306" s="30"/>
      <c r="J306" s="30"/>
      <c r="K306" s="30" t="s">
        <v>166</v>
      </c>
      <c r="L306" s="30"/>
      <c r="M306" s="30"/>
      <c r="N306" s="30"/>
      <c r="P306" s="75" t="s">
        <v>664</v>
      </c>
      <c r="Q306" s="91"/>
      <c r="R306" s="29"/>
      <c r="S306" s="39">
        <f t="shared" si="269"/>
        <v>5</v>
      </c>
      <c r="T306" s="37" t="s">
        <v>46</v>
      </c>
      <c r="U306" s="5" t="str">
        <f>+Instructions!$B$3</f>
        <v>B</v>
      </c>
      <c r="V306" s="52"/>
      <c r="W306" s="56">
        <f>+Instructions!$C$22</f>
        <v>0</v>
      </c>
      <c r="X306" s="39">
        <f t="shared" si="270"/>
        <v>5</v>
      </c>
      <c r="Y306" s="52"/>
      <c r="Z306" s="6" t="s">
        <v>737</v>
      </c>
      <c r="AA306" s="39">
        <v>5</v>
      </c>
      <c r="AB306" s="60">
        <f t="shared" si="271"/>
        <v>0</v>
      </c>
      <c r="AC306" s="39">
        <f t="shared" si="272"/>
        <v>5</v>
      </c>
      <c r="AD306" s="60">
        <f t="shared" si="273"/>
        <v>0</v>
      </c>
      <c r="AE306" s="118"/>
      <c r="AF306" s="127">
        <v>2</v>
      </c>
      <c r="AG306" s="44">
        <f t="shared" si="274"/>
        <v>5</v>
      </c>
      <c r="AH306" s="52"/>
      <c r="AJ306" s="17">
        <f t="shared" si="275"/>
        <v>5</v>
      </c>
      <c r="AK306" s="17">
        <f t="shared" si="276"/>
        <v>0</v>
      </c>
      <c r="AL306" s="17">
        <f t="shared" si="277"/>
        <v>0</v>
      </c>
      <c r="AM306" s="17" t="str">
        <f t="shared" si="278"/>
        <v/>
      </c>
      <c r="AO306" s="103" t="s">
        <v>57</v>
      </c>
    </row>
    <row r="307" spans="2:41" s="3" customFormat="1" ht="2.85" customHeight="1" x14ac:dyDescent="0.2">
      <c r="N307" s="3" t="s">
        <v>596</v>
      </c>
      <c r="P307" s="75"/>
      <c r="Q307" s="91"/>
      <c r="R307" s="6"/>
      <c r="S307" s="39"/>
      <c r="T307" s="6"/>
      <c r="U307" s="5"/>
      <c r="V307" s="52"/>
      <c r="W307" s="56"/>
      <c r="X307" s="15"/>
      <c r="Y307" s="52"/>
      <c r="Z307" s="39"/>
      <c r="AA307" s="39"/>
      <c r="AB307" s="55"/>
      <c r="AC307" s="17"/>
      <c r="AD307" s="15"/>
      <c r="AE307" s="65"/>
      <c r="AF307" s="121"/>
      <c r="AG307" s="39"/>
      <c r="AH307" s="52"/>
      <c r="AJ307" s="17"/>
      <c r="AK307" s="17"/>
      <c r="AL307" s="17"/>
      <c r="AM307" s="17"/>
      <c r="AO307" s="31"/>
    </row>
    <row r="308" spans="2:41" s="3" customFormat="1" ht="9.9499999999999993" customHeight="1" x14ac:dyDescent="0.2">
      <c r="B308" s="115" t="s">
        <v>92</v>
      </c>
      <c r="D308" s="40"/>
      <c r="E308" s="75" t="s">
        <v>108</v>
      </c>
      <c r="F308" s="75"/>
      <c r="G308" s="30" t="s">
        <v>674</v>
      </c>
      <c r="H308" s="30"/>
      <c r="I308" s="30"/>
      <c r="J308" s="30"/>
      <c r="K308" s="30" t="s">
        <v>663</v>
      </c>
      <c r="L308" s="30"/>
      <c r="M308" s="30"/>
      <c r="N308" s="30"/>
      <c r="P308" s="75" t="s">
        <v>141</v>
      </c>
      <c r="Q308" s="91"/>
      <c r="R308" s="29"/>
      <c r="S308" s="39">
        <f t="shared" ref="S308" si="279">IF(Suggested="Yes",AA308,AG308)</f>
        <v>5.45</v>
      </c>
      <c r="T308" s="37" t="s">
        <v>46</v>
      </c>
      <c r="U308" s="5" t="str">
        <f>+Instructions!$B$3</f>
        <v>B</v>
      </c>
      <c r="V308" s="52"/>
      <c r="W308" s="56">
        <f>+Instructions!$C$22</f>
        <v>0</v>
      </c>
      <c r="X308" s="17">
        <f t="shared" ref="X308" si="280">ROUND($AA308*(1-W308)+0.004999,2)</f>
        <v>5.45</v>
      </c>
      <c r="Y308" s="52"/>
      <c r="Z308" s="6" t="s">
        <v>737</v>
      </c>
      <c r="AA308" s="39">
        <v>5.45</v>
      </c>
      <c r="AB308" s="60">
        <f t="shared" ref="AB308" si="281">+W308</f>
        <v>0</v>
      </c>
      <c r="AC308" s="17">
        <f t="shared" ref="AC308" si="282">+X308</f>
        <v>5.45</v>
      </c>
      <c r="AD308" s="12">
        <f t="shared" ref="AD308" si="283">(AG308-AC308)/AG308</f>
        <v>0</v>
      </c>
      <c r="AE308" s="118"/>
      <c r="AF308" s="128">
        <v>4</v>
      </c>
      <c r="AG308" s="111">
        <f t="shared" ref="AG308" si="284">SUM(AJ308:AL308)+AE308</f>
        <v>5.45</v>
      </c>
      <c r="AH308" s="52"/>
      <c r="AJ308" s="17">
        <f t="shared" ref="AJ308" si="285">ROUND(AC308/(1-VLOOKUP(AF308,Group,2,FALSE)),2)</f>
        <v>5.45</v>
      </c>
      <c r="AK308" s="17">
        <f t="shared" ref="AK308" si="286">IF(VLOOKUP(AF308,Group,5,FALSE)="YES",VLOOKUP(ROUND(ROUND(AJ308,1)-AJ308,2),Round,2,FALSE)+VLOOKUP(AF308,Group,6,FALSE),0)</f>
        <v>0</v>
      </c>
      <c r="AL308" s="17">
        <f t="shared" ref="AL308" si="287">IF(VLOOKUP(AF308,Group,7,FALSE)="",0,ROUND(AJ308-0.04999,1)-AJ308+AM308)</f>
        <v>0</v>
      </c>
      <c r="AM308" s="17" t="str">
        <f t="shared" ref="AM308" si="288">IF(VLOOKUP(AF308,Group,7,FALSE)="","",VLOOKUP(AF308,Group,7,FALSE))</f>
        <v/>
      </c>
      <c r="AO308" s="103" t="s">
        <v>57</v>
      </c>
    </row>
    <row r="309" spans="2:41" s="3" customFormat="1" ht="2.85" customHeight="1" x14ac:dyDescent="0.2">
      <c r="N309" s="3" t="s">
        <v>596</v>
      </c>
      <c r="P309" s="75"/>
      <c r="Q309" s="91"/>
      <c r="R309" s="6"/>
      <c r="S309" s="39"/>
      <c r="T309" s="6"/>
      <c r="U309" s="5"/>
      <c r="V309" s="52"/>
      <c r="W309" s="56"/>
      <c r="X309" s="15"/>
      <c r="Y309" s="52"/>
      <c r="Z309" s="39"/>
      <c r="AA309" s="39"/>
      <c r="AB309" s="55"/>
      <c r="AC309" s="17"/>
      <c r="AD309" s="15"/>
      <c r="AE309" s="65"/>
      <c r="AF309" s="121"/>
      <c r="AG309" s="39"/>
      <c r="AH309" s="52"/>
      <c r="AJ309" s="17"/>
      <c r="AK309" s="17"/>
      <c r="AL309" s="17"/>
      <c r="AM309" s="17"/>
      <c r="AO309" s="31"/>
    </row>
    <row r="310" spans="2:41" s="3" customFormat="1" ht="9.9499999999999993" customHeight="1" x14ac:dyDescent="0.2">
      <c r="B310" s="115" t="s">
        <v>92</v>
      </c>
      <c r="D310" s="40"/>
      <c r="E310" s="75" t="s">
        <v>86</v>
      </c>
      <c r="F310" s="75"/>
      <c r="G310" s="30" t="s">
        <v>106</v>
      </c>
      <c r="H310" s="30"/>
      <c r="I310" s="30"/>
      <c r="J310" s="30"/>
      <c r="K310" s="30" t="s">
        <v>166</v>
      </c>
      <c r="L310" s="243"/>
      <c r="M310" s="30"/>
      <c r="N310" s="30"/>
      <c r="P310" s="75" t="s">
        <v>695</v>
      </c>
      <c r="Q310" s="91" t="s">
        <v>13</v>
      </c>
      <c r="R310" s="29"/>
      <c r="S310" s="39">
        <f t="shared" ref="S310" si="289">IF(Suggested="Yes",AA310,AG310)</f>
        <v>16.45</v>
      </c>
      <c r="T310" s="37" t="s">
        <v>46</v>
      </c>
      <c r="U310" s="5" t="str">
        <f>+Instructions!$B$3</f>
        <v>B</v>
      </c>
      <c r="V310" s="52"/>
      <c r="W310" s="56">
        <f>+Instructions!$C$22</f>
        <v>0</v>
      </c>
      <c r="X310" s="17">
        <f t="shared" ref="X310" si="290">ROUND($AA310*(1-W310)+0.004999,2)</f>
        <v>16.45</v>
      </c>
      <c r="Y310" s="52"/>
      <c r="Z310" s="6" t="s">
        <v>737</v>
      </c>
      <c r="AA310" s="39">
        <v>16.45</v>
      </c>
      <c r="AB310" s="60">
        <f t="shared" ref="AB310" si="291">+W310</f>
        <v>0</v>
      </c>
      <c r="AC310" s="17">
        <f t="shared" ref="AC310" si="292">+X310</f>
        <v>16.45</v>
      </c>
      <c r="AD310" s="12">
        <f t="shared" ref="AD310" si="293">(AG310-AC310)/AG310</f>
        <v>0</v>
      </c>
      <c r="AE310" s="118"/>
      <c r="AF310" s="128">
        <v>4</v>
      </c>
      <c r="AG310" s="111">
        <f t="shared" ref="AG310" si="294">SUM(AJ310:AL310)+AE310</f>
        <v>16.45</v>
      </c>
      <c r="AH310" s="52"/>
      <c r="AJ310" s="17">
        <f t="shared" ref="AJ310" si="295">ROUND(AC310/(1-VLOOKUP(AF310,Group,2,FALSE)),2)</f>
        <v>16.45</v>
      </c>
      <c r="AK310" s="17">
        <f t="shared" ref="AK310" si="296">IF(VLOOKUP(AF310,Group,5,FALSE)="YES",VLOOKUP(ROUND(ROUND(AJ310,1)-AJ310,2),Round,2,FALSE)+VLOOKUP(AF310,Group,6,FALSE),0)</f>
        <v>0</v>
      </c>
      <c r="AL310" s="17">
        <f t="shared" ref="AL310" si="297">IF(VLOOKUP(AF310,Group,7,FALSE)="",0,ROUND(AJ310-0.04999,1)-AJ310+AM310)</f>
        <v>0</v>
      </c>
      <c r="AM310" s="17" t="str">
        <f t="shared" ref="AM310" si="298">IF(VLOOKUP(AF310,Group,7,FALSE)="","",VLOOKUP(AF310,Group,7,FALSE))</f>
        <v/>
      </c>
      <c r="AO310" s="103" t="s">
        <v>57</v>
      </c>
    </row>
    <row r="311" spans="2:41" s="3" customFormat="1" ht="3.95" customHeight="1" x14ac:dyDescent="0.2">
      <c r="P311" s="75"/>
      <c r="Q311" s="91"/>
      <c r="R311" s="6"/>
      <c r="S311" s="39"/>
      <c r="T311" s="6"/>
      <c r="U311" s="5"/>
      <c r="V311" s="52"/>
      <c r="W311" s="56"/>
      <c r="X311" s="15"/>
      <c r="Y311" s="52"/>
      <c r="Z311" s="39"/>
      <c r="AA311" s="39"/>
      <c r="AB311" s="55"/>
      <c r="AC311" s="17"/>
      <c r="AD311" s="15"/>
      <c r="AE311" s="65"/>
      <c r="AF311" s="121"/>
      <c r="AG311" s="39"/>
      <c r="AH311" s="52"/>
      <c r="AJ311" s="17"/>
      <c r="AK311" s="17"/>
      <c r="AL311" s="17"/>
      <c r="AM311" s="17"/>
      <c r="AO311" s="31"/>
    </row>
    <row r="312" spans="2:41" s="3" customFormat="1" ht="9.9499999999999993" customHeight="1" x14ac:dyDescent="0.2">
      <c r="C312" s="74" t="s">
        <v>110</v>
      </c>
      <c r="D312" s="147"/>
      <c r="E312" s="147"/>
      <c r="N312" s="3" t="s">
        <v>87</v>
      </c>
      <c r="O312" s="3" t="s">
        <v>87</v>
      </c>
      <c r="P312" s="4"/>
      <c r="Q312" s="6"/>
      <c r="R312" s="80" t="s">
        <v>211</v>
      </c>
      <c r="S312" s="206" t="s">
        <v>214</v>
      </c>
      <c r="T312" s="207"/>
      <c r="U312" s="5"/>
      <c r="V312" s="52"/>
      <c r="W312" s="70"/>
      <c r="X312" s="70"/>
      <c r="Y312" s="52"/>
      <c r="Z312" s="39"/>
      <c r="AA312" s="39"/>
      <c r="AB312" s="55"/>
      <c r="AC312" s="17"/>
      <c r="AD312" s="15"/>
      <c r="AE312" s="65"/>
      <c r="AF312" s="121"/>
      <c r="AG312" s="17"/>
      <c r="AH312" s="52"/>
      <c r="AJ312" s="17"/>
      <c r="AK312" s="17"/>
      <c r="AL312" s="17"/>
      <c r="AM312" s="17"/>
      <c r="AO312" s="31" t="s">
        <v>57</v>
      </c>
    </row>
    <row r="313" spans="2:41" s="3" customFormat="1" ht="2.85" customHeight="1" x14ac:dyDescent="0.2">
      <c r="P313" s="75"/>
      <c r="Q313" s="91"/>
      <c r="R313" s="6"/>
      <c r="S313" s="39"/>
      <c r="T313" s="6"/>
      <c r="U313" s="5"/>
      <c r="V313" s="52"/>
      <c r="W313" s="56"/>
      <c r="X313" s="15"/>
      <c r="Y313" s="52"/>
      <c r="Z313" s="39"/>
      <c r="AA313" s="39"/>
      <c r="AB313" s="55"/>
      <c r="AC313" s="17"/>
      <c r="AD313" s="15"/>
      <c r="AE313" s="65"/>
      <c r="AF313" s="121"/>
      <c r="AG313" s="39"/>
      <c r="AH313" s="52"/>
      <c r="AJ313" s="17"/>
      <c r="AK313" s="17"/>
      <c r="AL313" s="17"/>
      <c r="AM313" s="17"/>
      <c r="AO313" s="31"/>
    </row>
    <row r="314" spans="2:41" s="3" customFormat="1" ht="9.9499999999999993" customHeight="1" x14ac:dyDescent="0.2">
      <c r="C314" s="74"/>
      <c r="D314" s="40" t="s">
        <v>9</v>
      </c>
      <c r="E314" s="135" t="s">
        <v>134</v>
      </c>
      <c r="F314" s="135"/>
      <c r="G314" s="135"/>
      <c r="H314" s="135"/>
      <c r="I314" s="135"/>
      <c r="J314" s="135"/>
      <c r="K314" s="135"/>
      <c r="L314" s="135"/>
      <c r="M314" s="135"/>
      <c r="N314" s="135"/>
      <c r="O314" s="135"/>
      <c r="P314" s="135"/>
      <c r="S314" s="21"/>
      <c r="T314" s="68"/>
      <c r="U314" s="5"/>
      <c r="V314" s="52"/>
      <c r="W314" s="70"/>
      <c r="X314" s="70"/>
      <c r="Y314" s="52"/>
      <c r="Z314" s="39"/>
      <c r="AA314" s="39"/>
      <c r="AB314" s="55"/>
      <c r="AC314" s="17"/>
      <c r="AD314" s="15"/>
      <c r="AE314" s="65"/>
      <c r="AF314" s="121"/>
      <c r="AG314" s="17"/>
      <c r="AH314" s="52"/>
      <c r="AJ314" s="17"/>
      <c r="AK314" s="17"/>
      <c r="AL314" s="17"/>
      <c r="AM314" s="17"/>
      <c r="AO314" s="31"/>
    </row>
    <row r="315" spans="2:41" s="3" customFormat="1" ht="2.85" customHeight="1" x14ac:dyDescent="0.2">
      <c r="N315" s="3" t="s">
        <v>596</v>
      </c>
      <c r="P315" s="75"/>
      <c r="Q315" s="91"/>
      <c r="R315" s="6"/>
      <c r="S315" s="39"/>
      <c r="T315" s="6"/>
      <c r="U315" s="5"/>
      <c r="V315" s="52"/>
      <c r="W315" s="56"/>
      <c r="X315" s="15"/>
      <c r="Y315" s="52"/>
      <c r="Z315" s="39"/>
      <c r="AA315" s="39"/>
      <c r="AB315" s="55"/>
      <c r="AC315" s="17"/>
      <c r="AD315" s="15"/>
      <c r="AE315" s="65"/>
      <c r="AF315" s="121"/>
      <c r="AG315" s="39"/>
      <c r="AH315" s="52"/>
      <c r="AJ315" s="17"/>
      <c r="AK315" s="17"/>
      <c r="AL315" s="17"/>
      <c r="AM315" s="17"/>
      <c r="AO315" s="31"/>
    </row>
    <row r="316" spans="2:41" s="3" customFormat="1" ht="9.9499999999999993" customHeight="1" x14ac:dyDescent="0.2">
      <c r="B316" s="114" t="s">
        <v>90</v>
      </c>
      <c r="D316" s="40" t="s">
        <v>94</v>
      </c>
      <c r="E316" s="75" t="s">
        <v>96</v>
      </c>
      <c r="F316" s="75"/>
      <c r="G316" s="30" t="s">
        <v>47</v>
      </c>
      <c r="H316" s="30"/>
      <c r="I316" s="30"/>
      <c r="J316" s="30"/>
      <c r="K316" s="30" t="s">
        <v>166</v>
      </c>
      <c r="L316" s="30"/>
      <c r="M316" s="30"/>
      <c r="N316" s="30"/>
      <c r="P316" s="75" t="s">
        <v>102</v>
      </c>
      <c r="Q316" s="91"/>
      <c r="R316" s="29"/>
      <c r="S316" s="39">
        <f>IF(Suggested="Yes",AA316,AG316)</f>
        <v>5.25</v>
      </c>
      <c r="T316" s="37" t="s">
        <v>46</v>
      </c>
      <c r="U316" s="5" t="str">
        <f>+Instructions!$B$3</f>
        <v>B</v>
      </c>
      <c r="V316" s="52"/>
      <c r="W316" s="56">
        <f>+Instructions!$C$22</f>
        <v>0</v>
      </c>
      <c r="X316" s="39">
        <f>ROUND($AA316*(1-W316)+0.004999,2)</f>
        <v>5.25</v>
      </c>
      <c r="Y316" s="52"/>
      <c r="Z316" s="6" t="s">
        <v>737</v>
      </c>
      <c r="AA316" s="39">
        <v>5.25</v>
      </c>
      <c r="AB316" s="60">
        <f>+W316</f>
        <v>0</v>
      </c>
      <c r="AC316" s="39">
        <f>+X316</f>
        <v>5.25</v>
      </c>
      <c r="AD316" s="60">
        <f>(AG316-AC316)/AG316</f>
        <v>0</v>
      </c>
      <c r="AE316" s="118"/>
      <c r="AF316" s="127">
        <v>2</v>
      </c>
      <c r="AG316" s="44">
        <f>SUM(AJ316:AL316)+AE316</f>
        <v>5.25</v>
      </c>
      <c r="AH316" s="52"/>
      <c r="AJ316" s="17">
        <f>ROUND(AC316/(1-VLOOKUP(AF316,Group,2,FALSE)),2)</f>
        <v>5.25</v>
      </c>
      <c r="AK316" s="17">
        <f>IF(VLOOKUP(AF316,Group,5,FALSE)="YES",VLOOKUP(ROUND(ROUND(AJ316,1)-AJ316,2),Round,2,FALSE)+VLOOKUP(AF316,Group,6,FALSE),0)</f>
        <v>0</v>
      </c>
      <c r="AL316" s="17">
        <f>IF(VLOOKUP(AF316,Group,7,FALSE)="",0,ROUND(AJ316-0.04999,1)-AJ316+AM316)</f>
        <v>0</v>
      </c>
      <c r="AM316" s="17" t="str">
        <f>IF(VLOOKUP(AF316,Group,7,FALSE)="","",VLOOKUP(AF316,Group,7,FALSE))</f>
        <v/>
      </c>
      <c r="AO316" s="103" t="s">
        <v>57</v>
      </c>
    </row>
    <row r="317" spans="2:41" s="3" customFormat="1" ht="2.85" customHeight="1" x14ac:dyDescent="0.2">
      <c r="N317" s="3" t="s">
        <v>596</v>
      </c>
      <c r="P317" s="75"/>
      <c r="Q317" s="91"/>
      <c r="R317" s="6"/>
      <c r="S317" s="39"/>
      <c r="T317" s="6"/>
      <c r="U317" s="5"/>
      <c r="V317" s="52"/>
      <c r="W317" s="56"/>
      <c r="X317" s="15"/>
      <c r="Y317" s="52"/>
      <c r="Z317" s="39"/>
      <c r="AA317" s="39"/>
      <c r="AB317" s="55"/>
      <c r="AC317" s="17"/>
      <c r="AD317" s="15"/>
      <c r="AE317" s="65"/>
      <c r="AF317" s="121"/>
      <c r="AG317" s="39"/>
      <c r="AH317" s="52"/>
      <c r="AJ317" s="17"/>
      <c r="AK317" s="17"/>
      <c r="AL317" s="17"/>
      <c r="AM317" s="17"/>
      <c r="AO317" s="31"/>
    </row>
    <row r="318" spans="2:41" s="3" customFormat="1" ht="9.9499999999999993" customHeight="1" x14ac:dyDescent="0.2">
      <c r="B318" s="115" t="s">
        <v>92</v>
      </c>
      <c r="D318" s="40"/>
      <c r="E318" s="75" t="s">
        <v>96</v>
      </c>
      <c r="F318" s="75"/>
      <c r="G318" s="30" t="s">
        <v>106</v>
      </c>
      <c r="H318" s="30"/>
      <c r="I318" s="30"/>
      <c r="J318" s="30"/>
      <c r="K318" s="30" t="s">
        <v>166</v>
      </c>
      <c r="L318" s="149"/>
      <c r="M318" s="30"/>
      <c r="N318" s="30"/>
      <c r="P318" s="75" t="s">
        <v>505</v>
      </c>
      <c r="Q318" s="91"/>
      <c r="R318" s="29"/>
      <c r="S318" s="39">
        <f>IF(Suggested="Yes",AA318,AG318)</f>
        <v>20.95</v>
      </c>
      <c r="T318" s="37" t="s">
        <v>46</v>
      </c>
      <c r="U318" s="5" t="str">
        <f>+Instructions!$B$3</f>
        <v>B</v>
      </c>
      <c r="V318" s="52"/>
      <c r="W318" s="56">
        <f>+Instructions!$C$22</f>
        <v>0</v>
      </c>
      <c r="X318" s="17">
        <f>ROUND($AA318*(1-W318)+0.004999,2)</f>
        <v>20.95</v>
      </c>
      <c r="Y318" s="52"/>
      <c r="Z318" s="6" t="s">
        <v>737</v>
      </c>
      <c r="AA318" s="39">
        <v>20.95</v>
      </c>
      <c r="AB318" s="60">
        <f>+W318</f>
        <v>0</v>
      </c>
      <c r="AC318" s="17">
        <f>+X318</f>
        <v>20.95</v>
      </c>
      <c r="AD318" s="12">
        <f>(AG318-AC318)/AG318</f>
        <v>0</v>
      </c>
      <c r="AE318" s="118"/>
      <c r="AF318" s="128">
        <v>4</v>
      </c>
      <c r="AG318" s="111">
        <f>SUM(AJ318:AL318)+AE318</f>
        <v>20.95</v>
      </c>
      <c r="AH318" s="52"/>
      <c r="AJ318" s="17">
        <f>ROUND(AC318/(1-VLOOKUP(AF318,Group,2,FALSE)),2)</f>
        <v>20.95</v>
      </c>
      <c r="AK318" s="17">
        <f>IF(VLOOKUP(AF318,Group,5,FALSE)="YES",VLOOKUP(ROUND(ROUND(AJ318,1)-AJ318,2),Round,2,FALSE)+VLOOKUP(AF318,Group,6,FALSE),0)</f>
        <v>0</v>
      </c>
      <c r="AL318" s="17">
        <f>IF(VLOOKUP(AF318,Group,7,FALSE)="",0,ROUND(AJ318-0.04999,1)-AJ318+AM318)</f>
        <v>0</v>
      </c>
      <c r="AM318" s="17" t="str">
        <f>IF(VLOOKUP(AF318,Group,7,FALSE)="","",VLOOKUP(AF318,Group,7,FALSE))</f>
        <v/>
      </c>
      <c r="AO318" s="103" t="s">
        <v>57</v>
      </c>
    </row>
    <row r="319" spans="2:41" s="3" customFormat="1" ht="2.85" customHeight="1" x14ac:dyDescent="0.2">
      <c r="N319" s="3" t="s">
        <v>596</v>
      </c>
      <c r="P319" s="75"/>
      <c r="Q319" s="91"/>
      <c r="R319" s="6"/>
      <c r="S319" s="39"/>
      <c r="T319" s="6"/>
      <c r="U319" s="5"/>
      <c r="V319" s="52"/>
      <c r="W319" s="56"/>
      <c r="X319" s="15"/>
      <c r="Y319" s="52"/>
      <c r="Z319" s="39"/>
      <c r="AA319" s="39"/>
      <c r="AB319" s="55"/>
      <c r="AC319" s="17"/>
      <c r="AD319" s="15"/>
      <c r="AE319" s="65"/>
      <c r="AF319" s="121"/>
      <c r="AG319" s="39"/>
      <c r="AH319" s="52"/>
      <c r="AJ319" s="17"/>
      <c r="AK319" s="17"/>
      <c r="AL319" s="17"/>
      <c r="AM319" s="17"/>
      <c r="AO319" s="31"/>
    </row>
    <row r="320" spans="2:41" s="3" customFormat="1" ht="9.9499999999999993" customHeight="1" x14ac:dyDescent="0.2">
      <c r="B320" s="112" t="s">
        <v>91</v>
      </c>
      <c r="D320" s="40"/>
      <c r="E320" s="75" t="s">
        <v>97</v>
      </c>
      <c r="F320" s="75"/>
      <c r="G320" s="30" t="s">
        <v>98</v>
      </c>
      <c r="H320" s="30"/>
      <c r="I320" s="30"/>
      <c r="J320" s="30"/>
      <c r="K320" s="30" t="s">
        <v>166</v>
      </c>
      <c r="L320" s="30"/>
      <c r="M320" s="30"/>
      <c r="N320" s="30"/>
      <c r="P320" s="75"/>
      <c r="Q320" s="91"/>
      <c r="R320" s="29"/>
      <c r="S320" s="39">
        <f>IF(Suggested="Yes",AA320,AG320)</f>
        <v>8.25</v>
      </c>
      <c r="T320" s="37" t="s">
        <v>45</v>
      </c>
      <c r="U320" s="5" t="str">
        <f>+Instructions!$B$3</f>
        <v>B</v>
      </c>
      <c r="V320" s="52"/>
      <c r="W320" s="56">
        <f>+Instructions!$C$22</f>
        <v>0</v>
      </c>
      <c r="X320" s="17">
        <f>ROUND($AA320*(1-W320)+0.004999,2)</f>
        <v>8.25</v>
      </c>
      <c r="Y320" s="52"/>
      <c r="Z320" s="6" t="s">
        <v>737</v>
      </c>
      <c r="AA320" s="39">
        <v>8.25</v>
      </c>
      <c r="AB320" s="60">
        <f>+W320</f>
        <v>0</v>
      </c>
      <c r="AC320" s="17">
        <f>+X320</f>
        <v>8.25</v>
      </c>
      <c r="AD320" s="12">
        <f>(AG320-AC320)/AG320</f>
        <v>0</v>
      </c>
      <c r="AE320" s="118"/>
      <c r="AF320" s="126">
        <v>3</v>
      </c>
      <c r="AG320" s="53">
        <f>SUM(AJ320:AL320)+AE320</f>
        <v>8.25</v>
      </c>
      <c r="AH320" s="52"/>
      <c r="AJ320" s="17">
        <f>ROUND(AC320/(1-VLOOKUP(AF320,Group,2,FALSE)),2)</f>
        <v>8.25</v>
      </c>
      <c r="AK320" s="17">
        <f>IF(VLOOKUP(AF320,Group,5,FALSE)="YES",VLOOKUP(ROUND(ROUND(AJ320,1)-AJ320,2),Round,2,FALSE)+VLOOKUP(AF320,Group,6,FALSE),0)</f>
        <v>0</v>
      </c>
      <c r="AL320" s="17">
        <f>IF(VLOOKUP(AF320,Group,7,FALSE)="",0,ROUND(AJ320-0.04999,1)-AJ320+AM320)</f>
        <v>0</v>
      </c>
      <c r="AM320" s="17" t="str">
        <f>IF(VLOOKUP(AF320,Group,7,FALSE)="","",VLOOKUP(AF320,Group,7,FALSE))</f>
        <v/>
      </c>
      <c r="AO320" s="103" t="s">
        <v>57</v>
      </c>
    </row>
    <row r="321" spans="2:41" s="3" customFormat="1" ht="2.85" customHeight="1" x14ac:dyDescent="0.2">
      <c r="P321" s="75"/>
      <c r="Q321" s="91"/>
      <c r="R321" s="6"/>
      <c r="S321" s="39"/>
      <c r="T321" s="6"/>
      <c r="U321" s="5"/>
      <c r="V321" s="52"/>
      <c r="W321" s="56"/>
      <c r="X321" s="15"/>
      <c r="Y321" s="52"/>
      <c r="Z321" s="39"/>
      <c r="AA321" s="39"/>
      <c r="AB321" s="55"/>
      <c r="AC321" s="17"/>
      <c r="AD321" s="15"/>
      <c r="AE321" s="65"/>
      <c r="AF321" s="121"/>
      <c r="AG321" s="39"/>
      <c r="AH321" s="52"/>
      <c r="AJ321" s="17"/>
      <c r="AK321" s="17"/>
      <c r="AL321" s="17"/>
      <c r="AM321" s="17"/>
      <c r="AO321" s="31"/>
    </row>
    <row r="322" spans="2:41" s="3" customFormat="1" ht="9.9499999999999993" customHeight="1" x14ac:dyDescent="0.2">
      <c r="B322" s="114" t="s">
        <v>90</v>
      </c>
      <c r="D322" s="40" t="s">
        <v>95</v>
      </c>
      <c r="E322" s="75" t="s">
        <v>99</v>
      </c>
      <c r="F322" s="75"/>
      <c r="G322" s="30" t="s">
        <v>47</v>
      </c>
      <c r="H322" s="30"/>
      <c r="I322" s="30"/>
      <c r="J322" s="30"/>
      <c r="K322" s="30" t="s">
        <v>172</v>
      </c>
      <c r="L322" s="292"/>
      <c r="M322" s="292"/>
      <c r="N322" s="30"/>
      <c r="P322" s="75" t="s">
        <v>101</v>
      </c>
      <c r="Q322" s="91"/>
      <c r="R322" s="29"/>
      <c r="S322" s="39">
        <f>IF(Suggested="Yes",AA322,AG322)</f>
        <v>5.05</v>
      </c>
      <c r="T322" s="37" t="s">
        <v>46</v>
      </c>
      <c r="U322" s="5" t="str">
        <f>+Instructions!$B$3</f>
        <v>B</v>
      </c>
      <c r="V322" s="52"/>
      <c r="W322" s="56">
        <f>+Instructions!$C$22</f>
        <v>0</v>
      </c>
      <c r="X322" s="39">
        <f>ROUND($AA322*(1-W322)+0.004999,2)</f>
        <v>5.05</v>
      </c>
      <c r="Y322" s="52"/>
      <c r="Z322" s="6" t="s">
        <v>737</v>
      </c>
      <c r="AA322" s="39">
        <v>5.05</v>
      </c>
      <c r="AB322" s="60">
        <f>+W322</f>
        <v>0</v>
      </c>
      <c r="AC322" s="39">
        <f>+X322</f>
        <v>5.05</v>
      </c>
      <c r="AD322" s="60">
        <f>(AG322-AC322)/AG322</f>
        <v>0</v>
      </c>
      <c r="AE322" s="118"/>
      <c r="AF322" s="127">
        <v>2</v>
      </c>
      <c r="AG322" s="44">
        <f>SUM(AJ322:AL322)+AE322</f>
        <v>5.05</v>
      </c>
      <c r="AH322" s="52"/>
      <c r="AJ322" s="17">
        <f>ROUND(AC322/(1-VLOOKUP(AF322,Group,2,FALSE)),2)</f>
        <v>5.05</v>
      </c>
      <c r="AK322" s="17">
        <f>IF(VLOOKUP(AF322,Group,5,FALSE)="YES",VLOOKUP(ROUND(ROUND(AJ322,1)-AJ322,2),Round,2,FALSE)+VLOOKUP(AF322,Group,6,FALSE),0)</f>
        <v>0</v>
      </c>
      <c r="AL322" s="17">
        <f>IF(VLOOKUP(AF322,Group,7,FALSE)="",0,ROUND(AJ322-0.04999,1)-AJ322+AM322)</f>
        <v>0</v>
      </c>
      <c r="AM322" s="17" t="str">
        <f>IF(VLOOKUP(AF322,Group,7,FALSE)="","",VLOOKUP(AF322,Group,7,FALSE))</f>
        <v/>
      </c>
      <c r="AO322" s="103" t="s">
        <v>57</v>
      </c>
    </row>
    <row r="323" spans="2:41" s="3" customFormat="1" ht="3.95" customHeight="1" x14ac:dyDescent="0.2">
      <c r="P323" s="75"/>
      <c r="Q323" s="91"/>
      <c r="R323" s="6"/>
      <c r="S323" s="39"/>
      <c r="T323" s="6"/>
      <c r="U323" s="5"/>
      <c r="V323" s="52"/>
      <c r="W323" s="56"/>
      <c r="X323" s="15"/>
      <c r="Y323" s="52"/>
      <c r="Z323" s="39"/>
      <c r="AA323" s="39"/>
      <c r="AB323" s="55"/>
      <c r="AC323" s="17"/>
      <c r="AD323" s="15"/>
      <c r="AE323" s="65"/>
      <c r="AF323" s="121"/>
      <c r="AG323" s="39"/>
      <c r="AH323" s="52"/>
      <c r="AJ323" s="17"/>
      <c r="AK323" s="17"/>
      <c r="AL323" s="17"/>
      <c r="AM323" s="17"/>
      <c r="AO323" s="31"/>
    </row>
    <row r="324" spans="2:41" s="3" customFormat="1" ht="9.9499999999999993" customHeight="1" x14ac:dyDescent="0.2">
      <c r="C324" s="74" t="s">
        <v>311</v>
      </c>
      <c r="D324" s="147"/>
      <c r="E324" s="147"/>
      <c r="J324" s="3" t="s">
        <v>87</v>
      </c>
      <c r="N324" s="3" t="s">
        <v>87</v>
      </c>
      <c r="O324" s="3" t="s">
        <v>87</v>
      </c>
      <c r="P324" s="193"/>
      <c r="Q324" s="6"/>
      <c r="R324" s="80" t="s">
        <v>211</v>
      </c>
      <c r="S324" s="206" t="s">
        <v>312</v>
      </c>
      <c r="T324" s="207"/>
      <c r="U324" s="5"/>
      <c r="V324" s="52"/>
      <c r="W324" s="70"/>
      <c r="X324" s="70"/>
      <c r="Y324" s="52"/>
      <c r="Z324" s="39"/>
      <c r="AA324" s="39"/>
      <c r="AB324" s="55"/>
      <c r="AC324" s="17"/>
      <c r="AD324" s="15"/>
      <c r="AE324" s="65"/>
      <c r="AF324" s="121"/>
      <c r="AG324" s="17"/>
      <c r="AH324" s="52"/>
      <c r="AJ324" s="17"/>
      <c r="AK324" s="17"/>
      <c r="AL324" s="17"/>
      <c r="AM324" s="17"/>
      <c r="AO324" s="31" t="s">
        <v>57</v>
      </c>
    </row>
    <row r="325" spans="2:41" s="3" customFormat="1" ht="2.85" customHeight="1" x14ac:dyDescent="0.2">
      <c r="P325" s="75"/>
      <c r="Q325" s="91"/>
      <c r="R325" s="6"/>
      <c r="S325" s="39"/>
      <c r="T325" s="6"/>
      <c r="U325" s="5"/>
      <c r="V325" s="52"/>
      <c r="W325" s="56"/>
      <c r="X325" s="15"/>
      <c r="Y325" s="52"/>
      <c r="Z325" s="39"/>
      <c r="AA325" s="39"/>
      <c r="AB325" s="55"/>
      <c r="AC325" s="17"/>
      <c r="AD325" s="15"/>
      <c r="AE325" s="65"/>
      <c r="AF325" s="121"/>
      <c r="AG325" s="39"/>
      <c r="AH325" s="52"/>
      <c r="AJ325" s="17"/>
      <c r="AK325" s="17"/>
      <c r="AL325" s="17"/>
      <c r="AM325" s="17"/>
      <c r="AO325" s="31"/>
    </row>
    <row r="326" spans="2:41" s="3" customFormat="1" ht="9.9499999999999993" customHeight="1" x14ac:dyDescent="0.2">
      <c r="C326" s="74"/>
      <c r="D326" s="40" t="s">
        <v>9</v>
      </c>
      <c r="E326" s="135" t="s">
        <v>313</v>
      </c>
      <c r="F326" s="135"/>
      <c r="G326" s="135" t="s">
        <v>314</v>
      </c>
      <c r="H326" s="135"/>
      <c r="I326" s="135" t="s">
        <v>317</v>
      </c>
      <c r="J326" s="135"/>
      <c r="K326" s="135"/>
      <c r="L326" s="135"/>
      <c r="M326" s="135"/>
      <c r="N326" s="135"/>
      <c r="O326" s="135"/>
      <c r="P326" s="135"/>
      <c r="S326" s="21"/>
      <c r="T326" s="68"/>
      <c r="U326" s="5"/>
      <c r="V326" s="52"/>
      <c r="W326" s="70"/>
      <c r="X326" s="70"/>
      <c r="Y326" s="52"/>
      <c r="Z326" s="39"/>
      <c r="AA326" s="39"/>
      <c r="AB326" s="55"/>
      <c r="AC326" s="17"/>
      <c r="AD326" s="15"/>
      <c r="AE326" s="65"/>
      <c r="AF326" s="121"/>
      <c r="AG326" s="17"/>
      <c r="AH326" s="52"/>
      <c r="AJ326" s="17"/>
      <c r="AK326" s="17"/>
      <c r="AL326" s="17"/>
      <c r="AM326" s="17"/>
      <c r="AO326" s="31"/>
    </row>
    <row r="327" spans="2:41" s="3" customFormat="1" ht="9.9499999999999993" customHeight="1" x14ac:dyDescent="0.2">
      <c r="C327" s="74"/>
      <c r="D327" s="40"/>
      <c r="E327" s="135" t="s">
        <v>315</v>
      </c>
      <c r="F327" s="135"/>
      <c r="G327" s="135" t="s">
        <v>93</v>
      </c>
      <c r="H327" s="135"/>
      <c r="I327" s="135"/>
      <c r="J327" s="135"/>
      <c r="K327" s="135"/>
      <c r="L327" s="135"/>
      <c r="M327" s="135"/>
      <c r="N327" s="135"/>
      <c r="O327" s="135"/>
      <c r="P327" s="135"/>
      <c r="S327" s="21"/>
      <c r="T327" s="68"/>
      <c r="U327" s="5"/>
      <c r="V327" s="52"/>
      <c r="W327" s="70"/>
      <c r="X327" s="70"/>
      <c r="Y327" s="52"/>
      <c r="Z327" s="39"/>
      <c r="AA327" s="39"/>
      <c r="AB327" s="55"/>
      <c r="AC327" s="17"/>
      <c r="AD327" s="15"/>
      <c r="AE327" s="65"/>
      <c r="AF327" s="121"/>
      <c r="AG327" s="17"/>
      <c r="AH327" s="52"/>
      <c r="AJ327" s="17"/>
      <c r="AK327" s="17"/>
      <c r="AL327" s="17"/>
      <c r="AM327" s="17"/>
      <c r="AO327" s="31"/>
    </row>
    <row r="328" spans="2:41" s="3" customFormat="1" ht="2.85" customHeight="1" x14ac:dyDescent="0.2">
      <c r="P328" s="75"/>
      <c r="Q328" s="91"/>
      <c r="R328" s="6"/>
      <c r="S328" s="39"/>
      <c r="T328" s="6"/>
      <c r="U328" s="5"/>
      <c r="V328" s="52"/>
      <c r="W328" s="56"/>
      <c r="X328" s="15"/>
      <c r="Y328" s="52"/>
      <c r="Z328" s="39"/>
      <c r="AA328" s="39"/>
      <c r="AB328" s="55"/>
      <c r="AC328" s="17"/>
      <c r="AD328" s="15"/>
      <c r="AE328" s="65"/>
      <c r="AF328" s="121"/>
      <c r="AG328" s="39"/>
      <c r="AH328" s="52"/>
      <c r="AJ328" s="17"/>
      <c r="AK328" s="17"/>
      <c r="AL328" s="17"/>
      <c r="AM328" s="17"/>
      <c r="AO328" s="31"/>
    </row>
    <row r="329" spans="2:41" s="3" customFormat="1" ht="9.9499999999999993" customHeight="1" x14ac:dyDescent="0.2">
      <c r="B329" s="114" t="s">
        <v>90</v>
      </c>
      <c r="D329" s="40"/>
      <c r="E329" s="75" t="s">
        <v>103</v>
      </c>
      <c r="F329" s="75"/>
      <c r="G329" s="30" t="s">
        <v>47</v>
      </c>
      <c r="H329" s="30"/>
      <c r="I329" s="30"/>
      <c r="J329" s="30"/>
      <c r="K329" s="30"/>
      <c r="L329" s="30"/>
      <c r="M329" s="30"/>
      <c r="N329" s="30"/>
      <c r="P329" s="75" t="s">
        <v>299</v>
      </c>
      <c r="Q329" s="91" t="s">
        <v>13</v>
      </c>
      <c r="R329" s="29"/>
      <c r="S329" s="39">
        <f>IF(Suggested="Yes",AA329,AG329)</f>
        <v>7.4</v>
      </c>
      <c r="T329" s="37" t="s">
        <v>46</v>
      </c>
      <c r="U329" s="5" t="str">
        <f>+Instructions!$B$3</f>
        <v>B</v>
      </c>
      <c r="V329" s="52"/>
      <c r="W329" s="56">
        <f>+Instructions!$C$22</f>
        <v>0</v>
      </c>
      <c r="X329" s="39">
        <f>ROUND($AA329*(1-W329)+0.004999,2)</f>
        <v>7.4</v>
      </c>
      <c r="Y329" s="52"/>
      <c r="Z329" s="6" t="s">
        <v>737</v>
      </c>
      <c r="AA329" s="39">
        <v>7.4</v>
      </c>
      <c r="AB329" s="60">
        <f>+W329</f>
        <v>0</v>
      </c>
      <c r="AC329" s="39">
        <f>+X329</f>
        <v>7.4</v>
      </c>
      <c r="AD329" s="60">
        <f>(AG329-AC329)/AG329</f>
        <v>0</v>
      </c>
      <c r="AE329" s="118"/>
      <c r="AF329" s="127">
        <v>2</v>
      </c>
      <c r="AG329" s="44">
        <f>SUM(AJ329:AL329)+AE329</f>
        <v>7.4</v>
      </c>
      <c r="AH329" s="52"/>
      <c r="AJ329" s="17">
        <f>ROUND(AC329/(1-VLOOKUP(AF329,Group,2,FALSE)),2)</f>
        <v>7.4</v>
      </c>
      <c r="AK329" s="17">
        <f>IF(VLOOKUP(AF329,Group,5,FALSE)="YES",VLOOKUP(ROUND(ROUND(AJ329,1)-AJ329,2),Round,2,FALSE)+VLOOKUP(AF329,Group,6,FALSE),0)</f>
        <v>0</v>
      </c>
      <c r="AL329" s="17">
        <f>IF(VLOOKUP(AF329,Group,7,FALSE)="",0,ROUND(AJ329-0.04999,1)-AJ329+AM329)</f>
        <v>0</v>
      </c>
      <c r="AM329" s="17" t="str">
        <f>IF(VLOOKUP(AF329,Group,7,FALSE)="","",VLOOKUP(AF329,Group,7,FALSE))</f>
        <v/>
      </c>
      <c r="AO329" s="103" t="s">
        <v>57</v>
      </c>
    </row>
    <row r="330" spans="2:41" s="3" customFormat="1" ht="9.9499999999999993" customHeight="1" x14ac:dyDescent="0.2">
      <c r="B330" s="114" t="s">
        <v>90</v>
      </c>
      <c r="D330" s="40"/>
      <c r="E330" s="75" t="s">
        <v>113</v>
      </c>
      <c r="F330" s="75"/>
      <c r="G330" s="30" t="s">
        <v>47</v>
      </c>
      <c r="H330" s="30"/>
      <c r="I330" s="30"/>
      <c r="J330" s="30"/>
      <c r="K330" s="30"/>
      <c r="L330" s="30"/>
      <c r="M330" s="30"/>
      <c r="N330" s="30"/>
      <c r="P330" s="75" t="s">
        <v>299</v>
      </c>
      <c r="Q330" s="91" t="s">
        <v>13</v>
      </c>
      <c r="R330" s="229"/>
      <c r="S330" s="39">
        <f>IF(Suggested="Yes",AA330,AG330)</f>
        <v>7.15</v>
      </c>
      <c r="T330" s="37" t="s">
        <v>46</v>
      </c>
      <c r="U330" s="5" t="str">
        <f>+Instructions!$B$3</f>
        <v>B</v>
      </c>
      <c r="V330" s="52"/>
      <c r="W330" s="56">
        <f>+Instructions!$C$22</f>
        <v>0</v>
      </c>
      <c r="X330" s="39">
        <f>ROUND($AA330*(1-W330)+0.004999,2)</f>
        <v>7.15</v>
      </c>
      <c r="Y330" s="52"/>
      <c r="Z330" s="6" t="s">
        <v>737</v>
      </c>
      <c r="AA330" s="39">
        <v>7.15</v>
      </c>
      <c r="AB330" s="60">
        <f>+W330</f>
        <v>0</v>
      </c>
      <c r="AC330" s="39">
        <f>+X330</f>
        <v>7.15</v>
      </c>
      <c r="AD330" s="60">
        <f>(AG330-AC330)/AG330</f>
        <v>0</v>
      </c>
      <c r="AE330" s="118"/>
      <c r="AF330" s="127">
        <v>2</v>
      </c>
      <c r="AG330" s="44">
        <f>SUM(AJ330:AL330)+AE330</f>
        <v>7.15</v>
      </c>
      <c r="AH330" s="52"/>
      <c r="AJ330" s="17">
        <f>ROUND(AC330/(1-VLOOKUP(AF330,Group,2,FALSE)),2)</f>
        <v>7.15</v>
      </c>
      <c r="AK330" s="17">
        <f>IF(VLOOKUP(AF330,Group,5,FALSE)="YES",VLOOKUP(ROUND(ROUND(AJ330,1)-AJ330,2),Round,2,FALSE)+VLOOKUP(AF330,Group,6,FALSE),0)</f>
        <v>0</v>
      </c>
      <c r="AL330" s="17">
        <f>IF(VLOOKUP(AF330,Group,7,FALSE)="",0,ROUND(AJ330-0.04999,1)-AJ330+AM330)</f>
        <v>0</v>
      </c>
      <c r="AM330" s="17" t="str">
        <f>IF(VLOOKUP(AF330,Group,7,FALSE)="","",VLOOKUP(AF330,Group,7,FALSE))</f>
        <v/>
      </c>
      <c r="AO330" s="103" t="s">
        <v>57</v>
      </c>
    </row>
    <row r="331" spans="2:41" s="3" customFormat="1" ht="2.85" customHeight="1" x14ac:dyDescent="0.2">
      <c r="P331" s="75"/>
      <c r="Q331" s="91"/>
      <c r="R331" s="6"/>
      <c r="S331" s="39"/>
      <c r="T331" s="6"/>
      <c r="U331" s="5"/>
      <c r="V331" s="52"/>
      <c r="W331" s="56"/>
      <c r="X331" s="15"/>
      <c r="Y331" s="52"/>
      <c r="Z331" s="39"/>
      <c r="AA331" s="39"/>
      <c r="AB331" s="55"/>
      <c r="AC331" s="17"/>
      <c r="AD331" s="15"/>
      <c r="AE331" s="65"/>
      <c r="AF331" s="121"/>
      <c r="AG331" s="39"/>
      <c r="AH331" s="52"/>
      <c r="AJ331" s="17"/>
      <c r="AK331" s="17"/>
      <c r="AL331" s="17"/>
      <c r="AM331" s="17"/>
      <c r="AO331" s="31"/>
    </row>
    <row r="332" spans="2:41" s="3" customFormat="1" ht="9.9499999999999993" customHeight="1" x14ac:dyDescent="0.2">
      <c r="B332" s="112" t="s">
        <v>91</v>
      </c>
      <c r="D332" s="40"/>
      <c r="E332" s="75" t="s">
        <v>271</v>
      </c>
      <c r="F332" s="75"/>
      <c r="G332" s="30" t="s">
        <v>272</v>
      </c>
      <c r="H332" s="30"/>
      <c r="I332" s="30"/>
      <c r="J332" s="30"/>
      <c r="K332" s="30"/>
      <c r="L332" s="30"/>
      <c r="M332" s="30"/>
      <c r="N332" s="30"/>
      <c r="P332" s="75"/>
      <c r="Q332" s="91" t="s">
        <v>13</v>
      </c>
      <c r="R332" s="29"/>
      <c r="S332" s="39">
        <f>IF(Suggested="Yes",AA332,AG332)</f>
        <v>5.15</v>
      </c>
      <c r="T332" s="37" t="s">
        <v>45</v>
      </c>
      <c r="U332" s="5" t="str">
        <f>+Instructions!$B$3</f>
        <v>B</v>
      </c>
      <c r="V332" s="52"/>
      <c r="W332" s="56">
        <f>+Instructions!$C$22</f>
        <v>0</v>
      </c>
      <c r="X332" s="17">
        <f>ROUND($AA332*(1-W332)+0.004999,2)</f>
        <v>5.15</v>
      </c>
      <c r="Y332" s="52"/>
      <c r="Z332" s="6" t="s">
        <v>737</v>
      </c>
      <c r="AA332" s="39">
        <v>5.15</v>
      </c>
      <c r="AB332" s="60">
        <f>+W332</f>
        <v>0</v>
      </c>
      <c r="AC332" s="17">
        <f>+X332</f>
        <v>5.15</v>
      </c>
      <c r="AD332" s="12">
        <f>(AG332-AC332)/AG332</f>
        <v>0</v>
      </c>
      <c r="AE332" s="118"/>
      <c r="AF332" s="126">
        <v>3</v>
      </c>
      <c r="AG332" s="53">
        <f>SUM(AJ332:AL332)+AE332</f>
        <v>5.15</v>
      </c>
      <c r="AH332" s="52"/>
      <c r="AJ332" s="17">
        <f>ROUND(AC332/(1-VLOOKUP(AF332,Group,2,FALSE)),2)</f>
        <v>5.15</v>
      </c>
      <c r="AK332" s="17">
        <f>IF(VLOOKUP(AF332,Group,5,FALSE)="YES",VLOOKUP(ROUND(ROUND(AJ332,1)-AJ332,2),Round,2,FALSE)+VLOOKUP(AF332,Group,6,FALSE),0)</f>
        <v>0</v>
      </c>
      <c r="AL332" s="17">
        <f>IF(VLOOKUP(AF332,Group,7,FALSE)="",0,ROUND(AJ332-0.04999,1)-AJ332+AM332)</f>
        <v>0</v>
      </c>
      <c r="AM332" s="17" t="str">
        <f>IF(VLOOKUP(AF332,Group,7,FALSE)="","",VLOOKUP(AF332,Group,7,FALSE))</f>
        <v/>
      </c>
      <c r="AO332" s="103" t="s">
        <v>57</v>
      </c>
    </row>
    <row r="333" spans="2:41" s="3" customFormat="1" ht="2.85" customHeight="1" x14ac:dyDescent="0.2">
      <c r="P333" s="75"/>
      <c r="Q333" s="91"/>
      <c r="R333" s="6"/>
      <c r="S333" s="39"/>
      <c r="T333" s="6"/>
      <c r="U333" s="5"/>
      <c r="V333" s="52"/>
      <c r="W333" s="56"/>
      <c r="X333" s="15"/>
      <c r="Y333" s="52"/>
      <c r="Z333" s="39"/>
      <c r="AA333" s="39"/>
      <c r="AB333" s="55"/>
      <c r="AC333" s="17"/>
      <c r="AD333" s="15"/>
      <c r="AE333" s="65"/>
      <c r="AF333" s="121"/>
      <c r="AG333" s="39"/>
      <c r="AH333" s="52"/>
      <c r="AJ333" s="17"/>
      <c r="AK333" s="17"/>
      <c r="AL333" s="17"/>
      <c r="AM333" s="17"/>
      <c r="AO333" s="31"/>
    </row>
    <row r="334" spans="2:41" s="3" customFormat="1" ht="9.9499999999999993" customHeight="1" x14ac:dyDescent="0.2">
      <c r="C334" s="74"/>
      <c r="D334" s="40" t="s">
        <v>9</v>
      </c>
      <c r="E334" s="135" t="s">
        <v>316</v>
      </c>
      <c r="F334" s="135"/>
      <c r="G334" s="135" t="s">
        <v>508</v>
      </c>
      <c r="H334" s="135"/>
      <c r="I334" s="135"/>
      <c r="J334" s="135"/>
      <c r="K334" s="135"/>
      <c r="L334" s="135"/>
      <c r="M334" s="135"/>
      <c r="N334" s="135"/>
      <c r="O334" s="135"/>
      <c r="P334" s="135"/>
      <c r="S334" s="21"/>
      <c r="T334" s="68"/>
      <c r="U334" s="5"/>
      <c r="V334" s="52"/>
      <c r="W334" s="70"/>
      <c r="X334" s="70"/>
      <c r="Y334" s="52"/>
      <c r="Z334" s="39"/>
      <c r="AA334" s="39"/>
      <c r="AB334" s="55"/>
      <c r="AC334" s="17"/>
      <c r="AD334" s="15"/>
      <c r="AE334" s="65"/>
      <c r="AF334" s="121"/>
      <c r="AG334" s="17"/>
      <c r="AH334" s="52"/>
      <c r="AJ334" s="17"/>
      <c r="AK334" s="17"/>
      <c r="AL334" s="17"/>
      <c r="AM334" s="17"/>
      <c r="AO334" s="31"/>
    </row>
    <row r="335" spans="2:41" s="3" customFormat="1" ht="2.85" customHeight="1" x14ac:dyDescent="0.2">
      <c r="P335" s="75"/>
      <c r="Q335" s="91"/>
      <c r="R335" s="6"/>
      <c r="S335" s="39"/>
      <c r="T335" s="6"/>
      <c r="U335" s="5"/>
      <c r="V335" s="52"/>
      <c r="W335" s="56"/>
      <c r="X335" s="15"/>
      <c r="Y335" s="52"/>
      <c r="Z335" s="39"/>
      <c r="AA335" s="39"/>
      <c r="AB335" s="55"/>
      <c r="AC335" s="17"/>
      <c r="AD335" s="15"/>
      <c r="AE335" s="65"/>
      <c r="AF335" s="121"/>
      <c r="AG335" s="39"/>
      <c r="AH335" s="52"/>
      <c r="AJ335" s="17"/>
      <c r="AK335" s="17"/>
      <c r="AL335" s="17"/>
      <c r="AM335" s="17"/>
      <c r="AO335" s="31"/>
    </row>
    <row r="336" spans="2:41" s="3" customFormat="1" ht="9.9499999999999993" customHeight="1" x14ac:dyDescent="0.2">
      <c r="B336" s="114" t="s">
        <v>90</v>
      </c>
      <c r="D336" s="40"/>
      <c r="E336" s="75" t="s">
        <v>103</v>
      </c>
      <c r="F336" s="75"/>
      <c r="G336" s="30" t="s">
        <v>47</v>
      </c>
      <c r="H336" s="30"/>
      <c r="I336" s="30"/>
      <c r="J336" s="30"/>
      <c r="K336" s="30"/>
      <c r="L336" s="30"/>
      <c r="M336" s="30"/>
      <c r="N336" s="30"/>
      <c r="P336" s="75" t="s">
        <v>299</v>
      </c>
      <c r="Q336" s="236"/>
      <c r="R336" s="29"/>
      <c r="S336" s="39">
        <f>IF(Suggested="Yes",AA336,AG336)</f>
        <v>7.9</v>
      </c>
      <c r="T336" s="37" t="s">
        <v>46</v>
      </c>
      <c r="U336" s="5" t="str">
        <f>+Instructions!$B$3</f>
        <v>B</v>
      </c>
      <c r="V336" s="52"/>
      <c r="W336" s="56">
        <f>+Instructions!$C$22</f>
        <v>0</v>
      </c>
      <c r="X336" s="39">
        <f>ROUND($AA336*(1-W336)+0.004999,2)</f>
        <v>7.9</v>
      </c>
      <c r="Y336" s="52"/>
      <c r="Z336" s="6" t="s">
        <v>737</v>
      </c>
      <c r="AA336" s="39">
        <v>7.9</v>
      </c>
      <c r="AB336" s="60">
        <f>+W336</f>
        <v>0</v>
      </c>
      <c r="AC336" s="39">
        <f>+X336</f>
        <v>7.9</v>
      </c>
      <c r="AD336" s="60">
        <f>(AG336-AC336)/AG336</f>
        <v>0</v>
      </c>
      <c r="AE336" s="118"/>
      <c r="AF336" s="127">
        <v>2</v>
      </c>
      <c r="AG336" s="44">
        <f>SUM(AJ336:AL336)+AE336</f>
        <v>7.9</v>
      </c>
      <c r="AH336" s="52"/>
      <c r="AJ336" s="17">
        <f>ROUND(AC336/(1-VLOOKUP(AF336,Group,2,FALSE)),2)</f>
        <v>7.9</v>
      </c>
      <c r="AK336" s="17">
        <f>IF(VLOOKUP(AF336,Group,5,FALSE)="YES",VLOOKUP(ROUND(ROUND(AJ336,1)-AJ336,2),Round,2,FALSE)+VLOOKUP(AF336,Group,6,FALSE),0)</f>
        <v>0</v>
      </c>
      <c r="AL336" s="17">
        <f>IF(VLOOKUP(AF336,Group,7,FALSE)="",0,ROUND(AJ336-0.04999,1)-AJ336+AM336)</f>
        <v>0</v>
      </c>
      <c r="AM336" s="17" t="str">
        <f>IF(VLOOKUP(AF336,Group,7,FALSE)="","",VLOOKUP(AF336,Group,7,FALSE))</f>
        <v/>
      </c>
      <c r="AO336" s="103" t="s">
        <v>57</v>
      </c>
    </row>
    <row r="337" spans="2:41" s="3" customFormat="1" ht="9.9499999999999993" customHeight="1" x14ac:dyDescent="0.2">
      <c r="B337" s="114" t="s">
        <v>90</v>
      </c>
      <c r="D337" s="40"/>
      <c r="E337" s="75" t="s">
        <v>113</v>
      </c>
      <c r="F337" s="75"/>
      <c r="G337" s="30" t="s">
        <v>47</v>
      </c>
      <c r="H337" s="30"/>
      <c r="I337" s="30"/>
      <c r="J337" s="30"/>
      <c r="K337" s="30"/>
      <c r="L337" s="30"/>
      <c r="M337" s="30"/>
      <c r="N337" s="30"/>
      <c r="P337" s="75" t="s">
        <v>299</v>
      </c>
      <c r="Q337" s="236"/>
      <c r="R337" s="229"/>
      <c r="S337" s="39">
        <f>IF(Suggested="Yes",AA337,AG337)</f>
        <v>7.65</v>
      </c>
      <c r="T337" s="37" t="s">
        <v>46</v>
      </c>
      <c r="U337" s="5" t="str">
        <f>+Instructions!$B$3</f>
        <v>B</v>
      </c>
      <c r="V337" s="52"/>
      <c r="W337" s="56">
        <f>+Instructions!$C$22</f>
        <v>0</v>
      </c>
      <c r="X337" s="39">
        <f>ROUND($AA337*(1-W337)+0.004999,2)</f>
        <v>7.65</v>
      </c>
      <c r="Y337" s="52"/>
      <c r="Z337" s="6" t="s">
        <v>737</v>
      </c>
      <c r="AA337" s="39">
        <v>7.65</v>
      </c>
      <c r="AB337" s="60">
        <f>+W337</f>
        <v>0</v>
      </c>
      <c r="AC337" s="39">
        <f>+X337</f>
        <v>7.65</v>
      </c>
      <c r="AD337" s="60">
        <f>(AG337-AC337)/AG337</f>
        <v>0</v>
      </c>
      <c r="AE337" s="118"/>
      <c r="AF337" s="127">
        <v>2</v>
      </c>
      <c r="AG337" s="44">
        <f>SUM(AJ337:AL337)+AE337</f>
        <v>7.65</v>
      </c>
      <c r="AH337" s="52"/>
      <c r="AJ337" s="17">
        <f>ROUND(AC337/(1-VLOOKUP(AF337,Group,2,FALSE)),2)</f>
        <v>7.65</v>
      </c>
      <c r="AK337" s="17">
        <f>IF(VLOOKUP(AF337,Group,5,FALSE)="YES",VLOOKUP(ROUND(ROUND(AJ337,1)-AJ337,2),Round,2,FALSE)+VLOOKUP(AF337,Group,6,FALSE),0)</f>
        <v>0</v>
      </c>
      <c r="AL337" s="17">
        <f>IF(VLOOKUP(AF337,Group,7,FALSE)="",0,ROUND(AJ337-0.04999,1)-AJ337+AM337)</f>
        <v>0</v>
      </c>
      <c r="AM337" s="17" t="str">
        <f>IF(VLOOKUP(AF337,Group,7,FALSE)="","",VLOOKUP(AF337,Group,7,FALSE))</f>
        <v/>
      </c>
      <c r="AO337" s="103" t="s">
        <v>57</v>
      </c>
    </row>
    <row r="338" spans="2:41" s="3" customFormat="1" ht="2.85" customHeight="1" x14ac:dyDescent="0.2">
      <c r="P338" s="75"/>
      <c r="Q338" s="91"/>
      <c r="R338" s="6"/>
      <c r="S338" s="39"/>
      <c r="T338" s="6"/>
      <c r="U338" s="5"/>
      <c r="V338" s="52"/>
      <c r="W338" s="56"/>
      <c r="X338" s="15"/>
      <c r="Y338" s="52"/>
      <c r="Z338" s="39"/>
      <c r="AA338" s="39"/>
      <c r="AB338" s="55"/>
      <c r="AC338" s="17"/>
      <c r="AD338" s="15"/>
      <c r="AE338" s="65"/>
      <c r="AF338" s="121"/>
      <c r="AG338" s="39"/>
      <c r="AH338" s="52"/>
      <c r="AJ338" s="17"/>
      <c r="AK338" s="17"/>
      <c r="AL338" s="17"/>
      <c r="AM338" s="17"/>
      <c r="AO338" s="31"/>
    </row>
    <row r="339" spans="2:41" s="3" customFormat="1" ht="9.9499999999999993" customHeight="1" x14ac:dyDescent="0.2">
      <c r="B339" s="112" t="s">
        <v>91</v>
      </c>
      <c r="D339" s="40"/>
      <c r="E339" s="75" t="s">
        <v>271</v>
      </c>
      <c r="F339" s="75"/>
      <c r="G339" s="30" t="s">
        <v>272</v>
      </c>
      <c r="H339" s="30"/>
      <c r="I339" s="30"/>
      <c r="J339" s="30"/>
      <c r="K339" s="30"/>
      <c r="L339" s="30"/>
      <c r="M339" s="30"/>
      <c r="N339" s="30"/>
      <c r="P339" s="75"/>
      <c r="Q339" s="236"/>
      <c r="R339" s="29"/>
      <c r="S339" s="39">
        <f>IF(Suggested="Yes",AA339,AG339)</f>
        <v>5.25</v>
      </c>
      <c r="T339" s="37" t="s">
        <v>45</v>
      </c>
      <c r="U339" s="5" t="str">
        <f>+Instructions!$B$3</f>
        <v>B</v>
      </c>
      <c r="V339" s="52"/>
      <c r="W339" s="56">
        <f>+Instructions!$C$22</f>
        <v>0</v>
      </c>
      <c r="X339" s="17">
        <f>ROUND($AA339*(1-W339)+0.004999,2)</f>
        <v>5.25</v>
      </c>
      <c r="Y339" s="52"/>
      <c r="Z339" s="6" t="s">
        <v>737</v>
      </c>
      <c r="AA339" s="39">
        <v>5.25</v>
      </c>
      <c r="AB339" s="60">
        <f>+W339</f>
        <v>0</v>
      </c>
      <c r="AC339" s="17">
        <f>+X339</f>
        <v>5.25</v>
      </c>
      <c r="AD339" s="12">
        <f>(AG339-AC339)/AG339</f>
        <v>0</v>
      </c>
      <c r="AE339" s="118"/>
      <c r="AF339" s="126">
        <v>3</v>
      </c>
      <c r="AG339" s="53">
        <f>SUM(AJ339:AL339)+AE339</f>
        <v>5.25</v>
      </c>
      <c r="AH339" s="52"/>
      <c r="AJ339" s="17">
        <f>ROUND(AC339/(1-VLOOKUP(AF339,Group,2,FALSE)),2)</f>
        <v>5.25</v>
      </c>
      <c r="AK339" s="17">
        <f>IF(VLOOKUP(AF339,Group,5,FALSE)="YES",VLOOKUP(ROUND(ROUND(AJ339,1)-AJ339,2),Round,2,FALSE)+VLOOKUP(AF339,Group,6,FALSE),0)</f>
        <v>0</v>
      </c>
      <c r="AL339" s="17">
        <f>IF(VLOOKUP(AF339,Group,7,FALSE)="",0,ROUND(AJ339-0.04999,1)-AJ339+AM339)</f>
        <v>0</v>
      </c>
      <c r="AM339" s="17" t="str">
        <f>IF(VLOOKUP(AF339,Group,7,FALSE)="","",VLOOKUP(AF339,Group,7,FALSE))</f>
        <v/>
      </c>
      <c r="AO339" s="103" t="s">
        <v>57</v>
      </c>
    </row>
    <row r="340" spans="2:41" s="3" customFormat="1" ht="3.95" customHeight="1" x14ac:dyDescent="0.2">
      <c r="P340" s="75"/>
      <c r="Q340" s="91"/>
      <c r="R340" s="6"/>
      <c r="S340" s="39"/>
      <c r="T340" s="6"/>
      <c r="U340" s="5"/>
      <c r="V340" s="52"/>
      <c r="W340" s="56"/>
      <c r="X340" s="15"/>
      <c r="Y340" s="52"/>
      <c r="Z340" s="39"/>
      <c r="AA340" s="39"/>
      <c r="AB340" s="55"/>
      <c r="AC340" s="17"/>
      <c r="AD340" s="15"/>
      <c r="AE340" s="65"/>
      <c r="AF340" s="121"/>
      <c r="AG340" s="39"/>
      <c r="AH340" s="52"/>
      <c r="AJ340" s="17"/>
      <c r="AK340" s="17"/>
      <c r="AL340" s="17"/>
      <c r="AM340" s="17"/>
      <c r="AO340" s="31"/>
    </row>
    <row r="341" spans="2:41" s="3" customFormat="1" ht="9.9499999999999993" customHeight="1" x14ac:dyDescent="0.2">
      <c r="C341" s="74" t="s">
        <v>486</v>
      </c>
      <c r="D341" s="147"/>
      <c r="E341" s="147"/>
      <c r="N341" s="3" t="s">
        <v>87</v>
      </c>
      <c r="O341" s="3" t="s">
        <v>87</v>
      </c>
      <c r="P341" s="193"/>
      <c r="Q341" s="6"/>
      <c r="R341" s="80" t="s">
        <v>211</v>
      </c>
      <c r="S341" s="206" t="s">
        <v>449</v>
      </c>
      <c r="T341" s="207"/>
      <c r="U341" s="5"/>
      <c r="V341" s="52"/>
      <c r="W341" s="70"/>
      <c r="X341" s="70"/>
      <c r="Y341" s="52"/>
      <c r="Z341" s="39"/>
      <c r="AA341" s="39"/>
      <c r="AB341" s="55"/>
      <c r="AC341" s="17"/>
      <c r="AD341" s="15"/>
      <c r="AE341" s="65"/>
      <c r="AF341" s="121"/>
      <c r="AG341" s="17"/>
      <c r="AH341" s="52"/>
      <c r="AJ341" s="17"/>
      <c r="AK341" s="17"/>
      <c r="AL341" s="17"/>
      <c r="AM341" s="17"/>
      <c r="AO341" s="31" t="s">
        <v>57</v>
      </c>
    </row>
    <row r="342" spans="2:41" s="3" customFormat="1" ht="2.85" customHeight="1" x14ac:dyDescent="0.2">
      <c r="P342" s="75"/>
      <c r="Q342" s="91"/>
      <c r="R342" s="6"/>
      <c r="S342" s="39"/>
      <c r="T342" s="6"/>
      <c r="U342" s="5"/>
      <c r="V342" s="52"/>
      <c r="W342" s="56"/>
      <c r="X342" s="15"/>
      <c r="Y342" s="52"/>
      <c r="Z342" s="39"/>
      <c r="AA342" s="39"/>
      <c r="AB342" s="55"/>
      <c r="AC342" s="17"/>
      <c r="AD342" s="15"/>
      <c r="AE342" s="65"/>
      <c r="AF342" s="121"/>
      <c r="AG342" s="39"/>
      <c r="AH342" s="52"/>
      <c r="AJ342" s="17"/>
      <c r="AK342" s="17"/>
      <c r="AL342" s="17"/>
      <c r="AM342" s="17"/>
      <c r="AO342" s="31"/>
    </row>
    <row r="343" spans="2:41" s="3" customFormat="1" ht="9.9499999999999993" customHeight="1" x14ac:dyDescent="0.2">
      <c r="C343" s="74"/>
      <c r="D343" s="40" t="s">
        <v>9</v>
      </c>
      <c r="E343" s="135" t="s">
        <v>450</v>
      </c>
      <c r="F343" s="135" t="s">
        <v>452</v>
      </c>
      <c r="G343" s="135"/>
      <c r="H343" s="135"/>
      <c r="I343" s="135" t="s">
        <v>456</v>
      </c>
      <c r="J343" s="135"/>
      <c r="K343" s="135" t="s">
        <v>454</v>
      </c>
      <c r="L343" s="135"/>
      <c r="M343" s="135"/>
      <c r="N343" s="135"/>
      <c r="O343" s="135"/>
      <c r="P343" s="135"/>
      <c r="S343" s="21"/>
      <c r="T343" s="68"/>
      <c r="U343" s="5"/>
      <c r="V343" s="52"/>
      <c r="W343" s="70"/>
      <c r="X343" s="70"/>
      <c r="Y343" s="52"/>
      <c r="Z343" s="39"/>
      <c r="AA343" s="39"/>
      <c r="AB343" s="55"/>
      <c r="AC343" s="17"/>
      <c r="AD343" s="15"/>
      <c r="AE343" s="65"/>
      <c r="AF343" s="121"/>
      <c r="AG343" s="17"/>
      <c r="AH343" s="52"/>
      <c r="AJ343" s="17"/>
      <c r="AK343" s="17"/>
      <c r="AL343" s="17"/>
      <c r="AM343" s="17"/>
      <c r="AO343" s="31"/>
    </row>
    <row r="344" spans="2:41" s="3" customFormat="1" ht="9.9499999999999993" customHeight="1" x14ac:dyDescent="0.2">
      <c r="C344" s="74"/>
      <c r="D344" s="40"/>
      <c r="E344" s="135" t="s">
        <v>451</v>
      </c>
      <c r="F344" s="135" t="s">
        <v>453</v>
      </c>
      <c r="G344" s="135"/>
      <c r="H344" s="135"/>
      <c r="I344" s="135" t="s">
        <v>457</v>
      </c>
      <c r="J344" s="135"/>
      <c r="K344" s="135" t="s">
        <v>455</v>
      </c>
      <c r="L344" s="135"/>
      <c r="M344" s="135"/>
      <c r="N344" s="135"/>
      <c r="O344" s="135"/>
      <c r="P344" s="135"/>
      <c r="S344" s="21"/>
      <c r="T344" s="68"/>
      <c r="U344" s="5"/>
      <c r="V344" s="52"/>
      <c r="W344" s="70"/>
      <c r="X344" s="70"/>
      <c r="Y344" s="52"/>
      <c r="Z344" s="39"/>
      <c r="AA344" s="39"/>
      <c r="AB344" s="55"/>
      <c r="AC344" s="17"/>
      <c r="AD344" s="15"/>
      <c r="AE344" s="65"/>
      <c r="AF344" s="121"/>
      <c r="AG344" s="17"/>
      <c r="AH344" s="52"/>
      <c r="AJ344" s="17"/>
      <c r="AK344" s="17"/>
      <c r="AL344" s="17"/>
      <c r="AM344" s="17"/>
      <c r="AO344" s="31"/>
    </row>
    <row r="345" spans="2:41" s="3" customFormat="1" ht="2.85" customHeight="1" x14ac:dyDescent="0.2">
      <c r="P345" s="75"/>
      <c r="Q345" s="91"/>
      <c r="R345" s="6"/>
      <c r="S345" s="39"/>
      <c r="T345" s="6"/>
      <c r="U345" s="5"/>
      <c r="V345" s="52"/>
      <c r="W345" s="56"/>
      <c r="X345" s="15"/>
      <c r="Y345" s="52"/>
      <c r="Z345" s="39"/>
      <c r="AA345" s="39"/>
      <c r="AB345" s="55"/>
      <c r="AC345" s="17"/>
      <c r="AD345" s="15"/>
      <c r="AE345" s="65"/>
      <c r="AF345" s="121"/>
      <c r="AG345" s="39"/>
      <c r="AH345" s="52"/>
      <c r="AJ345" s="17"/>
      <c r="AK345" s="17"/>
      <c r="AL345" s="17"/>
      <c r="AM345" s="17"/>
      <c r="AO345" s="31"/>
    </row>
    <row r="346" spans="2:41" s="3" customFormat="1" ht="9.9499999999999993" customHeight="1" x14ac:dyDescent="0.2">
      <c r="B346" s="114" t="s">
        <v>90</v>
      </c>
      <c r="D346" s="40"/>
      <c r="E346" s="75" t="s">
        <v>108</v>
      </c>
      <c r="F346" s="75"/>
      <c r="G346" s="30" t="s">
        <v>47</v>
      </c>
      <c r="H346" s="30"/>
      <c r="I346" s="30"/>
      <c r="J346" s="30"/>
      <c r="K346" s="30"/>
      <c r="L346" s="30" t="s">
        <v>166</v>
      </c>
      <c r="M346" s="30"/>
      <c r="N346" s="30"/>
      <c r="P346" s="75" t="s">
        <v>141</v>
      </c>
      <c r="Q346" s="91"/>
      <c r="R346" s="29"/>
      <c r="S346" s="39">
        <f>IF(Suggested="Yes",AA346,AG346)</f>
        <v>7.45</v>
      </c>
      <c r="T346" s="37" t="s">
        <v>46</v>
      </c>
      <c r="U346" s="5" t="str">
        <f>+Instructions!$B$3</f>
        <v>B</v>
      </c>
      <c r="V346" s="52"/>
      <c r="W346" s="56">
        <f>+Instructions!$C$22</f>
        <v>0</v>
      </c>
      <c r="X346" s="39">
        <f>ROUND($AA346*(1-W346)+0.004999,2)</f>
        <v>7.45</v>
      </c>
      <c r="Y346" s="52"/>
      <c r="Z346" s="6" t="s">
        <v>737</v>
      </c>
      <c r="AA346" s="39">
        <v>7.45</v>
      </c>
      <c r="AB346" s="60">
        <f t="shared" ref="AB346:AC348" si="299">+W346</f>
        <v>0</v>
      </c>
      <c r="AC346" s="39">
        <f t="shared" si="299"/>
        <v>7.45</v>
      </c>
      <c r="AD346" s="60">
        <f>(AG346-AC346)/AG346</f>
        <v>0</v>
      </c>
      <c r="AE346" s="118"/>
      <c r="AF346" s="127">
        <v>2</v>
      </c>
      <c r="AG346" s="44">
        <f>SUM(AJ346:AL346)+AE346</f>
        <v>7.45</v>
      </c>
      <c r="AH346" s="52"/>
      <c r="AJ346" s="17">
        <f>ROUND(AC346/(1-VLOOKUP(AF346,Group,2,FALSE)),2)</f>
        <v>7.45</v>
      </c>
      <c r="AK346" s="17">
        <f>IF(VLOOKUP(AF346,Group,5,FALSE)="YES",VLOOKUP(ROUND(ROUND(AJ346,1)-AJ346,2),Round,2,FALSE)+VLOOKUP(AF346,Group,6,FALSE),0)</f>
        <v>0</v>
      </c>
      <c r="AL346" s="17">
        <f>IF(VLOOKUP(AF346,Group,7,FALSE)="",0,ROUND(AJ346-0.04999,1)-AJ346+AM346)</f>
        <v>0</v>
      </c>
      <c r="AM346" s="17" t="str">
        <f>IF(VLOOKUP(AF346,Group,7,FALSE)="","",VLOOKUP(AF346,Group,7,FALSE))</f>
        <v/>
      </c>
      <c r="AO346" s="103" t="s">
        <v>57</v>
      </c>
    </row>
    <row r="347" spans="2:41" s="3" customFormat="1" ht="9.9499999999999993" customHeight="1" x14ac:dyDescent="0.2">
      <c r="B347" s="114" t="s">
        <v>90</v>
      </c>
      <c r="D347" s="40"/>
      <c r="E347" s="75" t="s">
        <v>167</v>
      </c>
      <c r="F347" s="75"/>
      <c r="G347" s="30" t="s">
        <v>47</v>
      </c>
      <c r="H347" s="30"/>
      <c r="I347" s="30"/>
      <c r="J347" s="30"/>
      <c r="K347" s="30"/>
      <c r="L347" s="30" t="s">
        <v>166</v>
      </c>
      <c r="M347" s="30"/>
      <c r="N347" s="30"/>
      <c r="P347" s="75" t="s">
        <v>141</v>
      </c>
      <c r="Q347" s="91"/>
      <c r="R347" s="29" t="s">
        <v>51</v>
      </c>
      <c r="S347" s="39">
        <f>IF(Suggested="Yes",AA347,AG347)</f>
        <v>7.2</v>
      </c>
      <c r="T347" s="37" t="s">
        <v>46</v>
      </c>
      <c r="U347" s="5" t="str">
        <f>+Instructions!$B$3</f>
        <v>B</v>
      </c>
      <c r="V347" s="52"/>
      <c r="W347" s="56">
        <f>+Instructions!$C$22</f>
        <v>0</v>
      </c>
      <c r="X347" s="39">
        <f>ROUND($AA347*(1-W347)+0.004999,2)</f>
        <v>7.2</v>
      </c>
      <c r="Y347" s="52"/>
      <c r="Z347" s="6" t="s">
        <v>737</v>
      </c>
      <c r="AA347" s="39">
        <v>7.2</v>
      </c>
      <c r="AB347" s="60">
        <f t="shared" si="299"/>
        <v>0</v>
      </c>
      <c r="AC347" s="39">
        <f t="shared" si="299"/>
        <v>7.2</v>
      </c>
      <c r="AD347" s="60">
        <f>(AG347-AC347)/AG347</f>
        <v>0</v>
      </c>
      <c r="AE347" s="118"/>
      <c r="AF347" s="127">
        <v>2</v>
      </c>
      <c r="AG347" s="44">
        <f>SUM(AJ347:AL347)+AE347</f>
        <v>7.2</v>
      </c>
      <c r="AH347" s="52"/>
      <c r="AJ347" s="17">
        <f>ROUND(AC347/(1-VLOOKUP(AF347,Group,2,FALSE)),2)</f>
        <v>7.2</v>
      </c>
      <c r="AK347" s="17">
        <f>IF(VLOOKUP(AF347,Group,5,FALSE)="YES",VLOOKUP(ROUND(ROUND(AJ347,1)-AJ347,2),Round,2,FALSE)+VLOOKUP(AF347,Group,6,FALSE),0)</f>
        <v>0</v>
      </c>
      <c r="AL347" s="17">
        <f>IF(VLOOKUP(AF347,Group,7,FALSE)="",0,ROUND(AJ347-0.04999,1)-AJ347+AM347)</f>
        <v>0</v>
      </c>
      <c r="AM347" s="17" t="str">
        <f>IF(VLOOKUP(AF347,Group,7,FALSE)="","",VLOOKUP(AF347,Group,7,FALSE))</f>
        <v/>
      </c>
      <c r="AO347" s="103" t="s">
        <v>57</v>
      </c>
    </row>
    <row r="348" spans="2:41" s="3" customFormat="1" ht="9.9499999999999993" customHeight="1" x14ac:dyDescent="0.2">
      <c r="B348" s="114" t="s">
        <v>90</v>
      </c>
      <c r="D348" s="40"/>
      <c r="E348" s="75" t="s">
        <v>458</v>
      </c>
      <c r="F348" s="75"/>
      <c r="G348" s="30" t="s">
        <v>47</v>
      </c>
      <c r="H348" s="30"/>
      <c r="I348" s="30"/>
      <c r="J348" s="30"/>
      <c r="K348" s="30"/>
      <c r="L348" s="30" t="s">
        <v>166</v>
      </c>
      <c r="M348" s="30"/>
      <c r="N348" s="30"/>
      <c r="P348" s="75" t="s">
        <v>371</v>
      </c>
      <c r="Q348" s="91"/>
      <c r="R348" s="29"/>
      <c r="S348" s="39">
        <f>IF(Suggested="Yes",AA348,AG348)</f>
        <v>8.9499999999999993</v>
      </c>
      <c r="T348" s="37" t="s">
        <v>46</v>
      </c>
      <c r="U348" s="5" t="str">
        <f>+Instructions!$B$3</f>
        <v>B</v>
      </c>
      <c r="V348" s="52"/>
      <c r="W348" s="56">
        <f>+Instructions!$C$22</f>
        <v>0</v>
      </c>
      <c r="X348" s="39">
        <f>ROUND($AA348*(1-W348)+0.004999,2)</f>
        <v>8.9499999999999993</v>
      </c>
      <c r="Y348" s="52"/>
      <c r="Z348" s="6" t="s">
        <v>737</v>
      </c>
      <c r="AA348" s="39">
        <v>8.9499999999999993</v>
      </c>
      <c r="AB348" s="60">
        <f t="shared" si="299"/>
        <v>0</v>
      </c>
      <c r="AC348" s="39">
        <f t="shared" si="299"/>
        <v>8.9499999999999993</v>
      </c>
      <c r="AD348" s="60">
        <f>(AG348-AC348)/AG348</f>
        <v>0</v>
      </c>
      <c r="AE348" s="118"/>
      <c r="AF348" s="127">
        <v>2</v>
      </c>
      <c r="AG348" s="44">
        <f>SUM(AJ348:AL348)+AE348</f>
        <v>8.9499999999999993</v>
      </c>
      <c r="AH348" s="52"/>
      <c r="AJ348" s="17">
        <f>ROUND(AC348/(1-VLOOKUP(AF348,Group,2,FALSE)),2)</f>
        <v>8.9499999999999993</v>
      </c>
      <c r="AK348" s="17">
        <f>IF(VLOOKUP(AF348,Group,5,FALSE)="YES",VLOOKUP(ROUND(ROUND(AJ348,1)-AJ348,2),Round,2,FALSE)+VLOOKUP(AF348,Group,6,FALSE),0)</f>
        <v>0</v>
      </c>
      <c r="AL348" s="17">
        <f>IF(VLOOKUP(AF348,Group,7,FALSE)="",0,ROUND(AJ348-0.04999,1)-AJ348+AM348)</f>
        <v>0</v>
      </c>
      <c r="AM348" s="17" t="str">
        <f>IF(VLOOKUP(AF348,Group,7,FALSE)="","",VLOOKUP(AF348,Group,7,FALSE))</f>
        <v/>
      </c>
      <c r="AO348" s="103" t="s">
        <v>57</v>
      </c>
    </row>
    <row r="349" spans="2:41" s="3" customFormat="1" ht="2.85" customHeight="1" x14ac:dyDescent="0.2">
      <c r="P349" s="75"/>
      <c r="Q349" s="91"/>
      <c r="R349" s="6"/>
      <c r="S349" s="39"/>
      <c r="T349" s="6"/>
      <c r="U349" s="5"/>
      <c r="V349" s="52"/>
      <c r="W349" s="56"/>
      <c r="X349" s="15"/>
      <c r="Y349" s="52"/>
      <c r="Z349" s="39"/>
      <c r="AA349" s="39"/>
      <c r="AB349" s="55"/>
      <c r="AC349" s="17"/>
      <c r="AD349" s="15"/>
      <c r="AE349" s="65"/>
      <c r="AF349" s="121"/>
      <c r="AG349" s="39"/>
      <c r="AH349" s="52"/>
      <c r="AJ349" s="17"/>
      <c r="AK349" s="17"/>
      <c r="AL349" s="17"/>
      <c r="AM349" s="17"/>
      <c r="AO349" s="31"/>
    </row>
    <row r="350" spans="2:41" s="3" customFormat="1" ht="9.9499999999999993" customHeight="1" x14ac:dyDescent="0.2">
      <c r="B350" s="115" t="s">
        <v>92</v>
      </c>
      <c r="C350" s="3" t="s">
        <v>87</v>
      </c>
      <c r="D350" s="40"/>
      <c r="E350" s="75" t="s">
        <v>86</v>
      </c>
      <c r="F350" s="75"/>
      <c r="G350" s="30" t="s">
        <v>150</v>
      </c>
      <c r="H350" s="30"/>
      <c r="I350" s="30"/>
      <c r="J350" s="30"/>
      <c r="K350" s="30"/>
      <c r="L350" s="30" t="s">
        <v>166</v>
      </c>
      <c r="M350" s="30"/>
      <c r="N350" s="30"/>
      <c r="P350" s="75" t="s">
        <v>293</v>
      </c>
      <c r="Q350" s="91"/>
      <c r="R350" s="29"/>
      <c r="S350" s="39">
        <f>IF(Suggested="Yes",AA350,AG350)</f>
        <v>18.600000000000001</v>
      </c>
      <c r="T350" s="37" t="s">
        <v>46</v>
      </c>
      <c r="U350" s="5" t="str">
        <f>+Instructions!$B$3</f>
        <v>B</v>
      </c>
      <c r="V350" s="52"/>
      <c r="W350" s="56">
        <f>+Instructions!$C$22</f>
        <v>0</v>
      </c>
      <c r="X350" s="17">
        <f>ROUND($AA350*(1-W350)+0.004999,2)</f>
        <v>18.600000000000001</v>
      </c>
      <c r="Y350" s="52"/>
      <c r="Z350" s="6" t="s">
        <v>737</v>
      </c>
      <c r="AA350" s="39">
        <v>18.600000000000001</v>
      </c>
      <c r="AB350" s="60">
        <f>+W350</f>
        <v>0</v>
      </c>
      <c r="AC350" s="17">
        <f>+X350</f>
        <v>18.600000000000001</v>
      </c>
      <c r="AD350" s="12">
        <f>(AG350-AC350)/AG350</f>
        <v>0</v>
      </c>
      <c r="AE350" s="118"/>
      <c r="AF350" s="128">
        <v>4</v>
      </c>
      <c r="AG350" s="111">
        <f>SUM(AJ350:AL350)+AE350</f>
        <v>18.600000000000001</v>
      </c>
      <c r="AH350" s="52"/>
      <c r="AJ350" s="17">
        <f>ROUND(AC350/(1-VLOOKUP(AF350,Group,2,FALSE)),2)</f>
        <v>18.600000000000001</v>
      </c>
      <c r="AK350" s="17">
        <f>IF(VLOOKUP(AF350,Group,5,FALSE)="YES",VLOOKUP(ROUND(ROUND(AJ350,1)-AJ350,2),Round,2,FALSE)+VLOOKUP(AF350,Group,6,FALSE),0)</f>
        <v>0</v>
      </c>
      <c r="AL350" s="17">
        <f>IF(VLOOKUP(AF350,Group,7,FALSE)="",0,ROUND(AJ350-0.04999,1)-AJ350+AM350)</f>
        <v>0</v>
      </c>
      <c r="AM350" s="17" t="str">
        <f>IF(VLOOKUP(AF350,Group,7,FALSE)="","",VLOOKUP(AF350,Group,7,FALSE))</f>
        <v/>
      </c>
      <c r="AO350" s="103" t="s">
        <v>57</v>
      </c>
    </row>
    <row r="351" spans="2:41" s="3" customFormat="1" ht="2.85" customHeight="1" x14ac:dyDescent="0.2">
      <c r="P351" s="75"/>
      <c r="Q351" s="91"/>
      <c r="R351" s="6"/>
      <c r="S351" s="39"/>
      <c r="T351" s="6"/>
      <c r="U351" s="5"/>
      <c r="V351" s="52"/>
      <c r="W351" s="56"/>
      <c r="X351" s="15"/>
      <c r="Y351" s="52"/>
      <c r="Z351" s="39"/>
      <c r="AA351" s="39"/>
      <c r="AB351" s="55"/>
      <c r="AC351" s="17"/>
      <c r="AD351" s="15"/>
      <c r="AE351" s="65"/>
      <c r="AF351" s="121"/>
      <c r="AG351" s="39"/>
      <c r="AH351" s="52"/>
      <c r="AJ351" s="17"/>
      <c r="AK351" s="17"/>
      <c r="AL351" s="17"/>
      <c r="AM351" s="17"/>
      <c r="AO351" s="31"/>
    </row>
    <row r="352" spans="2:41" s="3" customFormat="1" ht="9.9499999999999993" customHeight="1" x14ac:dyDescent="0.2">
      <c r="B352" s="112" t="s">
        <v>91</v>
      </c>
      <c r="D352" s="40"/>
      <c r="E352" s="75" t="s">
        <v>113</v>
      </c>
      <c r="F352" s="75"/>
      <c r="G352" s="30" t="s">
        <v>98</v>
      </c>
      <c r="H352" s="30"/>
      <c r="I352" s="30"/>
      <c r="J352" s="30"/>
      <c r="K352" s="30"/>
      <c r="L352" s="30" t="s">
        <v>166</v>
      </c>
      <c r="M352" s="30"/>
      <c r="N352" s="30"/>
      <c r="P352" s="75"/>
      <c r="Q352" s="91"/>
      <c r="R352" s="29"/>
      <c r="S352" s="39">
        <f>IF(Suggested="Yes",AA352,AG352)</f>
        <v>10.65</v>
      </c>
      <c r="T352" s="37" t="s">
        <v>45</v>
      </c>
      <c r="U352" s="5" t="str">
        <f>+Instructions!$B$3</f>
        <v>B</v>
      </c>
      <c r="V352" s="52"/>
      <c r="W352" s="56">
        <f>+Instructions!$C$22</f>
        <v>0</v>
      </c>
      <c r="X352" s="17">
        <f>ROUND($AA352*(1-W352)+0.004999,2)</f>
        <v>10.65</v>
      </c>
      <c r="Y352" s="52"/>
      <c r="Z352" s="6" t="s">
        <v>737</v>
      </c>
      <c r="AA352" s="39">
        <v>10.65</v>
      </c>
      <c r="AB352" s="60">
        <f>+W352</f>
        <v>0</v>
      </c>
      <c r="AC352" s="17">
        <f>+X352</f>
        <v>10.65</v>
      </c>
      <c r="AD352" s="12">
        <f>(AG352-AC352)/AG352</f>
        <v>0</v>
      </c>
      <c r="AE352" s="118"/>
      <c r="AF352" s="126">
        <v>3</v>
      </c>
      <c r="AG352" s="53">
        <f>SUM(AJ352:AL352)+AE352</f>
        <v>10.65</v>
      </c>
      <c r="AH352" s="52"/>
      <c r="AJ352" s="17">
        <f>ROUND(AC352/(1-VLOOKUP(AF352,Group,2,FALSE)),2)</f>
        <v>10.65</v>
      </c>
      <c r="AK352" s="17">
        <f>IF(VLOOKUP(AF352,Group,5,FALSE)="YES",VLOOKUP(ROUND(ROUND(AJ352,1)-AJ352,2),Round,2,FALSE)+VLOOKUP(AF352,Group,6,FALSE),0)</f>
        <v>0</v>
      </c>
      <c r="AL352" s="17">
        <f>IF(VLOOKUP(AF352,Group,7,FALSE)="",0,ROUND(AJ352-0.04999,1)-AJ352+AM352)</f>
        <v>0</v>
      </c>
      <c r="AM352" s="17" t="str">
        <f>IF(VLOOKUP(AF352,Group,7,FALSE)="","",VLOOKUP(AF352,Group,7,FALSE))</f>
        <v/>
      </c>
      <c r="AO352" s="103" t="s">
        <v>57</v>
      </c>
    </row>
    <row r="353" spans="2:41" s="3" customFormat="1" ht="9.9499999999999993" customHeight="1" x14ac:dyDescent="0.2">
      <c r="B353" s="112" t="s">
        <v>91</v>
      </c>
      <c r="D353" s="40"/>
      <c r="E353" s="75" t="s">
        <v>139</v>
      </c>
      <c r="F353" s="75"/>
      <c r="G353" s="30" t="s">
        <v>98</v>
      </c>
      <c r="H353" s="30"/>
      <c r="I353" s="30"/>
      <c r="J353" s="30"/>
      <c r="K353" s="30"/>
      <c r="L353" s="30" t="s">
        <v>166</v>
      </c>
      <c r="M353" s="30"/>
      <c r="N353" s="30"/>
      <c r="P353" s="75"/>
      <c r="Q353" s="91"/>
      <c r="R353" s="29" t="s">
        <v>391</v>
      </c>
      <c r="S353" s="39">
        <f>IF(Suggested="Yes",AA353,AG353)</f>
        <v>17.2</v>
      </c>
      <c r="T353" s="37" t="s">
        <v>45</v>
      </c>
      <c r="U353" s="5" t="str">
        <f>+Instructions!$B$3</f>
        <v>B</v>
      </c>
      <c r="V353" s="52"/>
      <c r="W353" s="56">
        <f>+Instructions!$C$22</f>
        <v>0</v>
      </c>
      <c r="X353" s="17">
        <f>ROUND($AA353*(1-W353)+0.004999,2)</f>
        <v>17.2</v>
      </c>
      <c r="Y353" s="52"/>
      <c r="Z353" s="6" t="s">
        <v>737</v>
      </c>
      <c r="AA353" s="39">
        <v>17.2</v>
      </c>
      <c r="AB353" s="60">
        <f>+W353</f>
        <v>0</v>
      </c>
      <c r="AC353" s="17">
        <f>+X353</f>
        <v>17.2</v>
      </c>
      <c r="AD353" s="12">
        <f>(AG353-AC353)/AG353</f>
        <v>0</v>
      </c>
      <c r="AE353" s="118"/>
      <c r="AF353" s="126">
        <v>3</v>
      </c>
      <c r="AG353" s="53">
        <f>SUM(AJ353:AL353)+AE353</f>
        <v>17.2</v>
      </c>
      <c r="AH353" s="52"/>
      <c r="AJ353" s="17">
        <f>ROUND(AC353/(1-VLOOKUP(AF353,Group,2,FALSE)),2)</f>
        <v>17.2</v>
      </c>
      <c r="AK353" s="17">
        <f>IF(VLOOKUP(AF353,Group,5,FALSE)="YES",VLOOKUP(ROUND(ROUND(AJ353,1)-AJ353,2),Round,2,FALSE)+VLOOKUP(AF353,Group,6,FALSE),0)</f>
        <v>0</v>
      </c>
      <c r="AL353" s="17">
        <f>IF(VLOOKUP(AF353,Group,7,FALSE)="",0,ROUND(AJ353-0.04999,1)-AJ353+AM353)</f>
        <v>0</v>
      </c>
      <c r="AM353" s="17" t="str">
        <f>IF(VLOOKUP(AF353,Group,7,FALSE)="","",VLOOKUP(AF353,Group,7,FALSE))</f>
        <v/>
      </c>
      <c r="AO353" s="103" t="s">
        <v>57</v>
      </c>
    </row>
    <row r="354" spans="2:41" s="3" customFormat="1" ht="2.85" customHeight="1" x14ac:dyDescent="0.2">
      <c r="P354" s="75"/>
      <c r="Q354" s="91"/>
      <c r="R354" s="6"/>
      <c r="S354" s="39"/>
      <c r="T354" s="6"/>
      <c r="U354" s="5"/>
      <c r="V354" s="52"/>
      <c r="W354" s="56"/>
      <c r="X354" s="15"/>
      <c r="Y354" s="52"/>
      <c r="Z354" s="39"/>
      <c r="AA354" s="39"/>
      <c r="AB354" s="55"/>
      <c r="AC354" s="17"/>
      <c r="AD354" s="15"/>
      <c r="AE354" s="65"/>
      <c r="AF354" s="121"/>
      <c r="AG354" s="39"/>
      <c r="AH354" s="52"/>
      <c r="AJ354" s="17"/>
      <c r="AK354" s="17"/>
      <c r="AL354" s="17"/>
      <c r="AM354" s="17"/>
      <c r="AO354" s="31"/>
    </row>
    <row r="355" spans="2:41" s="3" customFormat="1" ht="9.9499999999999993" customHeight="1" x14ac:dyDescent="0.2">
      <c r="B355" s="114" t="s">
        <v>90</v>
      </c>
      <c r="D355" s="40"/>
      <c r="E355" s="75" t="s">
        <v>112</v>
      </c>
      <c r="F355" s="75"/>
      <c r="G355" s="30" t="s">
        <v>47</v>
      </c>
      <c r="H355" s="30"/>
      <c r="I355" s="30"/>
      <c r="J355" s="30"/>
      <c r="K355" s="30"/>
      <c r="L355" s="30" t="s">
        <v>129</v>
      </c>
      <c r="M355" s="30"/>
      <c r="N355" s="30"/>
      <c r="P355" s="75" t="s">
        <v>467</v>
      </c>
      <c r="Q355" s="91"/>
      <c r="R355" s="29"/>
      <c r="S355" s="39">
        <f t="shared" ref="S355:S360" si="300">IF(Suggested="Yes",AA355,AG355)</f>
        <v>10.45</v>
      </c>
      <c r="T355" s="37" t="s">
        <v>46</v>
      </c>
      <c r="U355" s="5" t="str">
        <f>+Instructions!$B$3</f>
        <v>B</v>
      </c>
      <c r="V355" s="52"/>
      <c r="W355" s="56">
        <f>+Instructions!$C$22</f>
        <v>0</v>
      </c>
      <c r="X355" s="39">
        <f t="shared" ref="X355:X360" si="301">ROUND($AA355*(1-W355)+0.004999,2)</f>
        <v>10.45</v>
      </c>
      <c r="Y355" s="52"/>
      <c r="Z355" s="6" t="s">
        <v>737</v>
      </c>
      <c r="AA355" s="39">
        <v>10.45</v>
      </c>
      <c r="AB355" s="60">
        <f t="shared" ref="AB355:AC360" si="302">+W355</f>
        <v>0</v>
      </c>
      <c r="AC355" s="39">
        <f t="shared" si="302"/>
        <v>10.45</v>
      </c>
      <c r="AD355" s="60">
        <f t="shared" ref="AD355:AD360" si="303">(AG355-AC355)/AG355</f>
        <v>0</v>
      </c>
      <c r="AE355" s="118"/>
      <c r="AF355" s="127">
        <v>2</v>
      </c>
      <c r="AG355" s="44">
        <f t="shared" ref="AG355:AG360" si="304">SUM(AJ355:AL355)+AE355</f>
        <v>10.45</v>
      </c>
      <c r="AH355" s="52"/>
      <c r="AJ355" s="17">
        <f t="shared" ref="AJ355:AJ360" si="305">ROUND(AC355/(1-VLOOKUP(AF355,Group,2,FALSE)),2)</f>
        <v>10.45</v>
      </c>
      <c r="AK355" s="17">
        <f t="shared" ref="AK355:AK360" si="306">IF(VLOOKUP(AF355,Group,5,FALSE)="YES",VLOOKUP(ROUND(ROUND(AJ355,1)-AJ355,2),Round,2,FALSE)+VLOOKUP(AF355,Group,6,FALSE),0)</f>
        <v>0</v>
      </c>
      <c r="AL355" s="17">
        <f t="shared" ref="AL355:AL360" si="307">IF(VLOOKUP(AF355,Group,7,FALSE)="",0,ROUND(AJ355-0.04999,1)-AJ355+AM355)</f>
        <v>0</v>
      </c>
      <c r="AM355" s="17" t="str">
        <f t="shared" ref="AM355:AM360" si="308">IF(VLOOKUP(AF355,Group,7,FALSE)="","",VLOOKUP(AF355,Group,7,FALSE))</f>
        <v/>
      </c>
      <c r="AO355" s="103" t="s">
        <v>57</v>
      </c>
    </row>
    <row r="356" spans="2:41" s="3" customFormat="1" ht="9.9499999999999993" customHeight="1" x14ac:dyDescent="0.2">
      <c r="B356" s="114" t="s">
        <v>90</v>
      </c>
      <c r="D356" s="40"/>
      <c r="E356" s="75" t="s">
        <v>108</v>
      </c>
      <c r="F356" s="75"/>
      <c r="G356" s="30" t="s">
        <v>47</v>
      </c>
      <c r="H356" s="30"/>
      <c r="I356" s="30"/>
      <c r="J356" s="30"/>
      <c r="K356" s="30"/>
      <c r="L356" s="30" t="s">
        <v>129</v>
      </c>
      <c r="M356" s="30"/>
      <c r="N356" s="30"/>
      <c r="P356" s="75" t="s">
        <v>141</v>
      </c>
      <c r="Q356" s="91"/>
      <c r="R356" s="29"/>
      <c r="S356" s="39">
        <f t="shared" si="300"/>
        <v>7.45</v>
      </c>
      <c r="T356" s="37" t="s">
        <v>46</v>
      </c>
      <c r="U356" s="5" t="str">
        <f>+Instructions!$B$3</f>
        <v>B</v>
      </c>
      <c r="V356" s="52"/>
      <c r="W356" s="56">
        <f>+Instructions!$C$22</f>
        <v>0</v>
      </c>
      <c r="X356" s="39">
        <f t="shared" si="301"/>
        <v>7.45</v>
      </c>
      <c r="Y356" s="52"/>
      <c r="Z356" s="6" t="s">
        <v>737</v>
      </c>
      <c r="AA356" s="39">
        <v>7.45</v>
      </c>
      <c r="AB356" s="60">
        <f t="shared" si="302"/>
        <v>0</v>
      </c>
      <c r="AC356" s="39">
        <f t="shared" si="302"/>
        <v>7.45</v>
      </c>
      <c r="AD356" s="60">
        <f t="shared" si="303"/>
        <v>0</v>
      </c>
      <c r="AE356" s="118"/>
      <c r="AF356" s="127">
        <v>2</v>
      </c>
      <c r="AG356" s="44">
        <f t="shared" si="304"/>
        <v>7.45</v>
      </c>
      <c r="AH356" s="52"/>
      <c r="AJ356" s="17">
        <f t="shared" si="305"/>
        <v>7.45</v>
      </c>
      <c r="AK356" s="17">
        <f t="shared" si="306"/>
        <v>0</v>
      </c>
      <c r="AL356" s="17">
        <f t="shared" si="307"/>
        <v>0</v>
      </c>
      <c r="AM356" s="17" t="str">
        <f t="shared" si="308"/>
        <v/>
      </c>
      <c r="AO356" s="103" t="s">
        <v>57</v>
      </c>
    </row>
    <row r="357" spans="2:41" s="3" customFormat="1" ht="9.9499999999999993" customHeight="1" x14ac:dyDescent="0.2">
      <c r="B357" s="114" t="s">
        <v>90</v>
      </c>
      <c r="D357" s="40"/>
      <c r="E357" s="75" t="s">
        <v>167</v>
      </c>
      <c r="F357" s="75"/>
      <c r="G357" s="30" t="s">
        <v>47</v>
      </c>
      <c r="H357" s="30"/>
      <c r="I357" s="30"/>
      <c r="J357" s="30"/>
      <c r="K357" s="30"/>
      <c r="L357" s="30" t="s">
        <v>129</v>
      </c>
      <c r="M357" s="30"/>
      <c r="N357" s="30"/>
      <c r="P357" s="75" t="s">
        <v>141</v>
      </c>
      <c r="Q357" s="91"/>
      <c r="R357" s="29" t="s">
        <v>51</v>
      </c>
      <c r="S357" s="39">
        <f t="shared" si="300"/>
        <v>7.2</v>
      </c>
      <c r="T357" s="37" t="s">
        <v>46</v>
      </c>
      <c r="U357" s="5" t="str">
        <f>+Instructions!$B$3</f>
        <v>B</v>
      </c>
      <c r="V357" s="52"/>
      <c r="W357" s="56">
        <f>+Instructions!$C$22</f>
        <v>0</v>
      </c>
      <c r="X357" s="39">
        <f t="shared" si="301"/>
        <v>7.2</v>
      </c>
      <c r="Y357" s="52"/>
      <c r="Z357" s="6" t="s">
        <v>737</v>
      </c>
      <c r="AA357" s="39">
        <v>7.2</v>
      </c>
      <c r="AB357" s="60">
        <f t="shared" si="302"/>
        <v>0</v>
      </c>
      <c r="AC357" s="39">
        <f t="shared" si="302"/>
        <v>7.2</v>
      </c>
      <c r="AD357" s="60">
        <f t="shared" si="303"/>
        <v>0</v>
      </c>
      <c r="AE357" s="118"/>
      <c r="AF357" s="127">
        <v>2</v>
      </c>
      <c r="AG357" s="44">
        <f t="shared" si="304"/>
        <v>7.2</v>
      </c>
      <c r="AH357" s="52"/>
      <c r="AJ357" s="17">
        <f t="shared" si="305"/>
        <v>7.2</v>
      </c>
      <c r="AK357" s="17">
        <f t="shared" si="306"/>
        <v>0</v>
      </c>
      <c r="AL357" s="17">
        <f t="shared" si="307"/>
        <v>0</v>
      </c>
      <c r="AM357" s="17" t="str">
        <f t="shared" si="308"/>
        <v/>
      </c>
      <c r="AO357" s="103" t="s">
        <v>57</v>
      </c>
    </row>
    <row r="358" spans="2:41" s="3" customFormat="1" ht="9.9499999999999993" customHeight="1" x14ac:dyDescent="0.2">
      <c r="B358" s="114" t="s">
        <v>90</v>
      </c>
      <c r="D358" s="40"/>
      <c r="E358" s="75" t="s">
        <v>460</v>
      </c>
      <c r="F358" s="75"/>
      <c r="G358" s="30" t="s">
        <v>47</v>
      </c>
      <c r="H358" s="30"/>
      <c r="I358" s="30"/>
      <c r="J358" s="30"/>
      <c r="K358" s="30"/>
      <c r="L358" s="30" t="s">
        <v>129</v>
      </c>
      <c r="M358" s="30"/>
      <c r="N358" s="30"/>
      <c r="P358" s="75" t="s">
        <v>468</v>
      </c>
      <c r="Q358" s="91"/>
      <c r="R358" s="29" t="s">
        <v>396</v>
      </c>
      <c r="S358" s="39">
        <f t="shared" si="300"/>
        <v>9.4499999999999993</v>
      </c>
      <c r="T358" s="37" t="s">
        <v>46</v>
      </c>
      <c r="U358" s="5" t="str">
        <f>+Instructions!$B$3</f>
        <v>B</v>
      </c>
      <c r="V358" s="52"/>
      <c r="W358" s="56">
        <f>+Instructions!$C$22</f>
        <v>0</v>
      </c>
      <c r="X358" s="39">
        <f t="shared" si="301"/>
        <v>9.4499999999999993</v>
      </c>
      <c r="Y358" s="52"/>
      <c r="Z358" s="6" t="s">
        <v>737</v>
      </c>
      <c r="AA358" s="39">
        <v>9.4499999999999993</v>
      </c>
      <c r="AB358" s="60">
        <f t="shared" si="302"/>
        <v>0</v>
      </c>
      <c r="AC358" s="39">
        <f t="shared" si="302"/>
        <v>9.4499999999999993</v>
      </c>
      <c r="AD358" s="60">
        <f t="shared" si="303"/>
        <v>0</v>
      </c>
      <c r="AE358" s="118"/>
      <c r="AF358" s="127">
        <v>2</v>
      </c>
      <c r="AG358" s="44">
        <f t="shared" si="304"/>
        <v>9.4499999999999993</v>
      </c>
      <c r="AH358" s="52"/>
      <c r="AJ358" s="17">
        <f t="shared" si="305"/>
        <v>9.4499999999999993</v>
      </c>
      <c r="AK358" s="17">
        <f t="shared" si="306"/>
        <v>0</v>
      </c>
      <c r="AL358" s="17">
        <f t="shared" si="307"/>
        <v>0</v>
      </c>
      <c r="AM358" s="17" t="str">
        <f t="shared" si="308"/>
        <v/>
      </c>
      <c r="AO358" s="103" t="s">
        <v>57</v>
      </c>
    </row>
    <row r="359" spans="2:41" s="3" customFormat="1" ht="9.9499999999999993" customHeight="1" x14ac:dyDescent="0.2">
      <c r="B359" s="114" t="s">
        <v>90</v>
      </c>
      <c r="D359" s="40"/>
      <c r="E359" s="75" t="s">
        <v>458</v>
      </c>
      <c r="F359" s="75"/>
      <c r="G359" s="30" t="s">
        <v>47</v>
      </c>
      <c r="H359" s="30"/>
      <c r="I359" s="30"/>
      <c r="J359" s="30"/>
      <c r="K359" s="30"/>
      <c r="L359" s="30" t="s">
        <v>129</v>
      </c>
      <c r="M359" s="30"/>
      <c r="N359" s="30"/>
      <c r="P359" s="75" t="s">
        <v>371</v>
      </c>
      <c r="Q359" s="91"/>
      <c r="R359" s="29"/>
      <c r="S359" s="39">
        <f t="shared" si="300"/>
        <v>8.9499999999999993</v>
      </c>
      <c r="T359" s="37" t="s">
        <v>46</v>
      </c>
      <c r="U359" s="5" t="str">
        <f>+Instructions!$B$3</f>
        <v>B</v>
      </c>
      <c r="V359" s="52"/>
      <c r="W359" s="56">
        <f>+Instructions!$C$22</f>
        <v>0</v>
      </c>
      <c r="X359" s="39">
        <f t="shared" si="301"/>
        <v>8.9499999999999993</v>
      </c>
      <c r="Y359" s="52"/>
      <c r="Z359" s="6" t="s">
        <v>737</v>
      </c>
      <c r="AA359" s="39">
        <v>8.9499999999999993</v>
      </c>
      <c r="AB359" s="60">
        <f t="shared" si="302"/>
        <v>0</v>
      </c>
      <c r="AC359" s="39">
        <f t="shared" si="302"/>
        <v>8.9499999999999993</v>
      </c>
      <c r="AD359" s="60">
        <f t="shared" si="303"/>
        <v>0</v>
      </c>
      <c r="AE359" s="118"/>
      <c r="AF359" s="127">
        <v>2</v>
      </c>
      <c r="AG359" s="44">
        <f t="shared" si="304"/>
        <v>8.9499999999999993</v>
      </c>
      <c r="AH359" s="52"/>
      <c r="AJ359" s="17">
        <f t="shared" si="305"/>
        <v>8.9499999999999993</v>
      </c>
      <c r="AK359" s="17">
        <f t="shared" si="306"/>
        <v>0</v>
      </c>
      <c r="AL359" s="17">
        <f t="shared" si="307"/>
        <v>0</v>
      </c>
      <c r="AM359" s="17" t="str">
        <f t="shared" si="308"/>
        <v/>
      </c>
      <c r="AO359" s="103" t="s">
        <v>57</v>
      </c>
    </row>
    <row r="360" spans="2:41" s="3" customFormat="1" ht="9.9499999999999993" customHeight="1" x14ac:dyDescent="0.2">
      <c r="B360" s="114" t="s">
        <v>90</v>
      </c>
      <c r="D360" s="40"/>
      <c r="E360" s="75" t="s">
        <v>428</v>
      </c>
      <c r="F360" s="75"/>
      <c r="G360" s="30" t="s">
        <v>47</v>
      </c>
      <c r="H360" s="30"/>
      <c r="I360" s="30"/>
      <c r="J360" s="30"/>
      <c r="K360" s="30"/>
      <c r="L360" s="30" t="s">
        <v>129</v>
      </c>
      <c r="M360" s="30"/>
      <c r="N360" s="30"/>
      <c r="P360" s="75" t="s">
        <v>141</v>
      </c>
      <c r="Q360" s="91"/>
      <c r="R360" s="29" t="s">
        <v>464</v>
      </c>
      <c r="S360" s="39">
        <f t="shared" si="300"/>
        <v>9</v>
      </c>
      <c r="T360" s="37" t="s">
        <v>46</v>
      </c>
      <c r="U360" s="5" t="str">
        <f>+Instructions!$B$3</f>
        <v>B</v>
      </c>
      <c r="V360" s="52"/>
      <c r="W360" s="56">
        <f>+Instructions!$C$22</f>
        <v>0</v>
      </c>
      <c r="X360" s="39">
        <f t="shared" si="301"/>
        <v>9</v>
      </c>
      <c r="Y360" s="52"/>
      <c r="Z360" s="6" t="s">
        <v>737</v>
      </c>
      <c r="AA360" s="39">
        <v>9</v>
      </c>
      <c r="AB360" s="60">
        <f t="shared" si="302"/>
        <v>0</v>
      </c>
      <c r="AC360" s="39">
        <f t="shared" si="302"/>
        <v>9</v>
      </c>
      <c r="AD360" s="60">
        <f t="shared" si="303"/>
        <v>0</v>
      </c>
      <c r="AE360" s="118"/>
      <c r="AF360" s="127">
        <v>2</v>
      </c>
      <c r="AG360" s="44">
        <f t="shared" si="304"/>
        <v>9</v>
      </c>
      <c r="AH360" s="52"/>
      <c r="AJ360" s="17">
        <f t="shared" si="305"/>
        <v>9</v>
      </c>
      <c r="AK360" s="17">
        <f t="shared" si="306"/>
        <v>0</v>
      </c>
      <c r="AL360" s="17">
        <f t="shared" si="307"/>
        <v>0</v>
      </c>
      <c r="AM360" s="17" t="str">
        <f t="shared" si="308"/>
        <v/>
      </c>
      <c r="AO360" s="103" t="s">
        <v>57</v>
      </c>
    </row>
    <row r="361" spans="2:41" s="3" customFormat="1" ht="2.85" customHeight="1" x14ac:dyDescent="0.2">
      <c r="P361" s="75"/>
      <c r="Q361" s="91"/>
      <c r="R361" s="6"/>
      <c r="S361" s="39"/>
      <c r="T361" s="6"/>
      <c r="U361" s="5"/>
      <c r="V361" s="52"/>
      <c r="W361" s="56"/>
      <c r="X361" s="15"/>
      <c r="Y361" s="52"/>
      <c r="Z361" s="39"/>
      <c r="AA361" s="39"/>
      <c r="AB361" s="55"/>
      <c r="AC361" s="17"/>
      <c r="AD361" s="15"/>
      <c r="AE361" s="65"/>
      <c r="AF361" s="121"/>
      <c r="AG361" s="39"/>
      <c r="AH361" s="52"/>
      <c r="AJ361" s="17"/>
      <c r="AK361" s="17"/>
      <c r="AL361" s="17"/>
      <c r="AM361" s="17"/>
      <c r="AO361" s="31"/>
    </row>
    <row r="362" spans="2:41" s="3" customFormat="1" ht="9.9499999999999993" customHeight="1" x14ac:dyDescent="0.2">
      <c r="B362" s="115" t="s">
        <v>92</v>
      </c>
      <c r="C362" s="3" t="s">
        <v>87</v>
      </c>
      <c r="D362" s="40"/>
      <c r="E362" s="75" t="s">
        <v>86</v>
      </c>
      <c r="F362" s="75"/>
      <c r="G362" s="30" t="s">
        <v>461</v>
      </c>
      <c r="H362" s="30"/>
      <c r="I362" s="30"/>
      <c r="J362" s="30"/>
      <c r="K362" s="30"/>
      <c r="L362" s="30" t="s">
        <v>129</v>
      </c>
      <c r="M362" s="30"/>
      <c r="N362" s="30"/>
      <c r="P362" s="75" t="s">
        <v>269</v>
      </c>
      <c r="Q362" s="91"/>
      <c r="R362" s="29"/>
      <c r="S362" s="39">
        <f>IF(Suggested="Yes",AA362,AG362)</f>
        <v>26</v>
      </c>
      <c r="T362" s="37" t="s">
        <v>46</v>
      </c>
      <c r="U362" s="5" t="str">
        <f>+Instructions!$B$3</f>
        <v>B</v>
      </c>
      <c r="V362" s="52"/>
      <c r="W362" s="56">
        <f>+Instructions!$C$22</f>
        <v>0</v>
      </c>
      <c r="X362" s="17">
        <f>ROUND($AA362*(1-W362)+0.004999,2)</f>
        <v>26</v>
      </c>
      <c r="Y362" s="52"/>
      <c r="Z362" s="6" t="s">
        <v>737</v>
      </c>
      <c r="AA362" s="39">
        <v>26</v>
      </c>
      <c r="AB362" s="60">
        <f t="shared" ref="AB362:AC365" si="309">+W362</f>
        <v>0</v>
      </c>
      <c r="AC362" s="17">
        <f t="shared" si="309"/>
        <v>26</v>
      </c>
      <c r="AD362" s="12">
        <f>(AG362-AC362)/AG362</f>
        <v>0</v>
      </c>
      <c r="AE362" s="118"/>
      <c r="AF362" s="128">
        <v>4</v>
      </c>
      <c r="AG362" s="111">
        <f>SUM(AJ362:AL362)+AE362</f>
        <v>26</v>
      </c>
      <c r="AH362" s="52"/>
      <c r="AJ362" s="17">
        <f>ROUND(AC362/(1-VLOOKUP(AF362,Group,2,FALSE)),2)</f>
        <v>26</v>
      </c>
      <c r="AK362" s="17">
        <f>IF(VLOOKUP(AF362,Group,5,FALSE)="YES",VLOOKUP(ROUND(ROUND(AJ362,1)-AJ362,2),Round,2,FALSE)+VLOOKUP(AF362,Group,6,FALSE),0)</f>
        <v>0</v>
      </c>
      <c r="AL362" s="17">
        <f>IF(VLOOKUP(AF362,Group,7,FALSE)="",0,ROUND(AJ362-0.04999,1)-AJ362+AM362)</f>
        <v>0</v>
      </c>
      <c r="AM362" s="17" t="str">
        <f>IF(VLOOKUP(AF362,Group,7,FALSE)="","",VLOOKUP(AF362,Group,7,FALSE))</f>
        <v/>
      </c>
      <c r="AO362" s="103" t="s">
        <v>57</v>
      </c>
    </row>
    <row r="363" spans="2:41" s="3" customFormat="1" ht="9.9499999999999993" customHeight="1" x14ac:dyDescent="0.2">
      <c r="B363" s="115" t="s">
        <v>92</v>
      </c>
      <c r="C363" s="3" t="s">
        <v>87</v>
      </c>
      <c r="D363" s="40"/>
      <c r="E363" s="75" t="s">
        <v>86</v>
      </c>
      <c r="F363" s="75"/>
      <c r="G363" s="30" t="s">
        <v>150</v>
      </c>
      <c r="H363" s="30"/>
      <c r="I363" s="30"/>
      <c r="J363" s="30"/>
      <c r="K363" s="30"/>
      <c r="L363" s="30" t="s">
        <v>129</v>
      </c>
      <c r="M363" s="30"/>
      <c r="N363" s="30"/>
      <c r="P363" s="75" t="s">
        <v>293</v>
      </c>
      <c r="Q363" s="91"/>
      <c r="R363" s="29"/>
      <c r="S363" s="39">
        <f>IF(Suggested="Yes",AA363,AG363)</f>
        <v>18.600000000000001</v>
      </c>
      <c r="T363" s="37" t="s">
        <v>46</v>
      </c>
      <c r="U363" s="5" t="str">
        <f>+Instructions!$B$3</f>
        <v>B</v>
      </c>
      <c r="V363" s="52"/>
      <c r="W363" s="56">
        <f>+Instructions!$C$22</f>
        <v>0</v>
      </c>
      <c r="X363" s="17">
        <f>ROUND($AA363*(1-W363)+0.004999,2)</f>
        <v>18.600000000000001</v>
      </c>
      <c r="Y363" s="52"/>
      <c r="Z363" s="6" t="s">
        <v>737</v>
      </c>
      <c r="AA363" s="39">
        <v>18.600000000000001</v>
      </c>
      <c r="AB363" s="60">
        <f t="shared" si="309"/>
        <v>0</v>
      </c>
      <c r="AC363" s="17">
        <f t="shared" si="309"/>
        <v>18.600000000000001</v>
      </c>
      <c r="AD363" s="12">
        <f>(AG363-AC363)/AG363</f>
        <v>0</v>
      </c>
      <c r="AE363" s="118"/>
      <c r="AF363" s="128">
        <v>4</v>
      </c>
      <c r="AG363" s="111">
        <f>SUM(AJ363:AL363)+AE363</f>
        <v>18.600000000000001</v>
      </c>
      <c r="AH363" s="52"/>
      <c r="AJ363" s="17">
        <f>ROUND(AC363/(1-VLOOKUP(AF363,Group,2,FALSE)),2)</f>
        <v>18.600000000000001</v>
      </c>
      <c r="AK363" s="17">
        <f>IF(VLOOKUP(AF363,Group,5,FALSE)="YES",VLOOKUP(ROUND(ROUND(AJ363,1)-AJ363,2),Round,2,FALSE)+VLOOKUP(AF363,Group,6,FALSE),0)</f>
        <v>0</v>
      </c>
      <c r="AL363" s="17">
        <f>IF(VLOOKUP(AF363,Group,7,FALSE)="",0,ROUND(AJ363-0.04999,1)-AJ363+AM363)</f>
        <v>0</v>
      </c>
      <c r="AM363" s="17" t="str">
        <f>IF(VLOOKUP(AF363,Group,7,FALSE)="","",VLOOKUP(AF363,Group,7,FALSE))</f>
        <v/>
      </c>
      <c r="AO363" s="103" t="s">
        <v>57</v>
      </c>
    </row>
    <row r="364" spans="2:41" s="3" customFormat="1" ht="9.9499999999999993" customHeight="1" x14ac:dyDescent="0.2">
      <c r="B364" s="115" t="s">
        <v>92</v>
      </c>
      <c r="D364" s="40" t="s">
        <v>87</v>
      </c>
      <c r="E364" s="75" t="s">
        <v>86</v>
      </c>
      <c r="F364" s="75"/>
      <c r="G364" s="30" t="s">
        <v>182</v>
      </c>
      <c r="H364" s="30"/>
      <c r="I364" s="30"/>
      <c r="J364" s="30"/>
      <c r="K364" s="30"/>
      <c r="L364" s="30" t="s">
        <v>129</v>
      </c>
      <c r="M364" s="30"/>
      <c r="N364" s="30"/>
      <c r="P364" s="75" t="s">
        <v>754</v>
      </c>
      <c r="Q364" s="91"/>
      <c r="R364" s="29" t="s">
        <v>753</v>
      </c>
      <c r="S364" s="39">
        <f>IF(Suggested="Yes",AA364,AG364)</f>
        <v>35.450000000000003</v>
      </c>
      <c r="T364" s="37" t="s">
        <v>46</v>
      </c>
      <c r="U364" s="5" t="str">
        <f>+Instructions!$B$3</f>
        <v>B</v>
      </c>
      <c r="V364" s="52"/>
      <c r="W364" s="56">
        <f>+Instructions!$C$22</f>
        <v>0</v>
      </c>
      <c r="X364" s="17">
        <f>ROUND($AA364*(1-W364)+0.004999,2)</f>
        <v>35.450000000000003</v>
      </c>
      <c r="Y364" s="52"/>
      <c r="Z364" s="6" t="s">
        <v>737</v>
      </c>
      <c r="AA364" s="39">
        <v>35.450000000000003</v>
      </c>
      <c r="AB364" s="60">
        <f t="shared" si="309"/>
        <v>0</v>
      </c>
      <c r="AC364" s="17">
        <f t="shared" si="309"/>
        <v>35.450000000000003</v>
      </c>
      <c r="AD364" s="12">
        <f>(AG364-AC364)/AG364</f>
        <v>0</v>
      </c>
      <c r="AE364" s="118"/>
      <c r="AF364" s="128">
        <v>4</v>
      </c>
      <c r="AG364" s="111">
        <f>SUM(AJ364:AL364)+AE364</f>
        <v>35.450000000000003</v>
      </c>
      <c r="AH364" s="52"/>
      <c r="AJ364" s="17">
        <f>ROUND(AC364/(1-VLOOKUP(AF364,Group,2,FALSE)),2)</f>
        <v>35.450000000000003</v>
      </c>
      <c r="AK364" s="17">
        <f>IF(VLOOKUP(AF364,Group,5,FALSE)="YES",VLOOKUP(ROUND(ROUND(AJ364,1)-AJ364,2),Round,2,FALSE)+VLOOKUP(AF364,Group,6,FALSE),0)</f>
        <v>0</v>
      </c>
      <c r="AL364" s="17">
        <f>IF(VLOOKUP(AF364,Group,7,FALSE)="",0,ROUND(AJ364-0.04999,1)-AJ364+AM364)</f>
        <v>0</v>
      </c>
      <c r="AM364" s="17" t="str">
        <f>IF(VLOOKUP(AF364,Group,7,FALSE)="","",VLOOKUP(AF364,Group,7,FALSE))</f>
        <v/>
      </c>
      <c r="AO364" s="103" t="s">
        <v>57</v>
      </c>
    </row>
    <row r="365" spans="2:41" s="3" customFormat="1" ht="9.9499999999999993" customHeight="1" x14ac:dyDescent="0.2">
      <c r="B365" s="115" t="s">
        <v>92</v>
      </c>
      <c r="D365" s="40"/>
      <c r="E365" s="75" t="s">
        <v>86</v>
      </c>
      <c r="F365" s="75"/>
      <c r="G365" s="30" t="s">
        <v>462</v>
      </c>
      <c r="H365" s="30"/>
      <c r="I365" s="30"/>
      <c r="J365" s="30"/>
      <c r="K365" s="30"/>
      <c r="L365" s="30" t="s">
        <v>129</v>
      </c>
      <c r="M365" s="30"/>
      <c r="N365" s="30"/>
      <c r="P365" s="75" t="s">
        <v>364</v>
      </c>
      <c r="Q365" s="91"/>
      <c r="R365" s="29" t="s">
        <v>464</v>
      </c>
      <c r="S365" s="39">
        <f>IF(Suggested="Yes",AA365,AG365)</f>
        <v>48.05</v>
      </c>
      <c r="T365" s="37" t="s">
        <v>46</v>
      </c>
      <c r="U365" s="5" t="str">
        <f>+Instructions!$B$3</f>
        <v>B</v>
      </c>
      <c r="V365" s="52"/>
      <c r="W365" s="56">
        <f>+Instructions!$C$22</f>
        <v>0</v>
      </c>
      <c r="X365" s="17">
        <f>ROUND($AA365*(1-W365)+0.004999,2)</f>
        <v>48.05</v>
      </c>
      <c r="Y365" s="52"/>
      <c r="Z365" s="6" t="s">
        <v>737</v>
      </c>
      <c r="AA365" s="39">
        <v>48.05</v>
      </c>
      <c r="AB365" s="60">
        <f t="shared" si="309"/>
        <v>0</v>
      </c>
      <c r="AC365" s="17">
        <f t="shared" si="309"/>
        <v>48.05</v>
      </c>
      <c r="AD365" s="12">
        <f>(AG365-AC365)/AG365</f>
        <v>0</v>
      </c>
      <c r="AE365" s="118"/>
      <c r="AF365" s="128">
        <v>4</v>
      </c>
      <c r="AG365" s="111">
        <f>SUM(AJ365:AL365)+AE365</f>
        <v>48.05</v>
      </c>
      <c r="AH365" s="52"/>
      <c r="AJ365" s="17">
        <f>ROUND(AC365/(1-VLOOKUP(AF365,Group,2,FALSE)),2)</f>
        <v>48.05</v>
      </c>
      <c r="AK365" s="17">
        <f>IF(VLOOKUP(AF365,Group,5,FALSE)="YES",VLOOKUP(ROUND(ROUND(AJ365,1)-AJ365,2),Round,2,FALSE)+VLOOKUP(AF365,Group,6,FALSE),0)</f>
        <v>0</v>
      </c>
      <c r="AL365" s="17">
        <f>IF(VLOOKUP(AF365,Group,7,FALSE)="",0,ROUND(AJ365-0.04999,1)-AJ365+AM365)</f>
        <v>0</v>
      </c>
      <c r="AM365" s="17" t="str">
        <f>IF(VLOOKUP(AF365,Group,7,FALSE)="","",VLOOKUP(AF365,Group,7,FALSE))</f>
        <v/>
      </c>
      <c r="AO365" s="103" t="s">
        <v>57</v>
      </c>
    </row>
    <row r="366" spans="2:41" s="3" customFormat="1" ht="2.85" customHeight="1" x14ac:dyDescent="0.2">
      <c r="P366" s="75"/>
      <c r="Q366" s="91"/>
      <c r="R366" s="6"/>
      <c r="S366" s="39"/>
      <c r="T366" s="6"/>
      <c r="U366" s="5"/>
      <c r="V366" s="52"/>
      <c r="W366" s="56"/>
      <c r="X366" s="15"/>
      <c r="Y366" s="52"/>
      <c r="Z366" s="39"/>
      <c r="AA366" s="39"/>
      <c r="AB366" s="55"/>
      <c r="AC366" s="17"/>
      <c r="AD366" s="15"/>
      <c r="AE366" s="65"/>
      <c r="AF366" s="121"/>
      <c r="AG366" s="39"/>
      <c r="AH366" s="52"/>
      <c r="AJ366" s="17"/>
      <c r="AK366" s="17"/>
      <c r="AL366" s="17"/>
      <c r="AM366" s="17"/>
      <c r="AO366" s="31"/>
    </row>
    <row r="367" spans="2:41" s="3" customFormat="1" ht="9.9499999999999993" customHeight="1" x14ac:dyDescent="0.2">
      <c r="B367" s="112" t="s">
        <v>91</v>
      </c>
      <c r="D367" s="40"/>
      <c r="E367" s="75" t="s">
        <v>113</v>
      </c>
      <c r="F367" s="75"/>
      <c r="G367" s="30" t="s">
        <v>98</v>
      </c>
      <c r="H367" s="30"/>
      <c r="I367" s="30"/>
      <c r="J367" s="30"/>
      <c r="K367" s="30"/>
      <c r="L367" s="30" t="s">
        <v>129</v>
      </c>
      <c r="M367" s="30"/>
      <c r="N367" s="30"/>
      <c r="P367" s="75"/>
      <c r="Q367" s="91"/>
      <c r="R367" s="29"/>
      <c r="S367" s="39">
        <f>IF(Suggested="Yes",AA367,AG367)</f>
        <v>10.65</v>
      </c>
      <c r="T367" s="37" t="s">
        <v>45</v>
      </c>
      <c r="U367" s="5" t="str">
        <f>+Instructions!$B$3</f>
        <v>B</v>
      </c>
      <c r="V367" s="52"/>
      <c r="W367" s="56">
        <f>+Instructions!$C$22</f>
        <v>0</v>
      </c>
      <c r="X367" s="17">
        <f>ROUND($AA367*(1-W367)+0.004999,2)</f>
        <v>10.65</v>
      </c>
      <c r="Y367" s="52"/>
      <c r="Z367" s="6" t="s">
        <v>737</v>
      </c>
      <c r="AA367" s="39">
        <v>10.65</v>
      </c>
      <c r="AB367" s="60">
        <f>+W367</f>
        <v>0</v>
      </c>
      <c r="AC367" s="17">
        <f>+X367</f>
        <v>10.65</v>
      </c>
      <c r="AD367" s="12">
        <f>(AG367-AC367)/AG367</f>
        <v>0</v>
      </c>
      <c r="AE367" s="118"/>
      <c r="AF367" s="126">
        <v>3</v>
      </c>
      <c r="AG367" s="53">
        <f>SUM(AJ367:AL367)+AE367</f>
        <v>10.65</v>
      </c>
      <c r="AH367" s="52"/>
      <c r="AJ367" s="17">
        <f>ROUND(AC367/(1-VLOOKUP(AF367,Group,2,FALSE)),2)</f>
        <v>10.65</v>
      </c>
      <c r="AK367" s="17">
        <f>IF(VLOOKUP(AF367,Group,5,FALSE)="YES",VLOOKUP(ROUND(ROUND(AJ367,1)-AJ367,2),Round,2,FALSE)+VLOOKUP(AF367,Group,6,FALSE),0)</f>
        <v>0</v>
      </c>
      <c r="AL367" s="17">
        <f>IF(VLOOKUP(AF367,Group,7,FALSE)="",0,ROUND(AJ367-0.04999,1)-AJ367+AM367)</f>
        <v>0</v>
      </c>
      <c r="AM367" s="17" t="str">
        <f>IF(VLOOKUP(AF367,Group,7,FALSE)="","",VLOOKUP(AF367,Group,7,FALSE))</f>
        <v/>
      </c>
      <c r="AO367" s="103" t="s">
        <v>57</v>
      </c>
    </row>
    <row r="368" spans="2:41" s="3" customFormat="1" ht="9.9499999999999993" customHeight="1" x14ac:dyDescent="0.2">
      <c r="B368" s="112" t="s">
        <v>91</v>
      </c>
      <c r="D368" s="40"/>
      <c r="E368" s="75" t="s">
        <v>139</v>
      </c>
      <c r="F368" s="75"/>
      <c r="G368" s="30" t="s">
        <v>98</v>
      </c>
      <c r="H368" s="30"/>
      <c r="I368" s="30"/>
      <c r="J368" s="30"/>
      <c r="K368" s="30"/>
      <c r="L368" s="30" t="s">
        <v>129</v>
      </c>
      <c r="M368" s="30"/>
      <c r="N368" s="30"/>
      <c r="P368" s="75"/>
      <c r="Q368" s="91"/>
      <c r="R368" s="29" t="s">
        <v>391</v>
      </c>
      <c r="S368" s="39">
        <f>IF(Suggested="Yes",AA368,AG368)</f>
        <v>17.2</v>
      </c>
      <c r="T368" s="37" t="s">
        <v>45</v>
      </c>
      <c r="U368" s="5" t="str">
        <f>+Instructions!$B$3</f>
        <v>B</v>
      </c>
      <c r="V368" s="52"/>
      <c r="W368" s="56">
        <f>+Instructions!$C$22</f>
        <v>0</v>
      </c>
      <c r="X368" s="17">
        <f>ROUND($AA368*(1-W368)+0.004999,2)</f>
        <v>17.2</v>
      </c>
      <c r="Y368" s="52"/>
      <c r="Z368" s="6" t="s">
        <v>737</v>
      </c>
      <c r="AA368" s="39">
        <v>17.2</v>
      </c>
      <c r="AB368" s="60">
        <f>+W368</f>
        <v>0</v>
      </c>
      <c r="AC368" s="17">
        <f>+X368</f>
        <v>17.2</v>
      </c>
      <c r="AD368" s="12">
        <f>(AG368-AC368)/AG368</f>
        <v>0</v>
      </c>
      <c r="AE368" s="118"/>
      <c r="AF368" s="126">
        <v>3</v>
      </c>
      <c r="AG368" s="53">
        <f>SUM(AJ368:AL368)+AE368</f>
        <v>17.2</v>
      </c>
      <c r="AH368" s="52"/>
      <c r="AJ368" s="17">
        <f>ROUND(AC368/(1-VLOOKUP(AF368,Group,2,FALSE)),2)</f>
        <v>17.2</v>
      </c>
      <c r="AK368" s="17">
        <f>IF(VLOOKUP(AF368,Group,5,FALSE)="YES",VLOOKUP(ROUND(ROUND(AJ368,1)-AJ368,2),Round,2,FALSE)+VLOOKUP(AF368,Group,6,FALSE),0)</f>
        <v>0</v>
      </c>
      <c r="AL368" s="17">
        <f>IF(VLOOKUP(AF368,Group,7,FALSE)="",0,ROUND(AJ368-0.04999,1)-AJ368+AM368)</f>
        <v>0</v>
      </c>
      <c r="AM368" s="17" t="str">
        <f>IF(VLOOKUP(AF368,Group,7,FALSE)="","",VLOOKUP(AF368,Group,7,FALSE))</f>
        <v/>
      </c>
      <c r="AO368" s="103" t="s">
        <v>57</v>
      </c>
    </row>
    <row r="369" spans="2:41" s="3" customFormat="1" ht="2.85" customHeight="1" x14ac:dyDescent="0.2">
      <c r="P369" s="75"/>
      <c r="Q369" s="91"/>
      <c r="R369" s="6"/>
      <c r="S369" s="39"/>
      <c r="T369" s="6"/>
      <c r="U369" s="5"/>
      <c r="V369" s="52"/>
      <c r="W369" s="56"/>
      <c r="X369" s="15"/>
      <c r="Y369" s="52"/>
      <c r="Z369" s="39"/>
      <c r="AA369" s="39"/>
      <c r="AB369" s="55"/>
      <c r="AC369" s="17"/>
      <c r="AD369" s="15"/>
      <c r="AE369" s="65"/>
      <c r="AF369" s="121"/>
      <c r="AG369" s="39"/>
      <c r="AH369" s="52"/>
      <c r="AJ369" s="17"/>
      <c r="AK369" s="17"/>
      <c r="AL369" s="17"/>
      <c r="AM369" s="17"/>
      <c r="AO369" s="31"/>
    </row>
    <row r="370" spans="2:41" s="3" customFormat="1" ht="9.75" customHeight="1" x14ac:dyDescent="0.2">
      <c r="C370" s="74"/>
      <c r="D370" s="136" t="s">
        <v>397</v>
      </c>
      <c r="E370" s="195" t="s">
        <v>459</v>
      </c>
      <c r="F370" s="135"/>
      <c r="G370" s="135"/>
      <c r="H370" s="135"/>
      <c r="I370" s="135"/>
      <c r="L370" s="195" t="s">
        <v>463</v>
      </c>
      <c r="M370" s="135"/>
      <c r="N370" s="135"/>
      <c r="O370" s="135"/>
      <c r="P370" s="135"/>
      <c r="S370" s="21"/>
      <c r="T370" s="68"/>
      <c r="U370" s="5"/>
      <c r="V370" s="52"/>
      <c r="W370" s="70"/>
      <c r="X370" s="70"/>
      <c r="Y370" s="52"/>
      <c r="Z370" s="39"/>
      <c r="AA370" s="39"/>
      <c r="AB370" s="55"/>
      <c r="AC370" s="17"/>
      <c r="AD370" s="15"/>
      <c r="AE370" s="65"/>
      <c r="AF370" s="121"/>
      <c r="AG370" s="17"/>
      <c r="AH370" s="52"/>
      <c r="AJ370" s="17"/>
      <c r="AK370" s="17"/>
      <c r="AL370" s="17"/>
      <c r="AM370" s="17"/>
      <c r="AO370" s="31"/>
    </row>
    <row r="371" spans="2:41" s="3" customFormat="1" ht="9.75" customHeight="1" x14ac:dyDescent="0.2">
      <c r="C371" s="74"/>
      <c r="D371" s="136"/>
      <c r="E371" s="195" t="s">
        <v>466</v>
      </c>
      <c r="F371" s="135"/>
      <c r="G371" s="135"/>
      <c r="H371" s="135"/>
      <c r="I371" s="135"/>
      <c r="K371" s="195"/>
      <c r="L371" s="195" t="s">
        <v>465</v>
      </c>
      <c r="M371" s="135"/>
      <c r="N371" s="135"/>
      <c r="O371" s="135"/>
      <c r="P371" s="135"/>
      <c r="S371" s="21"/>
      <c r="T371" s="68"/>
      <c r="U371" s="5"/>
      <c r="V371" s="52"/>
      <c r="W371" s="70"/>
      <c r="X371" s="70"/>
      <c r="Y371" s="52"/>
      <c r="Z371" s="39"/>
      <c r="AA371" s="39"/>
      <c r="AB371" s="55"/>
      <c r="AC371" s="17"/>
      <c r="AD371" s="15"/>
      <c r="AE371" s="65"/>
      <c r="AF371" s="121"/>
      <c r="AG371" s="17"/>
      <c r="AH371" s="52"/>
      <c r="AJ371" s="17"/>
      <c r="AK371" s="17"/>
      <c r="AL371" s="17"/>
      <c r="AM371" s="17"/>
      <c r="AO371" s="31"/>
    </row>
    <row r="372" spans="2:41" s="3" customFormat="1" ht="9.75" customHeight="1" x14ac:dyDescent="0.2">
      <c r="C372" s="74"/>
      <c r="D372" s="136"/>
      <c r="E372" s="299" t="s">
        <v>758</v>
      </c>
      <c r="F372" s="135"/>
      <c r="G372" s="135"/>
      <c r="H372" s="135"/>
      <c r="I372" s="135"/>
      <c r="K372" s="195"/>
      <c r="L372" s="195"/>
      <c r="M372" s="135"/>
      <c r="N372" s="135"/>
      <c r="O372" s="135"/>
      <c r="P372" s="135"/>
      <c r="S372" s="21"/>
      <c r="T372" s="68"/>
      <c r="U372" s="5"/>
      <c r="V372" s="52"/>
      <c r="W372" s="70"/>
      <c r="X372" s="70"/>
      <c r="Y372" s="52"/>
      <c r="Z372" s="39"/>
      <c r="AA372" s="39"/>
      <c r="AB372" s="55"/>
      <c r="AC372" s="17"/>
      <c r="AD372" s="15"/>
      <c r="AE372" s="65"/>
      <c r="AF372" s="121"/>
      <c r="AG372" s="17"/>
      <c r="AH372" s="52"/>
      <c r="AJ372" s="17"/>
      <c r="AK372" s="17"/>
      <c r="AL372" s="17"/>
      <c r="AM372" s="17"/>
      <c r="AO372" s="31"/>
    </row>
    <row r="373" spans="2:41" s="3" customFormat="1" ht="3.95" customHeight="1" x14ac:dyDescent="0.2">
      <c r="P373" s="75"/>
      <c r="Q373" s="91"/>
      <c r="R373" s="6"/>
      <c r="S373" s="39"/>
      <c r="T373" s="6"/>
      <c r="U373" s="5"/>
      <c r="V373" s="52"/>
      <c r="W373" s="56"/>
      <c r="X373" s="15"/>
      <c r="Y373" s="52"/>
      <c r="Z373" s="39"/>
      <c r="AA373" s="39"/>
      <c r="AB373" s="55"/>
      <c r="AC373" s="17"/>
      <c r="AD373" s="15"/>
      <c r="AE373" s="65"/>
      <c r="AF373" s="121"/>
      <c r="AG373" s="39"/>
      <c r="AH373" s="52"/>
      <c r="AJ373" s="17"/>
      <c r="AK373" s="17"/>
      <c r="AL373" s="17"/>
      <c r="AM373" s="17"/>
      <c r="AO373" s="31"/>
    </row>
    <row r="374" spans="2:41" s="3" customFormat="1" ht="9.9499999999999993" customHeight="1" x14ac:dyDescent="0.2">
      <c r="C374" s="74" t="s">
        <v>425</v>
      </c>
      <c r="D374" s="147"/>
      <c r="E374" s="147"/>
      <c r="N374" s="3" t="s">
        <v>87</v>
      </c>
      <c r="O374" s="3" t="s">
        <v>87</v>
      </c>
      <c r="P374" s="193"/>
      <c r="Q374" s="6"/>
      <c r="R374" s="80" t="s">
        <v>211</v>
      </c>
      <c r="S374" s="206" t="s">
        <v>426</v>
      </c>
      <c r="T374" s="207"/>
      <c r="U374" s="5"/>
      <c r="V374" s="52"/>
      <c r="W374" s="70"/>
      <c r="X374" s="70"/>
      <c r="Y374" s="52"/>
      <c r="Z374" s="39"/>
      <c r="AA374" s="39"/>
      <c r="AB374" s="55"/>
      <c r="AC374" s="17"/>
      <c r="AD374" s="15"/>
      <c r="AE374" s="65"/>
      <c r="AF374" s="121"/>
      <c r="AG374" s="17"/>
      <c r="AH374" s="52"/>
      <c r="AJ374" s="17"/>
      <c r="AK374" s="17"/>
      <c r="AL374" s="17"/>
      <c r="AM374" s="17"/>
      <c r="AO374" s="31" t="s">
        <v>57</v>
      </c>
    </row>
    <row r="375" spans="2:41" s="3" customFormat="1" ht="2.85" customHeight="1" x14ac:dyDescent="0.2">
      <c r="P375" s="75"/>
      <c r="Q375" s="91"/>
      <c r="R375" s="6"/>
      <c r="S375" s="39"/>
      <c r="T375" s="6"/>
      <c r="U375" s="5"/>
      <c r="V375" s="52"/>
      <c r="W375" s="56"/>
      <c r="X375" s="15"/>
      <c r="Y375" s="52"/>
      <c r="Z375" s="39"/>
      <c r="AA375" s="39"/>
      <c r="AB375" s="55"/>
      <c r="AC375" s="17"/>
      <c r="AD375" s="15"/>
      <c r="AE375" s="65"/>
      <c r="AF375" s="121"/>
      <c r="AG375" s="39"/>
      <c r="AH375" s="52"/>
      <c r="AJ375" s="17"/>
      <c r="AK375" s="17"/>
      <c r="AL375" s="17"/>
      <c r="AM375" s="17"/>
      <c r="AO375" s="31"/>
    </row>
    <row r="376" spans="2:41" s="3" customFormat="1" ht="9.9499999999999993" customHeight="1" x14ac:dyDescent="0.2">
      <c r="C376" s="74"/>
      <c r="D376" s="40" t="s">
        <v>9</v>
      </c>
      <c r="E376" s="135" t="s">
        <v>427</v>
      </c>
      <c r="F376" s="135"/>
      <c r="G376" s="135"/>
      <c r="H376" s="135"/>
      <c r="I376" s="135"/>
      <c r="J376" s="135"/>
      <c r="K376" s="135"/>
      <c r="L376" s="135"/>
      <c r="M376" s="135"/>
      <c r="N376" s="135"/>
      <c r="O376" s="135"/>
      <c r="P376" s="135"/>
      <c r="S376" s="21"/>
      <c r="T376" s="68"/>
      <c r="U376" s="5"/>
      <c r="V376" s="52"/>
      <c r="W376" s="70"/>
      <c r="X376" s="70"/>
      <c r="Y376" s="52"/>
      <c r="Z376" s="39"/>
      <c r="AA376" s="39"/>
      <c r="AB376" s="55"/>
      <c r="AC376" s="17"/>
      <c r="AD376" s="15"/>
      <c r="AE376" s="65"/>
      <c r="AF376" s="121"/>
      <c r="AG376" s="17"/>
      <c r="AH376" s="52"/>
      <c r="AJ376" s="17"/>
      <c r="AK376" s="17"/>
      <c r="AL376" s="17"/>
      <c r="AM376" s="17"/>
      <c r="AO376" s="31"/>
    </row>
    <row r="377" spans="2:41" s="3" customFormat="1" ht="2.85" customHeight="1" x14ac:dyDescent="0.2">
      <c r="P377" s="75"/>
      <c r="Q377" s="91"/>
      <c r="R377" s="6"/>
      <c r="S377" s="39"/>
      <c r="T377" s="6"/>
      <c r="U377" s="5"/>
      <c r="V377" s="52"/>
      <c r="W377" s="56"/>
      <c r="X377" s="15"/>
      <c r="Y377" s="52"/>
      <c r="Z377" s="39"/>
      <c r="AA377" s="39"/>
      <c r="AB377" s="55"/>
      <c r="AC377" s="17"/>
      <c r="AD377" s="15"/>
      <c r="AE377" s="65"/>
      <c r="AF377" s="121"/>
      <c r="AG377" s="39"/>
      <c r="AH377" s="52"/>
      <c r="AJ377" s="17"/>
      <c r="AK377" s="17"/>
      <c r="AL377" s="17"/>
      <c r="AM377" s="17"/>
      <c r="AO377" s="31"/>
    </row>
    <row r="378" spans="2:41" s="3" customFormat="1" ht="9.9499999999999993" customHeight="1" x14ac:dyDescent="0.2">
      <c r="B378" s="114" t="s">
        <v>90</v>
      </c>
      <c r="D378" s="40"/>
      <c r="E378" s="75" t="s">
        <v>108</v>
      </c>
      <c r="F378" s="75"/>
      <c r="G378" s="30" t="s">
        <v>47</v>
      </c>
      <c r="H378" s="30"/>
      <c r="I378" s="30"/>
      <c r="J378" s="30"/>
      <c r="K378" s="30" t="s">
        <v>434</v>
      </c>
      <c r="L378" s="30"/>
      <c r="M378" s="30"/>
      <c r="N378" s="30"/>
      <c r="P378" s="75" t="s">
        <v>141</v>
      </c>
      <c r="Q378" s="91"/>
      <c r="R378" s="29"/>
      <c r="S378" s="39">
        <f>IF(Suggested="Yes",AA378,AG378)</f>
        <v>7.8</v>
      </c>
      <c r="T378" s="37" t="s">
        <v>46</v>
      </c>
      <c r="U378" s="5" t="str">
        <f>+Instructions!$B$3</f>
        <v>B</v>
      </c>
      <c r="V378" s="52"/>
      <c r="W378" s="56">
        <f>+Instructions!$C$22</f>
        <v>0</v>
      </c>
      <c r="X378" s="39">
        <f>ROUND($AA378*(1-W378)+0.004999,2)</f>
        <v>7.8</v>
      </c>
      <c r="Y378" s="52"/>
      <c r="Z378" s="6" t="s">
        <v>737</v>
      </c>
      <c r="AA378" s="39">
        <v>7.8</v>
      </c>
      <c r="AB378" s="60">
        <f t="shared" ref="AB378:AC380" si="310">+W378</f>
        <v>0</v>
      </c>
      <c r="AC378" s="39">
        <f t="shared" si="310"/>
        <v>7.8</v>
      </c>
      <c r="AD378" s="60">
        <f>(AG378-AC378)/AG378</f>
        <v>0</v>
      </c>
      <c r="AE378" s="118"/>
      <c r="AF378" s="127">
        <v>2</v>
      </c>
      <c r="AG378" s="44">
        <f>SUM(AJ378:AL378)+AE378</f>
        <v>7.8</v>
      </c>
      <c r="AH378" s="52"/>
      <c r="AJ378" s="17">
        <f>ROUND(AC378/(1-VLOOKUP(AF378,Group,2,FALSE)),2)</f>
        <v>7.8</v>
      </c>
      <c r="AK378" s="17">
        <f>IF(VLOOKUP(AF378,Group,5,FALSE)="YES",VLOOKUP(ROUND(ROUND(AJ378,1)-AJ378,2),Round,2,FALSE)+VLOOKUP(AF378,Group,6,FALSE),0)</f>
        <v>0</v>
      </c>
      <c r="AL378" s="17">
        <f>IF(VLOOKUP(AF378,Group,7,FALSE)="",0,ROUND(AJ378-0.04999,1)-AJ378+AM378)</f>
        <v>0</v>
      </c>
      <c r="AM378" s="17" t="str">
        <f>IF(VLOOKUP(AF378,Group,7,FALSE)="","",VLOOKUP(AF378,Group,7,FALSE))</f>
        <v/>
      </c>
      <c r="AO378" s="103" t="s">
        <v>57</v>
      </c>
    </row>
    <row r="379" spans="2:41" s="3" customFormat="1" ht="9.9499999999999993" customHeight="1" x14ac:dyDescent="0.2">
      <c r="B379" s="114" t="s">
        <v>90</v>
      </c>
      <c r="D379" s="40"/>
      <c r="E379" s="75" t="s">
        <v>358</v>
      </c>
      <c r="F379" s="75"/>
      <c r="G379" s="30" t="s">
        <v>47</v>
      </c>
      <c r="H379" s="30"/>
      <c r="I379" s="30"/>
      <c r="J379" s="30"/>
      <c r="K379" s="30" t="s">
        <v>434</v>
      </c>
      <c r="L379" s="30"/>
      <c r="M379" s="30"/>
      <c r="N379" s="30"/>
      <c r="P379" s="75" t="s">
        <v>371</v>
      </c>
      <c r="Q379" s="91"/>
      <c r="R379" s="29"/>
      <c r="S379" s="39">
        <f>IF(Suggested="Yes",AA379,AG379)</f>
        <v>9.6999999999999993</v>
      </c>
      <c r="T379" s="37" t="s">
        <v>46</v>
      </c>
      <c r="U379" s="5" t="str">
        <f>+Instructions!$B$3</f>
        <v>B</v>
      </c>
      <c r="V379" s="52"/>
      <c r="W379" s="56">
        <f>+Instructions!$C$22</f>
        <v>0</v>
      </c>
      <c r="X379" s="39">
        <f>ROUND($AA379*(1-W379)+0.004999,2)</f>
        <v>9.6999999999999993</v>
      </c>
      <c r="Y379" s="52"/>
      <c r="Z379" s="6" t="s">
        <v>737</v>
      </c>
      <c r="AA379" s="39">
        <v>9.6999999999999993</v>
      </c>
      <c r="AB379" s="60">
        <f t="shared" si="310"/>
        <v>0</v>
      </c>
      <c r="AC379" s="39">
        <f t="shared" si="310"/>
        <v>9.6999999999999993</v>
      </c>
      <c r="AD379" s="60">
        <f>(AG379-AC379)/AG379</f>
        <v>0</v>
      </c>
      <c r="AE379" s="118"/>
      <c r="AF379" s="127">
        <v>2</v>
      </c>
      <c r="AG379" s="44">
        <f>SUM(AJ379:AL379)+AE379</f>
        <v>9.6999999999999993</v>
      </c>
      <c r="AH379" s="52"/>
      <c r="AJ379" s="17">
        <f>ROUND(AC379/(1-VLOOKUP(AF379,Group,2,FALSE)),2)</f>
        <v>9.6999999999999993</v>
      </c>
      <c r="AK379" s="17">
        <f>IF(VLOOKUP(AF379,Group,5,FALSE)="YES",VLOOKUP(ROUND(ROUND(AJ379,1)-AJ379,2),Round,2,FALSE)+VLOOKUP(AF379,Group,6,FALSE),0)</f>
        <v>0</v>
      </c>
      <c r="AL379" s="17">
        <f>IF(VLOOKUP(AF379,Group,7,FALSE)="",0,ROUND(AJ379-0.04999,1)-AJ379+AM379)</f>
        <v>0</v>
      </c>
      <c r="AM379" s="17" t="str">
        <f>IF(VLOOKUP(AF379,Group,7,FALSE)="","",VLOOKUP(AF379,Group,7,FALSE))</f>
        <v/>
      </c>
      <c r="AO379" s="103" t="s">
        <v>57</v>
      </c>
    </row>
    <row r="380" spans="2:41" s="3" customFormat="1" ht="9.9499999999999993" customHeight="1" x14ac:dyDescent="0.2">
      <c r="B380" s="114" t="s">
        <v>90</v>
      </c>
      <c r="D380" s="40"/>
      <c r="E380" s="75" t="s">
        <v>428</v>
      </c>
      <c r="F380" s="75"/>
      <c r="G380" s="30" t="s">
        <v>47</v>
      </c>
      <c r="H380" s="30"/>
      <c r="I380" s="30"/>
      <c r="J380" s="30"/>
      <c r="K380" s="30" t="s">
        <v>434</v>
      </c>
      <c r="L380" s="30"/>
      <c r="M380" s="30"/>
      <c r="N380" s="30"/>
      <c r="P380" s="75" t="s">
        <v>141</v>
      </c>
      <c r="Q380" s="91"/>
      <c r="R380" s="29"/>
      <c r="S380" s="39">
        <f>IF(Suggested="Yes",AA380,AG380)</f>
        <v>9.5500000000000007</v>
      </c>
      <c r="T380" s="37" t="s">
        <v>46</v>
      </c>
      <c r="U380" s="5" t="str">
        <f>+Instructions!$B$3</f>
        <v>B</v>
      </c>
      <c r="V380" s="52"/>
      <c r="W380" s="56">
        <f>+Instructions!$C$22</f>
        <v>0</v>
      </c>
      <c r="X380" s="39">
        <f>ROUND($AA380*(1-W380)+0.004999,2)</f>
        <v>9.5500000000000007</v>
      </c>
      <c r="Y380" s="52"/>
      <c r="Z380" s="6" t="s">
        <v>737</v>
      </c>
      <c r="AA380" s="39">
        <v>9.5500000000000007</v>
      </c>
      <c r="AB380" s="60">
        <f t="shared" si="310"/>
        <v>0</v>
      </c>
      <c r="AC380" s="39">
        <f t="shared" si="310"/>
        <v>9.5500000000000007</v>
      </c>
      <c r="AD380" s="60">
        <f>(AG380-AC380)/AG380</f>
        <v>0</v>
      </c>
      <c r="AE380" s="118"/>
      <c r="AF380" s="127">
        <v>2</v>
      </c>
      <c r="AG380" s="44">
        <f>SUM(AJ380:AL380)+AE380</f>
        <v>9.5500000000000007</v>
      </c>
      <c r="AH380" s="52"/>
      <c r="AJ380" s="17">
        <f>ROUND(AC380/(1-VLOOKUP(AF380,Group,2,FALSE)),2)</f>
        <v>9.5500000000000007</v>
      </c>
      <c r="AK380" s="17">
        <f>IF(VLOOKUP(AF380,Group,5,FALSE)="YES",VLOOKUP(ROUND(ROUND(AJ380,1)-AJ380,2),Round,2,FALSE)+VLOOKUP(AF380,Group,6,FALSE),0)</f>
        <v>0</v>
      </c>
      <c r="AL380" s="17">
        <f>IF(VLOOKUP(AF380,Group,7,FALSE)="",0,ROUND(AJ380-0.04999,1)-AJ380+AM380)</f>
        <v>0</v>
      </c>
      <c r="AM380" s="17" t="str">
        <f>IF(VLOOKUP(AF380,Group,7,FALSE)="","",VLOOKUP(AF380,Group,7,FALSE))</f>
        <v/>
      </c>
      <c r="AO380" s="103" t="s">
        <v>57</v>
      </c>
    </row>
    <row r="381" spans="2:41" s="3" customFormat="1" ht="2.85" customHeight="1" x14ac:dyDescent="0.2">
      <c r="P381" s="75"/>
      <c r="Q381" s="91"/>
      <c r="R381" s="6"/>
      <c r="S381" s="39"/>
      <c r="T381" s="6"/>
      <c r="U381" s="5"/>
      <c r="V381" s="52"/>
      <c r="W381" s="56"/>
      <c r="X381" s="15"/>
      <c r="Y381" s="52"/>
      <c r="Z381" s="39"/>
      <c r="AA381" s="39"/>
      <c r="AB381" s="55"/>
      <c r="AC381" s="17"/>
      <c r="AD381" s="15"/>
      <c r="AE381" s="65"/>
      <c r="AF381" s="121"/>
      <c r="AG381" s="39"/>
      <c r="AH381" s="52"/>
      <c r="AJ381" s="17"/>
      <c r="AK381" s="17"/>
      <c r="AL381" s="17"/>
      <c r="AM381" s="17"/>
      <c r="AO381" s="31"/>
    </row>
    <row r="382" spans="2:41" s="3" customFormat="1" ht="9.9499999999999993" customHeight="1" x14ac:dyDescent="0.2">
      <c r="B382" s="115" t="s">
        <v>92</v>
      </c>
      <c r="D382" s="40"/>
      <c r="E382" s="75" t="s">
        <v>86</v>
      </c>
      <c r="F382" s="75"/>
      <c r="G382" s="30" t="s">
        <v>106</v>
      </c>
      <c r="H382" s="30"/>
      <c r="I382" s="30"/>
      <c r="J382" s="30"/>
      <c r="K382" s="30" t="s">
        <v>166</v>
      </c>
      <c r="L382" s="30"/>
      <c r="M382" s="30"/>
      <c r="N382" s="30"/>
      <c r="P382" s="75" t="s">
        <v>364</v>
      </c>
      <c r="Q382" s="91"/>
      <c r="R382" s="29"/>
      <c r="S382" s="39">
        <f>IF(Suggested="Yes",AA382,AG382)</f>
        <v>21.25</v>
      </c>
      <c r="T382" s="37" t="s">
        <v>46</v>
      </c>
      <c r="U382" s="5" t="str">
        <f>+Instructions!$B$3</f>
        <v>B</v>
      </c>
      <c r="V382" s="52"/>
      <c r="W382" s="56">
        <f>+Instructions!$C$22</f>
        <v>0</v>
      </c>
      <c r="X382" s="17">
        <f>ROUND($AA382*(1-W382)+0.004999,2)</f>
        <v>21.25</v>
      </c>
      <c r="Y382" s="52"/>
      <c r="Z382" s="6" t="s">
        <v>737</v>
      </c>
      <c r="AA382" s="39">
        <v>21.25</v>
      </c>
      <c r="AB382" s="60">
        <f t="shared" ref="AB382:AC384" si="311">+W382</f>
        <v>0</v>
      </c>
      <c r="AC382" s="17">
        <f t="shared" si="311"/>
        <v>21.25</v>
      </c>
      <c r="AD382" s="12">
        <f>(AG382-AC382)/AG382</f>
        <v>0</v>
      </c>
      <c r="AE382" s="118"/>
      <c r="AF382" s="128">
        <v>4</v>
      </c>
      <c r="AG382" s="111">
        <f>SUM(AJ382:AL382)+AE382</f>
        <v>21.25</v>
      </c>
      <c r="AH382" s="52"/>
      <c r="AJ382" s="17">
        <f>ROUND(AC382/(1-VLOOKUP(AF382,Group,2,FALSE)),2)</f>
        <v>21.25</v>
      </c>
      <c r="AK382" s="17">
        <f>IF(VLOOKUP(AF382,Group,5,FALSE)="YES",VLOOKUP(ROUND(ROUND(AJ382,1)-AJ382,2),Round,2,FALSE)+VLOOKUP(AF382,Group,6,FALSE),0)</f>
        <v>0</v>
      </c>
      <c r="AL382" s="17">
        <f>IF(VLOOKUP(AF382,Group,7,FALSE)="",0,ROUND(AJ382-0.04999,1)-AJ382+AM382)</f>
        <v>0</v>
      </c>
      <c r="AM382" s="17" t="str">
        <f>IF(VLOOKUP(AF382,Group,7,FALSE)="","",VLOOKUP(AF382,Group,7,FALSE))</f>
        <v/>
      </c>
      <c r="AO382" s="103" t="s">
        <v>57</v>
      </c>
    </row>
    <row r="383" spans="2:41" s="3" customFormat="1" ht="9.9499999999999993" customHeight="1" x14ac:dyDescent="0.2">
      <c r="B383" s="115" t="s">
        <v>92</v>
      </c>
      <c r="D383" s="40"/>
      <c r="E383" s="75" t="s">
        <v>431</v>
      </c>
      <c r="F383" s="75"/>
      <c r="G383" s="30" t="s">
        <v>179</v>
      </c>
      <c r="H383" s="30"/>
      <c r="I383" s="30"/>
      <c r="J383" s="30"/>
      <c r="K383" s="30" t="s">
        <v>166</v>
      </c>
      <c r="L383" s="30"/>
      <c r="M383" s="30"/>
      <c r="N383" s="30"/>
      <c r="P383" s="75" t="s">
        <v>269</v>
      </c>
      <c r="Q383" s="91"/>
      <c r="R383" s="29"/>
      <c r="S383" s="39">
        <f>IF(Suggested="Yes",AA383,AG383)</f>
        <v>30.3</v>
      </c>
      <c r="T383" s="37" t="s">
        <v>46</v>
      </c>
      <c r="U383" s="5" t="str">
        <f>+Instructions!$B$3</f>
        <v>B</v>
      </c>
      <c r="V383" s="52"/>
      <c r="W383" s="56">
        <f>+Instructions!$C$22</f>
        <v>0</v>
      </c>
      <c r="X383" s="17">
        <f>ROUND($AA383*(1-W383)+0.004999,2)</f>
        <v>30.3</v>
      </c>
      <c r="Y383" s="52"/>
      <c r="Z383" s="6" t="s">
        <v>737</v>
      </c>
      <c r="AA383" s="39">
        <v>30.3</v>
      </c>
      <c r="AB383" s="60">
        <f t="shared" si="311"/>
        <v>0</v>
      </c>
      <c r="AC383" s="17">
        <f t="shared" si="311"/>
        <v>30.3</v>
      </c>
      <c r="AD383" s="12">
        <f>(AG383-AC383)/AG383</f>
        <v>0</v>
      </c>
      <c r="AE383" s="118"/>
      <c r="AF383" s="128">
        <v>4</v>
      </c>
      <c r="AG383" s="111">
        <f>SUM(AJ383:AL383)+AE383</f>
        <v>30.3</v>
      </c>
      <c r="AH383" s="52"/>
      <c r="AJ383" s="17">
        <f>ROUND(AC383/(1-VLOOKUP(AF383,Group,2,FALSE)),2)</f>
        <v>30.3</v>
      </c>
      <c r="AK383" s="17">
        <f>IF(VLOOKUP(AF383,Group,5,FALSE)="YES",VLOOKUP(ROUND(ROUND(AJ383,1)-AJ383,2),Round,2,FALSE)+VLOOKUP(AF383,Group,6,FALSE),0)</f>
        <v>0</v>
      </c>
      <c r="AL383" s="17">
        <f>IF(VLOOKUP(AF383,Group,7,FALSE)="",0,ROUND(AJ383-0.04999,1)-AJ383+AM383)</f>
        <v>0</v>
      </c>
      <c r="AM383" s="17" t="str">
        <f>IF(VLOOKUP(AF383,Group,7,FALSE)="","",VLOOKUP(AF383,Group,7,FALSE))</f>
        <v/>
      </c>
      <c r="AO383" s="103" t="s">
        <v>57</v>
      </c>
    </row>
    <row r="384" spans="2:41" s="3" customFormat="1" ht="9.9499999999999993" customHeight="1" x14ac:dyDescent="0.2">
      <c r="B384" s="115" t="s">
        <v>92</v>
      </c>
      <c r="D384" s="40"/>
      <c r="E384" s="75" t="s">
        <v>432</v>
      </c>
      <c r="F384" s="75"/>
      <c r="G384" s="30" t="s">
        <v>429</v>
      </c>
      <c r="H384" s="30"/>
      <c r="I384" s="30"/>
      <c r="J384" s="30"/>
      <c r="K384" s="30" t="s">
        <v>166</v>
      </c>
      <c r="L384" s="30"/>
      <c r="M384" s="30"/>
      <c r="N384" s="30"/>
      <c r="P384" s="75" t="s">
        <v>430</v>
      </c>
      <c r="Q384" s="91"/>
      <c r="R384" s="29"/>
      <c r="S384" s="39">
        <f>IF(Suggested="Yes",AA384,AG384)</f>
        <v>24.95</v>
      </c>
      <c r="T384" s="37" t="s">
        <v>46</v>
      </c>
      <c r="U384" s="5" t="str">
        <f>+Instructions!$B$3</f>
        <v>B</v>
      </c>
      <c r="V384" s="52"/>
      <c r="W384" s="56">
        <f>+Instructions!$C$22</f>
        <v>0</v>
      </c>
      <c r="X384" s="17">
        <f>ROUND($AA384*(1-W384)+0.004999,2)</f>
        <v>24.95</v>
      </c>
      <c r="Y384" s="52"/>
      <c r="Z384" s="6" t="s">
        <v>737</v>
      </c>
      <c r="AA384" s="39">
        <v>24.95</v>
      </c>
      <c r="AB384" s="60">
        <f t="shared" si="311"/>
        <v>0</v>
      </c>
      <c r="AC384" s="17">
        <f t="shared" si="311"/>
        <v>24.95</v>
      </c>
      <c r="AD384" s="12">
        <f>(AG384-AC384)/AG384</f>
        <v>0</v>
      </c>
      <c r="AE384" s="118"/>
      <c r="AF384" s="128">
        <v>4</v>
      </c>
      <c r="AG384" s="111">
        <f>SUM(AJ384:AL384)+AE384</f>
        <v>24.95</v>
      </c>
      <c r="AH384" s="52"/>
      <c r="AJ384" s="17">
        <f>ROUND(AC384/(1-VLOOKUP(AF384,Group,2,FALSE)),2)</f>
        <v>24.95</v>
      </c>
      <c r="AK384" s="17">
        <f>IF(VLOOKUP(AF384,Group,5,FALSE)="YES",VLOOKUP(ROUND(ROUND(AJ384,1)-AJ384,2),Round,2,FALSE)+VLOOKUP(AF384,Group,6,FALSE),0)</f>
        <v>0</v>
      </c>
      <c r="AL384" s="17">
        <f>IF(VLOOKUP(AF384,Group,7,FALSE)="",0,ROUND(AJ384-0.04999,1)-AJ384+AM384)</f>
        <v>0</v>
      </c>
      <c r="AM384" s="17" t="str">
        <f>IF(VLOOKUP(AF384,Group,7,FALSE)="","",VLOOKUP(AF384,Group,7,FALSE))</f>
        <v/>
      </c>
      <c r="AO384" s="103" t="s">
        <v>57</v>
      </c>
    </row>
    <row r="385" spans="2:41" s="3" customFormat="1" ht="2.85" customHeight="1" x14ac:dyDescent="0.2">
      <c r="P385" s="75"/>
      <c r="Q385" s="91"/>
      <c r="R385" s="6"/>
      <c r="S385" s="39"/>
      <c r="T385" s="6"/>
      <c r="U385" s="5"/>
      <c r="V385" s="52"/>
      <c r="W385" s="56"/>
      <c r="X385" s="15"/>
      <c r="Y385" s="52"/>
      <c r="Z385" s="39"/>
      <c r="AA385" s="39"/>
      <c r="AB385" s="55"/>
      <c r="AC385" s="17"/>
      <c r="AD385" s="15"/>
      <c r="AE385" s="65"/>
      <c r="AF385" s="121"/>
      <c r="AG385" s="39"/>
      <c r="AH385" s="52"/>
      <c r="AJ385" s="17"/>
      <c r="AK385" s="17"/>
      <c r="AL385" s="17"/>
      <c r="AM385" s="17"/>
      <c r="AO385" s="31"/>
    </row>
    <row r="386" spans="2:41" s="3" customFormat="1" ht="9.9499999999999993" customHeight="1" x14ac:dyDescent="0.2">
      <c r="B386" s="112" t="s">
        <v>91</v>
      </c>
      <c r="D386" s="40"/>
      <c r="E386" s="75" t="s">
        <v>139</v>
      </c>
      <c r="F386" s="75"/>
      <c r="G386" s="30" t="s">
        <v>98</v>
      </c>
      <c r="H386" s="30"/>
      <c r="I386" s="30"/>
      <c r="J386" s="30"/>
      <c r="K386" s="30" t="s">
        <v>166</v>
      </c>
      <c r="L386" s="30"/>
      <c r="M386" s="30"/>
      <c r="N386" s="30"/>
      <c r="P386" s="75"/>
      <c r="Q386" s="91"/>
      <c r="R386" s="29"/>
      <c r="S386" s="39">
        <f>IF(Suggested="Yes",AA386,AG386)</f>
        <v>16.75</v>
      </c>
      <c r="T386" s="37" t="s">
        <v>45</v>
      </c>
      <c r="U386" s="5" t="str">
        <f>+Instructions!$B$3</f>
        <v>B</v>
      </c>
      <c r="V386" s="52"/>
      <c r="W386" s="56">
        <f>+Instructions!$C$22</f>
        <v>0</v>
      </c>
      <c r="X386" s="17">
        <f>ROUND($AA386*(1-W386)+0.004999,2)</f>
        <v>16.75</v>
      </c>
      <c r="Y386" s="52"/>
      <c r="Z386" s="6" t="s">
        <v>737</v>
      </c>
      <c r="AA386" s="39">
        <v>16.75</v>
      </c>
      <c r="AB386" s="60">
        <f>+W386</f>
        <v>0</v>
      </c>
      <c r="AC386" s="17">
        <f>+X386</f>
        <v>16.75</v>
      </c>
      <c r="AD386" s="12">
        <f>(AG386-AC386)/AG386</f>
        <v>0</v>
      </c>
      <c r="AE386" s="118"/>
      <c r="AF386" s="126">
        <v>3</v>
      </c>
      <c r="AG386" s="53">
        <f>SUM(AJ386:AL386)+AE386</f>
        <v>16.75</v>
      </c>
      <c r="AH386" s="52"/>
      <c r="AJ386" s="17">
        <f>ROUND(AC386/(1-VLOOKUP(AF386,Group,2,FALSE)),2)</f>
        <v>16.75</v>
      </c>
      <c r="AK386" s="17">
        <f>IF(VLOOKUP(AF386,Group,5,FALSE)="YES",VLOOKUP(ROUND(ROUND(AJ386,1)-AJ386,2),Round,2,FALSE)+VLOOKUP(AF386,Group,6,FALSE),0)</f>
        <v>0</v>
      </c>
      <c r="AL386" s="17">
        <f>IF(VLOOKUP(AF386,Group,7,FALSE)="",0,ROUND(AJ386-0.04999,1)-AJ386+AM386)</f>
        <v>0</v>
      </c>
      <c r="AM386" s="17" t="str">
        <f>IF(VLOOKUP(AF386,Group,7,FALSE)="","",VLOOKUP(AF386,Group,7,FALSE))</f>
        <v/>
      </c>
      <c r="AO386" s="103" t="s">
        <v>57</v>
      </c>
    </row>
    <row r="387" spans="2:41" s="3" customFormat="1" ht="3.95" customHeight="1" x14ac:dyDescent="0.2">
      <c r="P387" s="75"/>
      <c r="Q387" s="91"/>
      <c r="R387" s="6"/>
      <c r="S387" s="39"/>
      <c r="T387" s="6"/>
      <c r="U387" s="5"/>
      <c r="V387" s="52"/>
      <c r="W387" s="56"/>
      <c r="X387" s="15"/>
      <c r="Y387" s="52"/>
      <c r="Z387" s="39"/>
      <c r="AA387" s="39"/>
      <c r="AB387" s="55"/>
      <c r="AC387" s="17"/>
      <c r="AD387" s="15"/>
      <c r="AE387" s="65"/>
      <c r="AF387" s="121"/>
      <c r="AG387" s="39"/>
      <c r="AH387" s="52"/>
      <c r="AJ387" s="17"/>
      <c r="AK387" s="17"/>
      <c r="AL387" s="17"/>
      <c r="AM387" s="17"/>
      <c r="AO387" s="31"/>
    </row>
    <row r="388" spans="2:41" s="3" customFormat="1" ht="9.9499999999999993" customHeight="1" x14ac:dyDescent="0.2">
      <c r="C388" s="74" t="s">
        <v>433</v>
      </c>
      <c r="D388" s="147"/>
      <c r="E388" s="147"/>
      <c r="N388" s="3" t="s">
        <v>87</v>
      </c>
      <c r="O388" s="3" t="s">
        <v>87</v>
      </c>
      <c r="P388" s="193"/>
      <c r="Q388" s="6"/>
      <c r="R388" s="80" t="s">
        <v>211</v>
      </c>
      <c r="S388" s="206" t="s">
        <v>435</v>
      </c>
      <c r="T388" s="207"/>
      <c r="U388" s="5"/>
      <c r="V388" s="52"/>
      <c r="W388" s="70"/>
      <c r="X388" s="70"/>
      <c r="Y388" s="52"/>
      <c r="Z388" s="39"/>
      <c r="AA388" s="39"/>
      <c r="AB388" s="55"/>
      <c r="AC388" s="17"/>
      <c r="AD388" s="15"/>
      <c r="AE388" s="65"/>
      <c r="AF388" s="121"/>
      <c r="AG388" s="17"/>
      <c r="AH388" s="52"/>
      <c r="AJ388" s="17"/>
      <c r="AK388" s="17"/>
      <c r="AL388" s="17"/>
      <c r="AM388" s="17"/>
      <c r="AO388" s="31" t="s">
        <v>57</v>
      </c>
    </row>
    <row r="389" spans="2:41" s="3" customFormat="1" ht="2.85" customHeight="1" x14ac:dyDescent="0.2">
      <c r="P389" s="75"/>
      <c r="Q389" s="91"/>
      <c r="R389" s="6"/>
      <c r="S389" s="39"/>
      <c r="T389" s="6"/>
      <c r="U389" s="5"/>
      <c r="V389" s="52"/>
      <c r="W389" s="56"/>
      <c r="X389" s="15"/>
      <c r="Y389" s="52"/>
      <c r="Z389" s="39"/>
      <c r="AA389" s="39"/>
      <c r="AB389" s="55"/>
      <c r="AC389" s="17"/>
      <c r="AD389" s="15"/>
      <c r="AE389" s="65"/>
      <c r="AF389" s="121"/>
      <c r="AG389" s="39"/>
      <c r="AH389" s="52"/>
      <c r="AJ389" s="17"/>
      <c r="AK389" s="17"/>
      <c r="AL389" s="17"/>
      <c r="AM389" s="17"/>
      <c r="AO389" s="31"/>
    </row>
    <row r="390" spans="2:41" s="3" customFormat="1" ht="9.9499999999999993" customHeight="1" x14ac:dyDescent="0.2">
      <c r="C390" s="74"/>
      <c r="D390" s="40" t="s">
        <v>9</v>
      </c>
      <c r="E390" s="135" t="s">
        <v>437</v>
      </c>
      <c r="F390" s="135"/>
      <c r="G390" s="135"/>
      <c r="H390" s="135"/>
      <c r="I390" s="135"/>
      <c r="J390" s="135"/>
      <c r="K390" s="135"/>
      <c r="L390" s="135"/>
      <c r="M390" s="135"/>
      <c r="N390" s="135"/>
      <c r="O390" s="135"/>
      <c r="P390" s="135"/>
      <c r="S390" s="21"/>
      <c r="T390" s="68"/>
      <c r="U390" s="5"/>
      <c r="V390" s="52"/>
      <c r="W390" s="70"/>
      <c r="X390" s="70"/>
      <c r="Y390" s="52"/>
      <c r="Z390" s="39"/>
      <c r="AA390" s="39"/>
      <c r="AB390" s="55"/>
      <c r="AC390" s="17"/>
      <c r="AD390" s="15"/>
      <c r="AE390" s="65"/>
      <c r="AF390" s="121"/>
      <c r="AG390" s="17"/>
      <c r="AH390" s="52"/>
      <c r="AJ390" s="17"/>
      <c r="AK390" s="17"/>
      <c r="AL390" s="17"/>
      <c r="AM390" s="17"/>
      <c r="AO390" s="31"/>
    </row>
    <row r="391" spans="2:41" s="3" customFormat="1" ht="2.85" customHeight="1" x14ac:dyDescent="0.2">
      <c r="P391" s="75"/>
      <c r="Q391" s="91"/>
      <c r="R391" s="6"/>
      <c r="S391" s="39"/>
      <c r="T391" s="6"/>
      <c r="U391" s="5"/>
      <c r="V391" s="52"/>
      <c r="W391" s="56"/>
      <c r="X391" s="15"/>
      <c r="Y391" s="52"/>
      <c r="Z391" s="39"/>
      <c r="AA391" s="39"/>
      <c r="AB391" s="55"/>
      <c r="AC391" s="17"/>
      <c r="AD391" s="15"/>
      <c r="AE391" s="65"/>
      <c r="AF391" s="121"/>
      <c r="AG391" s="39"/>
      <c r="AH391" s="52"/>
      <c r="AJ391" s="17"/>
      <c r="AK391" s="17"/>
      <c r="AL391" s="17"/>
      <c r="AM391" s="17"/>
      <c r="AO391" s="31"/>
    </row>
    <row r="392" spans="2:41" s="3" customFormat="1" ht="9.9499999999999993" customHeight="1" x14ac:dyDescent="0.2">
      <c r="B392" s="114" t="s">
        <v>90</v>
      </c>
      <c r="D392" s="40"/>
      <c r="E392" s="75" t="s">
        <v>108</v>
      </c>
      <c r="F392" s="75"/>
      <c r="G392" s="30" t="s">
        <v>47</v>
      </c>
      <c r="H392" s="30"/>
      <c r="I392" s="30"/>
      <c r="J392" s="30"/>
      <c r="K392" s="30" t="s">
        <v>434</v>
      </c>
      <c r="L392" s="30"/>
      <c r="M392" s="30"/>
      <c r="N392" s="30"/>
      <c r="P392" s="75" t="s">
        <v>514</v>
      </c>
      <c r="Q392" s="91"/>
      <c r="R392" s="29"/>
      <c r="S392" s="39">
        <f>IF(Suggested="Yes",AA392,AG392)</f>
        <v>7.95</v>
      </c>
      <c r="T392" s="37" t="s">
        <v>46</v>
      </c>
      <c r="U392" s="5" t="str">
        <f>+Instructions!$B$3</f>
        <v>B</v>
      </c>
      <c r="V392" s="52"/>
      <c r="W392" s="56">
        <f>+Instructions!$C$22</f>
        <v>0</v>
      </c>
      <c r="X392" s="39">
        <f>ROUND($AA392*(1-W392)+0.004999,2)</f>
        <v>7.95</v>
      </c>
      <c r="Y392" s="52"/>
      <c r="Z392" s="6" t="s">
        <v>737</v>
      </c>
      <c r="AA392" s="39">
        <v>7.95</v>
      </c>
      <c r="AB392" s="60">
        <f t="shared" ref="AB392:AC394" si="312">+W392</f>
        <v>0</v>
      </c>
      <c r="AC392" s="39">
        <f t="shared" si="312"/>
        <v>7.95</v>
      </c>
      <c r="AD392" s="60">
        <f>(AG392-AC392)/AG392</f>
        <v>0</v>
      </c>
      <c r="AE392" s="118"/>
      <c r="AF392" s="127">
        <v>2</v>
      </c>
      <c r="AG392" s="44">
        <f>SUM(AJ392:AL392)+AE392</f>
        <v>7.95</v>
      </c>
      <c r="AH392" s="52"/>
      <c r="AJ392" s="17">
        <f>ROUND(AC392/(1-VLOOKUP(AF392,Group,2,FALSE)),2)</f>
        <v>7.95</v>
      </c>
      <c r="AK392" s="17">
        <f>IF(VLOOKUP(AF392,Group,5,FALSE)="YES",VLOOKUP(ROUND(ROUND(AJ392,1)-AJ392,2),Round,2,FALSE)+VLOOKUP(AF392,Group,6,FALSE),0)</f>
        <v>0</v>
      </c>
      <c r="AL392" s="17">
        <f>IF(VLOOKUP(AF392,Group,7,FALSE)="",0,ROUND(AJ392-0.04999,1)-AJ392+AM392)</f>
        <v>0</v>
      </c>
      <c r="AM392" s="17" t="str">
        <f>IF(VLOOKUP(AF392,Group,7,FALSE)="","",VLOOKUP(AF392,Group,7,FALSE))</f>
        <v/>
      </c>
      <c r="AO392" s="103" t="s">
        <v>57</v>
      </c>
    </row>
    <row r="393" spans="2:41" s="3" customFormat="1" ht="9.9499999999999993" customHeight="1" x14ac:dyDescent="0.2">
      <c r="B393" s="114" t="s">
        <v>90</v>
      </c>
      <c r="D393" s="40"/>
      <c r="E393" s="75" t="s">
        <v>167</v>
      </c>
      <c r="F393" s="75"/>
      <c r="G393" s="30" t="s">
        <v>47</v>
      </c>
      <c r="H393" s="30"/>
      <c r="I393" s="30"/>
      <c r="J393" s="30"/>
      <c r="K393" s="30" t="s">
        <v>434</v>
      </c>
      <c r="L393" s="30"/>
      <c r="M393" s="30"/>
      <c r="N393" s="30"/>
      <c r="P393" s="75" t="s">
        <v>156</v>
      </c>
      <c r="Q393" s="91"/>
      <c r="R393" s="29" t="s">
        <v>51</v>
      </c>
      <c r="S393" s="39">
        <f>IF(Suggested="Yes",AA393,AG393)</f>
        <v>8</v>
      </c>
      <c r="T393" s="37" t="s">
        <v>46</v>
      </c>
      <c r="U393" s="5" t="str">
        <f>+Instructions!$B$3</f>
        <v>B</v>
      </c>
      <c r="V393" s="52"/>
      <c r="W393" s="56">
        <f>+Instructions!$C$22</f>
        <v>0</v>
      </c>
      <c r="X393" s="39">
        <f>ROUND($AA393*(1-W393)+0.004999,2)</f>
        <v>8</v>
      </c>
      <c r="Y393" s="52"/>
      <c r="Z393" s="6" t="s">
        <v>737</v>
      </c>
      <c r="AA393" s="39">
        <v>8</v>
      </c>
      <c r="AB393" s="60">
        <f t="shared" si="312"/>
        <v>0</v>
      </c>
      <c r="AC393" s="39">
        <f t="shared" si="312"/>
        <v>8</v>
      </c>
      <c r="AD393" s="60">
        <f>(AG393-AC393)/AG393</f>
        <v>0</v>
      </c>
      <c r="AE393" s="118"/>
      <c r="AF393" s="127">
        <v>2</v>
      </c>
      <c r="AG393" s="44">
        <f>SUM(AJ393:AL393)+AE393</f>
        <v>8</v>
      </c>
      <c r="AH393" s="52"/>
      <c r="AJ393" s="17">
        <f>ROUND(AC393/(1-VLOOKUP(AF393,Group,2,FALSE)),2)</f>
        <v>8</v>
      </c>
      <c r="AK393" s="17">
        <f>IF(VLOOKUP(AF393,Group,5,FALSE)="YES",VLOOKUP(ROUND(ROUND(AJ393,1)-AJ393,2),Round,2,FALSE)+VLOOKUP(AF393,Group,6,FALSE),0)</f>
        <v>0</v>
      </c>
      <c r="AL393" s="17">
        <f>IF(VLOOKUP(AF393,Group,7,FALSE)="",0,ROUND(AJ393-0.04999,1)-AJ393+AM393)</f>
        <v>0</v>
      </c>
      <c r="AM393" s="17" t="str">
        <f>IF(VLOOKUP(AF393,Group,7,FALSE)="","",VLOOKUP(AF393,Group,7,FALSE))</f>
        <v/>
      </c>
      <c r="AO393" s="103" t="s">
        <v>57</v>
      </c>
    </row>
    <row r="394" spans="2:41" s="3" customFormat="1" ht="9.9499999999999993" customHeight="1" x14ac:dyDescent="0.2">
      <c r="B394" s="114" t="s">
        <v>90</v>
      </c>
      <c r="D394" s="40"/>
      <c r="E394" s="75" t="s">
        <v>428</v>
      </c>
      <c r="F394" s="75"/>
      <c r="G394" s="30" t="s">
        <v>47</v>
      </c>
      <c r="H394" s="30"/>
      <c r="I394" s="30"/>
      <c r="J394" s="30"/>
      <c r="K394" s="30" t="s">
        <v>434</v>
      </c>
      <c r="L394" s="30"/>
      <c r="M394" s="30"/>
      <c r="N394" s="30"/>
      <c r="P394" s="75" t="s">
        <v>156</v>
      </c>
      <c r="Q394" s="91"/>
      <c r="R394" s="29" t="s">
        <v>51</v>
      </c>
      <c r="S394" s="39">
        <f>IF(Suggested="Yes",AA394,AG394)</f>
        <v>9.4499999999999993</v>
      </c>
      <c r="T394" s="37" t="s">
        <v>46</v>
      </c>
      <c r="U394" s="5" t="str">
        <f>+Instructions!$B$3</f>
        <v>B</v>
      </c>
      <c r="V394" s="52"/>
      <c r="W394" s="56">
        <f>+Instructions!$C$22</f>
        <v>0</v>
      </c>
      <c r="X394" s="39">
        <f>ROUND($AA394*(1-W394)+0.004999,2)</f>
        <v>9.4499999999999993</v>
      </c>
      <c r="Y394" s="52"/>
      <c r="Z394" s="6" t="s">
        <v>737</v>
      </c>
      <c r="AA394" s="39">
        <v>9.4499999999999993</v>
      </c>
      <c r="AB394" s="60">
        <f t="shared" si="312"/>
        <v>0</v>
      </c>
      <c r="AC394" s="39">
        <f t="shared" si="312"/>
        <v>9.4499999999999993</v>
      </c>
      <c r="AD394" s="60">
        <f>(AG394-AC394)/AG394</f>
        <v>0</v>
      </c>
      <c r="AE394" s="118"/>
      <c r="AF394" s="127">
        <v>2</v>
      </c>
      <c r="AG394" s="44">
        <f>SUM(AJ394:AL394)+AE394</f>
        <v>9.4499999999999993</v>
      </c>
      <c r="AH394" s="52"/>
      <c r="AJ394" s="17">
        <f>ROUND(AC394/(1-VLOOKUP(AF394,Group,2,FALSE)),2)</f>
        <v>9.4499999999999993</v>
      </c>
      <c r="AK394" s="17">
        <f>IF(VLOOKUP(AF394,Group,5,FALSE)="YES",VLOOKUP(ROUND(ROUND(AJ394,1)-AJ394,2),Round,2,FALSE)+VLOOKUP(AF394,Group,6,FALSE),0)</f>
        <v>0</v>
      </c>
      <c r="AL394" s="17">
        <f>IF(VLOOKUP(AF394,Group,7,FALSE)="",0,ROUND(AJ394-0.04999,1)-AJ394+AM394)</f>
        <v>0</v>
      </c>
      <c r="AM394" s="17" t="str">
        <f>IF(VLOOKUP(AF394,Group,7,FALSE)="","",VLOOKUP(AF394,Group,7,FALSE))</f>
        <v/>
      </c>
      <c r="AO394" s="103" t="s">
        <v>57</v>
      </c>
    </row>
    <row r="395" spans="2:41" s="3" customFormat="1" ht="2.85" customHeight="1" x14ac:dyDescent="0.2">
      <c r="P395" s="75"/>
      <c r="Q395" s="91"/>
      <c r="R395" s="6"/>
      <c r="S395" s="39"/>
      <c r="T395" s="6"/>
      <c r="U395" s="5"/>
      <c r="V395" s="52"/>
      <c r="W395" s="56"/>
      <c r="X395" s="15"/>
      <c r="Y395" s="52"/>
      <c r="Z395" s="39"/>
      <c r="AA395" s="39"/>
      <c r="AB395" s="55"/>
      <c r="AC395" s="17"/>
      <c r="AD395" s="15"/>
      <c r="AE395" s="65"/>
      <c r="AF395" s="121"/>
      <c r="AG395" s="39"/>
      <c r="AH395" s="52"/>
      <c r="AJ395" s="17"/>
      <c r="AK395" s="17"/>
      <c r="AL395" s="17"/>
      <c r="AM395" s="17"/>
      <c r="AO395" s="31"/>
    </row>
    <row r="396" spans="2:41" s="3" customFormat="1" ht="9.9499999999999993" customHeight="1" x14ac:dyDescent="0.2">
      <c r="B396" s="115" t="s">
        <v>92</v>
      </c>
      <c r="D396" s="40"/>
      <c r="E396" s="75" t="s">
        <v>86</v>
      </c>
      <c r="F396" s="75"/>
      <c r="G396" s="30" t="s">
        <v>106</v>
      </c>
      <c r="H396" s="30"/>
      <c r="I396" s="30"/>
      <c r="J396" s="30"/>
      <c r="K396" s="30" t="s">
        <v>166</v>
      </c>
      <c r="L396" s="30"/>
      <c r="M396" s="30"/>
      <c r="N396" s="30"/>
      <c r="P396" s="75" t="s">
        <v>364</v>
      </c>
      <c r="Q396" s="91"/>
      <c r="R396" s="29"/>
      <c r="S396" s="39">
        <f>IF(Suggested="Yes",AA396,AG396)</f>
        <v>21.25</v>
      </c>
      <c r="T396" s="37" t="s">
        <v>46</v>
      </c>
      <c r="U396" s="5" t="str">
        <f>+Instructions!$B$3</f>
        <v>B</v>
      </c>
      <c r="V396" s="52"/>
      <c r="W396" s="56">
        <f>+Instructions!$C$22</f>
        <v>0</v>
      </c>
      <c r="X396" s="17">
        <f>ROUND($AA396*(1-W396)+0.004999,2)</f>
        <v>21.25</v>
      </c>
      <c r="Y396" s="52"/>
      <c r="Z396" s="6" t="s">
        <v>737</v>
      </c>
      <c r="AA396" s="39">
        <v>21.25</v>
      </c>
      <c r="AB396" s="60">
        <f t="shared" ref="AB396:AC398" si="313">+W396</f>
        <v>0</v>
      </c>
      <c r="AC396" s="17">
        <f t="shared" si="313"/>
        <v>21.25</v>
      </c>
      <c r="AD396" s="12">
        <f>(AG396-AC396)/AG396</f>
        <v>0</v>
      </c>
      <c r="AE396" s="118"/>
      <c r="AF396" s="128">
        <v>4</v>
      </c>
      <c r="AG396" s="111">
        <f>SUM(AJ396:AL396)+AE396</f>
        <v>21.25</v>
      </c>
      <c r="AH396" s="52"/>
      <c r="AJ396" s="17">
        <f>ROUND(AC396/(1-VLOOKUP(AF396,Group,2,FALSE)),2)</f>
        <v>21.25</v>
      </c>
      <c r="AK396" s="17">
        <f>IF(VLOOKUP(AF396,Group,5,FALSE)="YES",VLOOKUP(ROUND(ROUND(AJ396,1)-AJ396,2),Round,2,FALSE)+VLOOKUP(AF396,Group,6,FALSE),0)</f>
        <v>0</v>
      </c>
      <c r="AL396" s="17">
        <f>IF(VLOOKUP(AF396,Group,7,FALSE)="",0,ROUND(AJ396-0.04999,1)-AJ396+AM396)</f>
        <v>0</v>
      </c>
      <c r="AM396" s="17" t="str">
        <f>IF(VLOOKUP(AF396,Group,7,FALSE)="","",VLOOKUP(AF396,Group,7,FALSE))</f>
        <v/>
      </c>
      <c r="AO396" s="103" t="s">
        <v>57</v>
      </c>
    </row>
    <row r="397" spans="2:41" s="3" customFormat="1" ht="9.9499999999999993" customHeight="1" x14ac:dyDescent="0.2">
      <c r="B397" s="115" t="s">
        <v>92</v>
      </c>
      <c r="D397" s="40"/>
      <c r="E397" s="75" t="s">
        <v>431</v>
      </c>
      <c r="F397" s="75"/>
      <c r="G397" s="30" t="s">
        <v>179</v>
      </c>
      <c r="H397" s="30"/>
      <c r="I397" s="30"/>
      <c r="J397" s="30"/>
      <c r="K397" s="30" t="s">
        <v>166</v>
      </c>
      <c r="L397" s="30"/>
      <c r="M397" s="30"/>
      <c r="N397" s="30"/>
      <c r="P397" s="75" t="s">
        <v>269</v>
      </c>
      <c r="Q397" s="91"/>
      <c r="R397" s="29"/>
      <c r="S397" s="39">
        <f>IF(Suggested="Yes",AA397,AG397)</f>
        <v>30.3</v>
      </c>
      <c r="T397" s="37" t="s">
        <v>46</v>
      </c>
      <c r="U397" s="5" t="str">
        <f>+Instructions!$B$3</f>
        <v>B</v>
      </c>
      <c r="V397" s="52"/>
      <c r="W397" s="56">
        <f>+Instructions!$C$22</f>
        <v>0</v>
      </c>
      <c r="X397" s="17">
        <f>ROUND($AA397*(1-W397)+0.004999,2)</f>
        <v>30.3</v>
      </c>
      <c r="Y397" s="52"/>
      <c r="Z397" s="6" t="s">
        <v>737</v>
      </c>
      <c r="AA397" s="39">
        <v>30.3</v>
      </c>
      <c r="AB397" s="60">
        <f t="shared" si="313"/>
        <v>0</v>
      </c>
      <c r="AC397" s="17">
        <f t="shared" si="313"/>
        <v>30.3</v>
      </c>
      <c r="AD397" s="12">
        <f>(AG397-AC397)/AG397</f>
        <v>0</v>
      </c>
      <c r="AE397" s="118"/>
      <c r="AF397" s="128">
        <v>4</v>
      </c>
      <c r="AG397" s="111">
        <f>SUM(AJ397:AL397)+AE397</f>
        <v>30.3</v>
      </c>
      <c r="AH397" s="52"/>
      <c r="AJ397" s="17">
        <f>ROUND(AC397/(1-VLOOKUP(AF397,Group,2,FALSE)),2)</f>
        <v>30.3</v>
      </c>
      <c r="AK397" s="17">
        <f>IF(VLOOKUP(AF397,Group,5,FALSE)="YES",VLOOKUP(ROUND(ROUND(AJ397,1)-AJ397,2),Round,2,FALSE)+VLOOKUP(AF397,Group,6,FALSE),0)</f>
        <v>0</v>
      </c>
      <c r="AL397" s="17">
        <f>IF(VLOOKUP(AF397,Group,7,FALSE)="",0,ROUND(AJ397-0.04999,1)-AJ397+AM397)</f>
        <v>0</v>
      </c>
      <c r="AM397" s="17" t="str">
        <f>IF(VLOOKUP(AF397,Group,7,FALSE)="","",VLOOKUP(AF397,Group,7,FALSE))</f>
        <v/>
      </c>
      <c r="AO397" s="103" t="s">
        <v>57</v>
      </c>
    </row>
    <row r="398" spans="2:41" s="3" customFormat="1" ht="9.9499999999999993" customHeight="1" x14ac:dyDescent="0.2">
      <c r="B398" s="115" t="s">
        <v>92</v>
      </c>
      <c r="D398" s="40"/>
      <c r="E398" s="75" t="s">
        <v>432</v>
      </c>
      <c r="F398" s="75"/>
      <c r="G398" s="30" t="s">
        <v>429</v>
      </c>
      <c r="H398" s="30"/>
      <c r="I398" s="30"/>
      <c r="J398" s="30"/>
      <c r="K398" s="30" t="s">
        <v>166</v>
      </c>
      <c r="L398" s="30"/>
      <c r="M398" s="30"/>
      <c r="N398" s="30"/>
      <c r="P398" s="75" t="s">
        <v>430</v>
      </c>
      <c r="Q398" s="91"/>
      <c r="R398" s="29"/>
      <c r="S398" s="39">
        <f>IF(Suggested="Yes",AA398,AG398)</f>
        <v>24.95</v>
      </c>
      <c r="T398" s="37" t="s">
        <v>46</v>
      </c>
      <c r="U398" s="5" t="str">
        <f>+Instructions!$B$3</f>
        <v>B</v>
      </c>
      <c r="V398" s="52"/>
      <c r="W398" s="56">
        <f>+Instructions!$C$22</f>
        <v>0</v>
      </c>
      <c r="X398" s="17">
        <f>ROUND($AA398*(1-W398)+0.004999,2)</f>
        <v>24.95</v>
      </c>
      <c r="Y398" s="52"/>
      <c r="Z398" s="6" t="s">
        <v>737</v>
      </c>
      <c r="AA398" s="39">
        <v>24.95</v>
      </c>
      <c r="AB398" s="60">
        <f t="shared" si="313"/>
        <v>0</v>
      </c>
      <c r="AC398" s="17">
        <f t="shared" si="313"/>
        <v>24.95</v>
      </c>
      <c r="AD398" s="12">
        <f>(AG398-AC398)/AG398</f>
        <v>0</v>
      </c>
      <c r="AE398" s="118"/>
      <c r="AF398" s="128">
        <v>4</v>
      </c>
      <c r="AG398" s="111">
        <f>SUM(AJ398:AL398)+AE398</f>
        <v>24.95</v>
      </c>
      <c r="AH398" s="52"/>
      <c r="AJ398" s="17">
        <f>ROUND(AC398/(1-VLOOKUP(AF398,Group,2,FALSE)),2)</f>
        <v>24.95</v>
      </c>
      <c r="AK398" s="17">
        <f>IF(VLOOKUP(AF398,Group,5,FALSE)="YES",VLOOKUP(ROUND(ROUND(AJ398,1)-AJ398,2),Round,2,FALSE)+VLOOKUP(AF398,Group,6,FALSE),0)</f>
        <v>0</v>
      </c>
      <c r="AL398" s="17">
        <f>IF(VLOOKUP(AF398,Group,7,FALSE)="",0,ROUND(AJ398-0.04999,1)-AJ398+AM398)</f>
        <v>0</v>
      </c>
      <c r="AM398" s="17" t="str">
        <f>IF(VLOOKUP(AF398,Group,7,FALSE)="","",VLOOKUP(AF398,Group,7,FALSE))</f>
        <v/>
      </c>
      <c r="AO398" s="103" t="s">
        <v>57</v>
      </c>
    </row>
    <row r="399" spans="2:41" s="3" customFormat="1" ht="2.85" customHeight="1" x14ac:dyDescent="0.2">
      <c r="P399" s="75"/>
      <c r="Q399" s="91"/>
      <c r="R399" s="6"/>
      <c r="S399" s="39"/>
      <c r="T399" s="6"/>
      <c r="U399" s="5"/>
      <c r="V399" s="52"/>
      <c r="W399" s="56"/>
      <c r="X399" s="15"/>
      <c r="Y399" s="52"/>
      <c r="Z399" s="39"/>
      <c r="AA399" s="39"/>
      <c r="AB399" s="55"/>
      <c r="AC399" s="17"/>
      <c r="AD399" s="15"/>
      <c r="AE399" s="65"/>
      <c r="AF399" s="121"/>
      <c r="AG399" s="39"/>
      <c r="AH399" s="52"/>
      <c r="AJ399" s="17"/>
      <c r="AK399" s="17"/>
      <c r="AL399" s="17"/>
      <c r="AM399" s="17"/>
      <c r="AO399" s="31"/>
    </row>
    <row r="400" spans="2:41" s="3" customFormat="1" ht="9.9499999999999993" customHeight="1" x14ac:dyDescent="0.2">
      <c r="B400" s="112" t="s">
        <v>91</v>
      </c>
      <c r="D400" s="40"/>
      <c r="E400" s="75" t="s">
        <v>139</v>
      </c>
      <c r="F400" s="75"/>
      <c r="G400" s="30" t="s">
        <v>98</v>
      </c>
      <c r="H400" s="30"/>
      <c r="I400" s="30"/>
      <c r="J400" s="30"/>
      <c r="K400" s="30" t="s">
        <v>166</v>
      </c>
      <c r="L400" s="30"/>
      <c r="M400" s="30"/>
      <c r="N400" s="30"/>
      <c r="P400" s="75"/>
      <c r="Q400" s="91"/>
      <c r="R400" s="29"/>
      <c r="S400" s="39">
        <f>IF(Suggested="Yes",AA400,AG400)</f>
        <v>16.75</v>
      </c>
      <c r="T400" s="37" t="s">
        <v>45</v>
      </c>
      <c r="U400" s="5" t="str">
        <f>+Instructions!$B$3</f>
        <v>B</v>
      </c>
      <c r="V400" s="52"/>
      <c r="W400" s="56">
        <f>+Instructions!$C$22</f>
        <v>0</v>
      </c>
      <c r="X400" s="17">
        <f>ROUND($AA400*(1-W400)+0.004999,2)</f>
        <v>16.75</v>
      </c>
      <c r="Y400" s="52"/>
      <c r="Z400" s="6" t="s">
        <v>737</v>
      </c>
      <c r="AA400" s="39">
        <v>16.75</v>
      </c>
      <c r="AB400" s="60">
        <f>+W400</f>
        <v>0</v>
      </c>
      <c r="AC400" s="17">
        <f>+X400</f>
        <v>16.75</v>
      </c>
      <c r="AD400" s="12">
        <f>(AG400-AC400)/AG400</f>
        <v>0</v>
      </c>
      <c r="AE400" s="118"/>
      <c r="AF400" s="126">
        <v>3</v>
      </c>
      <c r="AG400" s="53">
        <f>SUM(AJ400:AL400)+AE400</f>
        <v>16.75</v>
      </c>
      <c r="AH400" s="52"/>
      <c r="AJ400" s="17">
        <f>ROUND(AC400/(1-VLOOKUP(AF400,Group,2,FALSE)),2)</f>
        <v>16.75</v>
      </c>
      <c r="AK400" s="17">
        <f>IF(VLOOKUP(AF400,Group,5,FALSE)="YES",VLOOKUP(ROUND(ROUND(AJ400,1)-AJ400,2),Round,2,FALSE)+VLOOKUP(AF400,Group,6,FALSE),0)</f>
        <v>0</v>
      </c>
      <c r="AL400" s="17">
        <f>IF(VLOOKUP(AF400,Group,7,FALSE)="",0,ROUND(AJ400-0.04999,1)-AJ400+AM400)</f>
        <v>0</v>
      </c>
      <c r="AM400" s="17" t="str">
        <f>IF(VLOOKUP(AF400,Group,7,FALSE)="","",VLOOKUP(AF400,Group,7,FALSE))</f>
        <v/>
      </c>
      <c r="AO400" s="103" t="s">
        <v>57</v>
      </c>
    </row>
    <row r="401" spans="2:41" s="3" customFormat="1" ht="2.85" customHeight="1" x14ac:dyDescent="0.2">
      <c r="P401" s="75"/>
      <c r="Q401" s="91"/>
      <c r="R401" s="6"/>
      <c r="S401" s="39"/>
      <c r="T401" s="6"/>
      <c r="U401" s="5"/>
      <c r="V401" s="52"/>
      <c r="W401" s="56"/>
      <c r="X401" s="15"/>
      <c r="Y401" s="52"/>
      <c r="Z401" s="39"/>
      <c r="AA401" s="39"/>
      <c r="AB401" s="55"/>
      <c r="AC401" s="17"/>
      <c r="AD401" s="15"/>
      <c r="AE401" s="65"/>
      <c r="AF401" s="121"/>
      <c r="AG401" s="39"/>
      <c r="AH401" s="52"/>
      <c r="AJ401" s="17"/>
      <c r="AK401" s="17"/>
      <c r="AL401" s="17"/>
      <c r="AM401" s="17"/>
      <c r="AO401" s="31"/>
    </row>
    <row r="402" spans="2:41" s="3" customFormat="1" ht="9.6" customHeight="1" x14ac:dyDescent="0.2">
      <c r="C402" s="74"/>
      <c r="D402" s="136" t="s">
        <v>169</v>
      </c>
      <c r="E402" s="195" t="s">
        <v>515</v>
      </c>
      <c r="F402" s="135"/>
      <c r="G402" s="135"/>
      <c r="H402" s="135"/>
      <c r="I402" s="135"/>
      <c r="L402" s="195"/>
      <c r="M402" s="135"/>
      <c r="N402" s="135"/>
      <c r="O402" s="135"/>
      <c r="P402" s="135"/>
      <c r="S402" s="21"/>
      <c r="T402" s="68"/>
      <c r="U402" s="5"/>
      <c r="V402" s="52"/>
      <c r="W402" s="70"/>
      <c r="X402" s="70"/>
      <c r="Y402" s="52"/>
      <c r="Z402" s="39"/>
      <c r="AA402" s="39"/>
      <c r="AB402" s="55"/>
      <c r="AC402" s="17"/>
      <c r="AD402" s="15"/>
      <c r="AE402" s="65"/>
      <c r="AF402" s="121"/>
      <c r="AG402" s="17"/>
      <c r="AH402" s="52"/>
      <c r="AJ402" s="17"/>
      <c r="AK402" s="17"/>
      <c r="AL402" s="17"/>
      <c r="AM402" s="17"/>
      <c r="AO402" s="31"/>
    </row>
    <row r="403" spans="2:41" s="3" customFormat="1" ht="3.95" customHeight="1" x14ac:dyDescent="0.2">
      <c r="P403" s="75"/>
      <c r="Q403" s="91"/>
      <c r="R403" s="6"/>
      <c r="S403" s="39"/>
      <c r="T403" s="6"/>
      <c r="U403" s="5"/>
      <c r="V403" s="52"/>
      <c r="W403" s="56"/>
      <c r="X403" s="15"/>
      <c r="Y403" s="52"/>
      <c r="Z403" s="39"/>
      <c r="AA403" s="39"/>
      <c r="AB403" s="55"/>
      <c r="AC403" s="17"/>
      <c r="AD403" s="15"/>
      <c r="AE403" s="65"/>
      <c r="AF403" s="121"/>
      <c r="AG403" s="39"/>
      <c r="AH403" s="52"/>
      <c r="AJ403" s="17"/>
      <c r="AK403" s="17"/>
      <c r="AL403" s="17"/>
      <c r="AM403" s="17"/>
      <c r="AO403" s="31"/>
    </row>
    <row r="404" spans="2:41" s="3" customFormat="1" ht="9.9499999999999993" customHeight="1" x14ac:dyDescent="0.2">
      <c r="C404" s="74" t="s">
        <v>469</v>
      </c>
      <c r="D404" s="147"/>
      <c r="E404" s="147"/>
      <c r="N404" s="3" t="s">
        <v>87</v>
      </c>
      <c r="O404" s="3" t="s">
        <v>87</v>
      </c>
      <c r="P404" s="193"/>
      <c r="Q404" s="6"/>
      <c r="R404" s="80" t="s">
        <v>211</v>
      </c>
      <c r="S404" s="206" t="s">
        <v>443</v>
      </c>
      <c r="T404" s="207"/>
      <c r="U404" s="5"/>
      <c r="V404" s="52"/>
      <c r="W404" s="70"/>
      <c r="X404" s="70"/>
      <c r="Y404" s="52"/>
      <c r="Z404" s="39"/>
      <c r="AA404" s="39"/>
      <c r="AB404" s="55"/>
      <c r="AC404" s="17"/>
      <c r="AD404" s="15"/>
      <c r="AE404" s="65"/>
      <c r="AF404" s="121"/>
      <c r="AG404" s="17"/>
      <c r="AH404" s="52"/>
      <c r="AJ404" s="17"/>
      <c r="AK404" s="17"/>
      <c r="AL404" s="17"/>
      <c r="AM404" s="17"/>
      <c r="AO404" s="31" t="s">
        <v>57</v>
      </c>
    </row>
    <row r="405" spans="2:41" s="3" customFormat="1" ht="2.85" customHeight="1" x14ac:dyDescent="0.2">
      <c r="P405" s="75"/>
      <c r="Q405" s="91"/>
      <c r="R405" s="6"/>
      <c r="S405" s="39"/>
      <c r="T405" s="6"/>
      <c r="U405" s="5"/>
      <c r="V405" s="52"/>
      <c r="W405" s="56"/>
      <c r="X405" s="15"/>
      <c r="Y405" s="52"/>
      <c r="Z405" s="39"/>
      <c r="AA405" s="39"/>
      <c r="AB405" s="55"/>
      <c r="AC405" s="17"/>
      <c r="AD405" s="15"/>
      <c r="AE405" s="65"/>
      <c r="AF405" s="121"/>
      <c r="AG405" s="39"/>
      <c r="AH405" s="52"/>
      <c r="AJ405" s="17"/>
      <c r="AK405" s="17"/>
      <c r="AL405" s="17"/>
      <c r="AM405" s="17"/>
      <c r="AO405" s="31"/>
    </row>
    <row r="406" spans="2:41" s="3" customFormat="1" ht="9.9499999999999993" customHeight="1" x14ac:dyDescent="0.2">
      <c r="C406" s="35"/>
      <c r="D406" s="40" t="s">
        <v>9</v>
      </c>
      <c r="E406" s="135" t="s">
        <v>444</v>
      </c>
      <c r="F406" s="135"/>
      <c r="G406" s="135"/>
      <c r="H406" s="135"/>
      <c r="I406" s="135"/>
      <c r="J406" s="135"/>
      <c r="K406" s="135"/>
      <c r="L406" s="135"/>
      <c r="M406" s="135"/>
      <c r="N406" s="135"/>
      <c r="O406" s="135"/>
      <c r="P406" s="135"/>
      <c r="S406" s="21"/>
      <c r="T406" s="68"/>
      <c r="U406" s="5"/>
      <c r="V406" s="52"/>
      <c r="W406" s="70"/>
      <c r="X406" s="70"/>
      <c r="Y406" s="52"/>
      <c r="Z406" s="39"/>
      <c r="AA406" s="39"/>
      <c r="AB406" s="55"/>
      <c r="AC406" s="17"/>
      <c r="AD406" s="15"/>
      <c r="AE406" s="65"/>
      <c r="AF406" s="121"/>
      <c r="AG406" s="17"/>
      <c r="AH406" s="52"/>
      <c r="AJ406" s="17"/>
      <c r="AK406" s="17"/>
      <c r="AL406" s="17"/>
      <c r="AM406" s="17"/>
      <c r="AO406" s="31"/>
    </row>
    <row r="407" spans="2:41" s="3" customFormat="1" ht="2.85" customHeight="1" x14ac:dyDescent="0.2">
      <c r="P407" s="75"/>
      <c r="Q407" s="91"/>
      <c r="R407" s="6"/>
      <c r="S407" s="39"/>
      <c r="T407" s="6"/>
      <c r="U407" s="5"/>
      <c r="V407" s="52"/>
      <c r="W407" s="56"/>
      <c r="X407" s="15"/>
      <c r="Y407" s="52"/>
      <c r="Z407" s="39"/>
      <c r="AA407" s="39"/>
      <c r="AB407" s="55"/>
      <c r="AC407" s="17"/>
      <c r="AD407" s="15"/>
      <c r="AE407" s="65"/>
      <c r="AF407" s="121"/>
      <c r="AG407" s="39"/>
      <c r="AH407" s="52"/>
      <c r="AJ407" s="17"/>
      <c r="AK407" s="17"/>
      <c r="AL407" s="17"/>
      <c r="AM407" s="17"/>
      <c r="AO407" s="31"/>
    </row>
    <row r="408" spans="2:41" s="3" customFormat="1" ht="9.9499999999999993" customHeight="1" x14ac:dyDescent="0.2">
      <c r="B408" s="114" t="s">
        <v>90</v>
      </c>
      <c r="D408" s="40"/>
      <c r="E408" s="75" t="s">
        <v>108</v>
      </c>
      <c r="F408" s="75"/>
      <c r="G408" s="30" t="s">
        <v>47</v>
      </c>
      <c r="H408" s="30"/>
      <c r="I408" s="30"/>
      <c r="K408" s="30" t="s">
        <v>166</v>
      </c>
      <c r="L408" s="30"/>
      <c r="M408" s="30"/>
      <c r="N408" s="30"/>
      <c r="P408" s="75" t="s">
        <v>141</v>
      </c>
      <c r="Q408" s="91"/>
      <c r="R408" s="29"/>
      <c r="S408" s="39">
        <f>IF(Suggested="Yes",AA408,AG408)</f>
        <v>6.25</v>
      </c>
      <c r="T408" s="37" t="s">
        <v>46</v>
      </c>
      <c r="U408" s="5" t="str">
        <f>+Instructions!$B$3</f>
        <v>B</v>
      </c>
      <c r="V408" s="52"/>
      <c r="W408" s="56">
        <f>+Instructions!$C$22</f>
        <v>0</v>
      </c>
      <c r="X408" s="39">
        <f>ROUND($AA408*(1-W408)+0.004999,2)</f>
        <v>6.25</v>
      </c>
      <c r="Y408" s="52"/>
      <c r="Z408" s="6" t="s">
        <v>737</v>
      </c>
      <c r="AA408" s="39">
        <v>6.25</v>
      </c>
      <c r="AB408" s="60">
        <f t="shared" ref="AB408:AC410" si="314">+W408</f>
        <v>0</v>
      </c>
      <c r="AC408" s="39">
        <f t="shared" si="314"/>
        <v>6.25</v>
      </c>
      <c r="AD408" s="60">
        <f>(AG408-AC408)/AG408</f>
        <v>0</v>
      </c>
      <c r="AE408" s="118"/>
      <c r="AF408" s="127">
        <v>2</v>
      </c>
      <c r="AG408" s="44">
        <f>SUM(AJ408:AL408)+AE408</f>
        <v>6.25</v>
      </c>
      <c r="AH408" s="52"/>
      <c r="AJ408" s="17">
        <f>ROUND(AC408/(1-VLOOKUP(AF408,Group,2,FALSE)),2)</f>
        <v>6.25</v>
      </c>
      <c r="AK408" s="17">
        <f>IF(VLOOKUP(AF408,Group,5,FALSE)="YES",VLOOKUP(ROUND(ROUND(AJ408,1)-AJ408,2),Round,2,FALSE)+VLOOKUP(AF408,Group,6,FALSE),0)</f>
        <v>0</v>
      </c>
      <c r="AL408" s="17">
        <f>IF(VLOOKUP(AF408,Group,7,FALSE)="",0,ROUND(AJ408-0.04999,1)-AJ408+AM408)</f>
        <v>0</v>
      </c>
      <c r="AM408" s="17" t="str">
        <f>IF(VLOOKUP(AF408,Group,7,FALSE)="","",VLOOKUP(AF408,Group,7,FALSE))</f>
        <v/>
      </c>
      <c r="AO408" s="103" t="s">
        <v>57</v>
      </c>
    </row>
    <row r="409" spans="2:41" s="3" customFormat="1" ht="9.9499999999999993" customHeight="1" x14ac:dyDescent="0.2">
      <c r="B409" s="114" t="s">
        <v>90</v>
      </c>
      <c r="D409" s="40"/>
      <c r="E409" s="75" t="s">
        <v>167</v>
      </c>
      <c r="F409" s="75"/>
      <c r="G409" s="30" t="s">
        <v>47</v>
      </c>
      <c r="H409" s="30"/>
      <c r="I409" s="30"/>
      <c r="K409" s="30" t="s">
        <v>166</v>
      </c>
      <c r="L409" s="30"/>
      <c r="M409" s="30"/>
      <c r="N409" s="30"/>
      <c r="P409" s="75" t="s">
        <v>141</v>
      </c>
      <c r="Q409" s="91"/>
      <c r="R409" s="29"/>
      <c r="S409" s="39">
        <f>IF(Suggested="Yes",AA409,AG409)</f>
        <v>5.9</v>
      </c>
      <c r="T409" s="37" t="s">
        <v>46</v>
      </c>
      <c r="U409" s="5" t="str">
        <f>+Instructions!$B$3</f>
        <v>B</v>
      </c>
      <c r="V409" s="52"/>
      <c r="W409" s="56">
        <f>+Instructions!$C$22</f>
        <v>0</v>
      </c>
      <c r="X409" s="39">
        <f>ROUND($AA409*(1-W409)+0.004999,2)</f>
        <v>5.9</v>
      </c>
      <c r="Y409" s="52"/>
      <c r="Z409" s="6" t="s">
        <v>737</v>
      </c>
      <c r="AA409" s="39">
        <v>5.9</v>
      </c>
      <c r="AB409" s="60">
        <f t="shared" si="314"/>
        <v>0</v>
      </c>
      <c r="AC409" s="39">
        <f t="shared" si="314"/>
        <v>5.9</v>
      </c>
      <c r="AD409" s="60">
        <f>(AG409-AC409)/AG409</f>
        <v>0</v>
      </c>
      <c r="AE409" s="118"/>
      <c r="AF409" s="127">
        <v>2</v>
      </c>
      <c r="AG409" s="44">
        <f>SUM(AJ409:AL409)+AE409</f>
        <v>5.9</v>
      </c>
      <c r="AH409" s="52"/>
      <c r="AJ409" s="17">
        <f>ROUND(AC409/(1-VLOOKUP(AF409,Group,2,FALSE)),2)</f>
        <v>5.9</v>
      </c>
      <c r="AK409" s="17">
        <f>IF(VLOOKUP(AF409,Group,5,FALSE)="YES",VLOOKUP(ROUND(ROUND(AJ409,1)-AJ409,2),Round,2,FALSE)+VLOOKUP(AF409,Group,6,FALSE),0)</f>
        <v>0</v>
      </c>
      <c r="AL409" s="17">
        <f>IF(VLOOKUP(AF409,Group,7,FALSE)="",0,ROUND(AJ409-0.04999,1)-AJ409+AM409)</f>
        <v>0</v>
      </c>
      <c r="AM409" s="17" t="str">
        <f>IF(VLOOKUP(AF409,Group,7,FALSE)="","",VLOOKUP(AF409,Group,7,FALSE))</f>
        <v/>
      </c>
      <c r="AO409" s="103" t="s">
        <v>57</v>
      </c>
    </row>
    <row r="410" spans="2:41" s="3" customFormat="1" ht="9.9499999999999993" customHeight="1" x14ac:dyDescent="0.2">
      <c r="B410" s="114" t="s">
        <v>90</v>
      </c>
      <c r="D410" s="40"/>
      <c r="E410" s="75" t="s">
        <v>428</v>
      </c>
      <c r="F410" s="75"/>
      <c r="G410" s="30" t="s">
        <v>47</v>
      </c>
      <c r="H410" s="30"/>
      <c r="I410" s="30"/>
      <c r="K410" s="30" t="s">
        <v>166</v>
      </c>
      <c r="L410" s="30"/>
      <c r="M410" s="30"/>
      <c r="N410" s="30"/>
      <c r="P410" s="75" t="s">
        <v>141</v>
      </c>
      <c r="Q410" s="91"/>
      <c r="R410" s="29"/>
      <c r="S410" s="39">
        <f>IF(Suggested="Yes",AA410,AG410)</f>
        <v>7</v>
      </c>
      <c r="T410" s="37" t="s">
        <v>46</v>
      </c>
      <c r="U410" s="5" t="str">
        <f>+Instructions!$B$3</f>
        <v>B</v>
      </c>
      <c r="V410" s="52"/>
      <c r="W410" s="56">
        <f>+Instructions!$C$22</f>
        <v>0</v>
      </c>
      <c r="X410" s="39">
        <f>ROUND($AA410*(1-W410)+0.004999,2)</f>
        <v>7</v>
      </c>
      <c r="Y410" s="52"/>
      <c r="Z410" s="6" t="s">
        <v>737</v>
      </c>
      <c r="AA410" s="39">
        <v>7</v>
      </c>
      <c r="AB410" s="60">
        <f t="shared" si="314"/>
        <v>0</v>
      </c>
      <c r="AC410" s="39">
        <f t="shared" si="314"/>
        <v>7</v>
      </c>
      <c r="AD410" s="60">
        <f>(AG410-AC410)/AG410</f>
        <v>0</v>
      </c>
      <c r="AE410" s="118"/>
      <c r="AF410" s="127">
        <v>2</v>
      </c>
      <c r="AG410" s="44">
        <f>SUM(AJ410:AL410)+AE410</f>
        <v>7</v>
      </c>
      <c r="AH410" s="52"/>
      <c r="AJ410" s="17">
        <f>ROUND(AC410/(1-VLOOKUP(AF410,Group,2,FALSE)),2)</f>
        <v>7</v>
      </c>
      <c r="AK410" s="17">
        <f>IF(VLOOKUP(AF410,Group,5,FALSE)="YES",VLOOKUP(ROUND(ROUND(AJ410,1)-AJ410,2),Round,2,FALSE)+VLOOKUP(AF410,Group,6,FALSE),0)</f>
        <v>0</v>
      </c>
      <c r="AL410" s="17">
        <f>IF(VLOOKUP(AF410,Group,7,FALSE)="",0,ROUND(AJ410-0.04999,1)-AJ410+AM410)</f>
        <v>0</v>
      </c>
      <c r="AM410" s="17" t="str">
        <f>IF(VLOOKUP(AF410,Group,7,FALSE)="","",VLOOKUP(AF410,Group,7,FALSE))</f>
        <v/>
      </c>
      <c r="AO410" s="103" t="s">
        <v>57</v>
      </c>
    </row>
    <row r="411" spans="2:41" s="3" customFormat="1" ht="2.85" customHeight="1" x14ac:dyDescent="0.2">
      <c r="P411" s="75"/>
      <c r="Q411" s="91"/>
      <c r="R411" s="6"/>
      <c r="S411" s="39"/>
      <c r="T411" s="6"/>
      <c r="U411" s="5"/>
      <c r="V411" s="52"/>
      <c r="W411" s="56"/>
      <c r="X411" s="15"/>
      <c r="Y411" s="52"/>
      <c r="Z411" s="39"/>
      <c r="AA411" s="39"/>
      <c r="AB411" s="55"/>
      <c r="AC411" s="17"/>
      <c r="AD411" s="15"/>
      <c r="AE411" s="65"/>
      <c r="AF411" s="121"/>
      <c r="AG411" s="39"/>
      <c r="AH411" s="52"/>
      <c r="AJ411" s="17"/>
      <c r="AK411" s="17"/>
      <c r="AL411" s="17"/>
      <c r="AM411" s="17"/>
      <c r="AO411" s="31"/>
    </row>
    <row r="412" spans="2:41" s="3" customFormat="1" ht="9.9499999999999993" customHeight="1" x14ac:dyDescent="0.2">
      <c r="B412" s="115" t="s">
        <v>92</v>
      </c>
      <c r="D412" s="40"/>
      <c r="E412" s="75" t="s">
        <v>431</v>
      </c>
      <c r="F412" s="75"/>
      <c r="G412" s="30" t="s">
        <v>179</v>
      </c>
      <c r="H412" s="30"/>
      <c r="I412" s="30"/>
      <c r="J412" s="30"/>
      <c r="K412" s="30" t="s">
        <v>166</v>
      </c>
      <c r="M412" s="30"/>
      <c r="N412" s="30"/>
      <c r="P412" s="75" t="s">
        <v>269</v>
      </c>
      <c r="Q412" s="91"/>
      <c r="R412" s="29"/>
      <c r="S412" s="39">
        <f>IF(Suggested="Yes",AA412,AG412)</f>
        <v>21.55</v>
      </c>
      <c r="T412" s="37" t="s">
        <v>46</v>
      </c>
      <c r="U412" s="5" t="str">
        <f>+Instructions!$B$3</f>
        <v>B</v>
      </c>
      <c r="V412" s="52"/>
      <c r="W412" s="56">
        <f>+Instructions!$C$22</f>
        <v>0</v>
      </c>
      <c r="X412" s="17">
        <f>ROUND($AA412*(1-W412)+0.004999,2)</f>
        <v>21.55</v>
      </c>
      <c r="Y412" s="52"/>
      <c r="Z412" s="6" t="s">
        <v>737</v>
      </c>
      <c r="AA412" s="39">
        <v>21.55</v>
      </c>
      <c r="AB412" s="60">
        <f>+W412</f>
        <v>0</v>
      </c>
      <c r="AC412" s="17">
        <f>+X412</f>
        <v>21.55</v>
      </c>
      <c r="AD412" s="12">
        <f>(AG412-AC412)/AG412</f>
        <v>0</v>
      </c>
      <c r="AE412" s="118"/>
      <c r="AF412" s="128">
        <v>4</v>
      </c>
      <c r="AG412" s="111">
        <f>SUM(AJ412:AL412)+AE412</f>
        <v>21.55</v>
      </c>
      <c r="AH412" s="52"/>
      <c r="AJ412" s="17">
        <f>ROUND(AC412/(1-VLOOKUP(AF412,Group,2,FALSE)),2)</f>
        <v>21.55</v>
      </c>
      <c r="AK412" s="17">
        <f>IF(VLOOKUP(AF412,Group,5,FALSE)="YES",VLOOKUP(ROUND(ROUND(AJ412,1)-AJ412,2),Round,2,FALSE)+VLOOKUP(AF412,Group,6,FALSE),0)</f>
        <v>0</v>
      </c>
      <c r="AL412" s="17">
        <f>IF(VLOOKUP(AF412,Group,7,FALSE)="",0,ROUND(AJ412-0.04999,1)-AJ412+AM412)</f>
        <v>0</v>
      </c>
      <c r="AM412" s="17" t="str">
        <f>IF(VLOOKUP(AF412,Group,7,FALSE)="","",VLOOKUP(AF412,Group,7,FALSE))</f>
        <v/>
      </c>
      <c r="AO412" s="103" t="s">
        <v>57</v>
      </c>
    </row>
    <row r="413" spans="2:41" s="3" customFormat="1" ht="2.85" customHeight="1" x14ac:dyDescent="0.2">
      <c r="P413" s="75"/>
      <c r="Q413" s="91"/>
      <c r="R413" s="6"/>
      <c r="S413" s="39"/>
      <c r="T413" s="6"/>
      <c r="U413" s="5"/>
      <c r="V413" s="52"/>
      <c r="W413" s="56"/>
      <c r="X413" s="15"/>
      <c r="Y413" s="52"/>
      <c r="Z413" s="39"/>
      <c r="AA413" s="39"/>
      <c r="AB413" s="55"/>
      <c r="AC413" s="17"/>
      <c r="AD413" s="15"/>
      <c r="AE413" s="65"/>
      <c r="AF413" s="121"/>
      <c r="AG413" s="39"/>
      <c r="AH413" s="52"/>
      <c r="AJ413" s="17"/>
      <c r="AK413" s="17"/>
      <c r="AL413" s="17"/>
      <c r="AM413" s="17"/>
      <c r="AO413" s="31"/>
    </row>
    <row r="414" spans="2:41" s="3" customFormat="1" ht="9.9499999999999993" customHeight="1" x14ac:dyDescent="0.2">
      <c r="B414" s="112" t="s">
        <v>91</v>
      </c>
      <c r="D414" s="40"/>
      <c r="E414" s="75" t="s">
        <v>113</v>
      </c>
      <c r="F414" s="75"/>
      <c r="G414" s="30" t="s">
        <v>98</v>
      </c>
      <c r="H414" s="30"/>
      <c r="I414" s="30"/>
      <c r="J414" s="30"/>
      <c r="K414" s="30" t="s">
        <v>166</v>
      </c>
      <c r="L414" s="30"/>
      <c r="M414" s="30"/>
      <c r="N414" s="30"/>
      <c r="P414" s="75"/>
      <c r="Q414" s="91"/>
      <c r="R414" s="29"/>
      <c r="S414" s="39">
        <f>IF(Suggested="Yes",AA414,AG414)</f>
        <v>10.6</v>
      </c>
      <c r="T414" s="37" t="s">
        <v>45</v>
      </c>
      <c r="U414" s="5" t="str">
        <f>+Instructions!$B$3</f>
        <v>B</v>
      </c>
      <c r="V414" s="52"/>
      <c r="W414" s="56">
        <f>+Instructions!$C$22</f>
        <v>0</v>
      </c>
      <c r="X414" s="17">
        <f>ROUND($AA414*(1-W414)+0.004999,2)</f>
        <v>10.6</v>
      </c>
      <c r="Y414" s="52"/>
      <c r="Z414" s="6" t="s">
        <v>737</v>
      </c>
      <c r="AA414" s="39">
        <v>10.6</v>
      </c>
      <c r="AB414" s="60">
        <f>+W414</f>
        <v>0</v>
      </c>
      <c r="AC414" s="17">
        <f>+X414</f>
        <v>10.6</v>
      </c>
      <c r="AD414" s="12">
        <f>(AG414-AC414)/AG414</f>
        <v>0</v>
      </c>
      <c r="AE414" s="118"/>
      <c r="AF414" s="126">
        <v>3</v>
      </c>
      <c r="AG414" s="53">
        <f>SUM(AJ414:AL414)+AE414</f>
        <v>10.6</v>
      </c>
      <c r="AH414" s="52"/>
      <c r="AJ414" s="17">
        <f>ROUND(AC414/(1-VLOOKUP(AF414,Group,2,FALSE)),2)</f>
        <v>10.6</v>
      </c>
      <c r="AK414" s="17">
        <f>IF(VLOOKUP(AF414,Group,5,FALSE)="YES",VLOOKUP(ROUND(ROUND(AJ414,1)-AJ414,2),Round,2,FALSE)+VLOOKUP(AF414,Group,6,FALSE),0)</f>
        <v>0</v>
      </c>
      <c r="AL414" s="17">
        <f>IF(VLOOKUP(AF414,Group,7,FALSE)="",0,ROUND(AJ414-0.04999,1)-AJ414+AM414)</f>
        <v>0</v>
      </c>
      <c r="AM414" s="17" t="str">
        <f>IF(VLOOKUP(AF414,Group,7,FALSE)="","",VLOOKUP(AF414,Group,7,FALSE))</f>
        <v/>
      </c>
      <c r="AO414" s="103" t="s">
        <v>57</v>
      </c>
    </row>
    <row r="415" spans="2:41" s="3" customFormat="1" ht="2.85" customHeight="1" x14ac:dyDescent="0.2">
      <c r="P415" s="75"/>
      <c r="Q415" s="91"/>
      <c r="R415" s="6"/>
      <c r="S415" s="39"/>
      <c r="T415" s="6"/>
      <c r="U415" s="5"/>
      <c r="V415" s="52"/>
      <c r="W415" s="56"/>
      <c r="X415" s="15"/>
      <c r="Y415" s="52"/>
      <c r="Z415" s="39"/>
      <c r="AA415" s="39"/>
      <c r="AB415" s="55"/>
      <c r="AC415" s="17"/>
      <c r="AD415" s="15"/>
      <c r="AE415" s="65"/>
      <c r="AF415" s="121"/>
      <c r="AG415" s="39"/>
      <c r="AH415" s="52"/>
      <c r="AJ415" s="17"/>
      <c r="AK415" s="17"/>
      <c r="AL415" s="17"/>
      <c r="AM415" s="17"/>
      <c r="AO415" s="31"/>
    </row>
    <row r="416" spans="2:41" s="3" customFormat="1" ht="9.9499999999999993" customHeight="1" x14ac:dyDescent="0.2">
      <c r="B416" s="114" t="s">
        <v>90</v>
      </c>
      <c r="D416" s="40"/>
      <c r="E416" s="75" t="s">
        <v>108</v>
      </c>
      <c r="F416" s="75"/>
      <c r="G416" s="30" t="s">
        <v>47</v>
      </c>
      <c r="H416" s="30"/>
      <c r="I416" s="30"/>
      <c r="K416" s="30" t="s">
        <v>129</v>
      </c>
      <c r="L416" s="30"/>
      <c r="M416" s="30"/>
      <c r="N416" s="30"/>
      <c r="P416" s="75" t="s">
        <v>141</v>
      </c>
      <c r="Q416" s="91"/>
      <c r="R416" s="29"/>
      <c r="S416" s="39">
        <f>IF(Suggested="Yes",AA416,AG416)</f>
        <v>6.25</v>
      </c>
      <c r="T416" s="37" t="s">
        <v>46</v>
      </c>
      <c r="U416" s="5" t="str">
        <f>+Instructions!$B$3</f>
        <v>B</v>
      </c>
      <c r="V416" s="52"/>
      <c r="W416" s="56">
        <f>+Instructions!$C$22</f>
        <v>0</v>
      </c>
      <c r="X416" s="39">
        <f>ROUND($AA416*(1-W416)+0.004999,2)</f>
        <v>6.25</v>
      </c>
      <c r="Y416" s="52"/>
      <c r="Z416" s="6" t="s">
        <v>737</v>
      </c>
      <c r="AA416" s="39">
        <v>6.25</v>
      </c>
      <c r="AB416" s="60">
        <f t="shared" ref="AB416:AC418" si="315">+W416</f>
        <v>0</v>
      </c>
      <c r="AC416" s="39">
        <f t="shared" si="315"/>
        <v>6.25</v>
      </c>
      <c r="AD416" s="60">
        <f>(AG416-AC416)/AG416</f>
        <v>0</v>
      </c>
      <c r="AE416" s="118"/>
      <c r="AF416" s="127">
        <v>2</v>
      </c>
      <c r="AG416" s="44">
        <f>SUM(AJ416:AL416)+AE416</f>
        <v>6.25</v>
      </c>
      <c r="AH416" s="52"/>
      <c r="AJ416" s="17">
        <f>ROUND(AC416/(1-VLOOKUP(AF416,Group,2,FALSE)),2)</f>
        <v>6.25</v>
      </c>
      <c r="AK416" s="17">
        <f>IF(VLOOKUP(AF416,Group,5,FALSE)="YES",VLOOKUP(ROUND(ROUND(AJ416,1)-AJ416,2),Round,2,FALSE)+VLOOKUP(AF416,Group,6,FALSE),0)</f>
        <v>0</v>
      </c>
      <c r="AL416" s="17">
        <f>IF(VLOOKUP(AF416,Group,7,FALSE)="",0,ROUND(AJ416-0.04999,1)-AJ416+AM416)</f>
        <v>0</v>
      </c>
      <c r="AM416" s="17" t="str">
        <f>IF(VLOOKUP(AF416,Group,7,FALSE)="","",VLOOKUP(AF416,Group,7,FALSE))</f>
        <v/>
      </c>
      <c r="AO416" s="103" t="s">
        <v>57</v>
      </c>
    </row>
    <row r="417" spans="2:41" s="3" customFormat="1" ht="9.9499999999999993" customHeight="1" x14ac:dyDescent="0.2">
      <c r="B417" s="114" t="s">
        <v>90</v>
      </c>
      <c r="D417" s="40"/>
      <c r="E417" s="75" t="s">
        <v>167</v>
      </c>
      <c r="F417" s="75"/>
      <c r="G417" s="30" t="s">
        <v>47</v>
      </c>
      <c r="H417" s="30"/>
      <c r="I417" s="30"/>
      <c r="K417" s="30" t="s">
        <v>129</v>
      </c>
      <c r="L417" s="30"/>
      <c r="M417" s="30"/>
      <c r="N417" s="30"/>
      <c r="P417" s="75" t="s">
        <v>141</v>
      </c>
      <c r="Q417" s="91"/>
      <c r="R417" s="29"/>
      <c r="S417" s="39">
        <f>IF(Suggested="Yes",AA417,AG417)</f>
        <v>5.9</v>
      </c>
      <c r="T417" s="37" t="s">
        <v>46</v>
      </c>
      <c r="U417" s="5" t="str">
        <f>+Instructions!$B$3</f>
        <v>B</v>
      </c>
      <c r="V417" s="52"/>
      <c r="W417" s="56">
        <f>+Instructions!$C$22</f>
        <v>0</v>
      </c>
      <c r="X417" s="39">
        <f>ROUND($AA417*(1-W417)+0.004999,2)</f>
        <v>5.9</v>
      </c>
      <c r="Y417" s="52"/>
      <c r="Z417" s="6" t="s">
        <v>737</v>
      </c>
      <c r="AA417" s="39">
        <v>5.9</v>
      </c>
      <c r="AB417" s="60">
        <f t="shared" si="315"/>
        <v>0</v>
      </c>
      <c r="AC417" s="39">
        <f t="shared" si="315"/>
        <v>5.9</v>
      </c>
      <c r="AD417" s="60">
        <f>(AG417-AC417)/AG417</f>
        <v>0</v>
      </c>
      <c r="AE417" s="118"/>
      <c r="AF417" s="127">
        <v>2</v>
      </c>
      <c r="AG417" s="44">
        <f>SUM(AJ417:AL417)+AE417</f>
        <v>5.9</v>
      </c>
      <c r="AH417" s="52"/>
      <c r="AJ417" s="17">
        <f>ROUND(AC417/(1-VLOOKUP(AF417,Group,2,FALSE)),2)</f>
        <v>5.9</v>
      </c>
      <c r="AK417" s="17">
        <f>IF(VLOOKUP(AF417,Group,5,FALSE)="YES",VLOOKUP(ROUND(ROUND(AJ417,1)-AJ417,2),Round,2,FALSE)+VLOOKUP(AF417,Group,6,FALSE),0)</f>
        <v>0</v>
      </c>
      <c r="AL417" s="17">
        <f>IF(VLOOKUP(AF417,Group,7,FALSE)="",0,ROUND(AJ417-0.04999,1)-AJ417+AM417)</f>
        <v>0</v>
      </c>
      <c r="AM417" s="17" t="str">
        <f>IF(VLOOKUP(AF417,Group,7,FALSE)="","",VLOOKUP(AF417,Group,7,FALSE))</f>
        <v/>
      </c>
      <c r="AO417" s="103" t="s">
        <v>57</v>
      </c>
    </row>
    <row r="418" spans="2:41" s="3" customFormat="1" ht="9.9499999999999993" customHeight="1" x14ac:dyDescent="0.2">
      <c r="B418" s="114" t="s">
        <v>90</v>
      </c>
      <c r="D418" s="40"/>
      <c r="E418" s="75" t="s">
        <v>428</v>
      </c>
      <c r="F418" s="75"/>
      <c r="G418" s="30" t="s">
        <v>47</v>
      </c>
      <c r="H418" s="30"/>
      <c r="I418" s="30"/>
      <c r="K418" s="30" t="s">
        <v>129</v>
      </c>
      <c r="L418" s="30"/>
      <c r="M418" s="30"/>
      <c r="N418" s="30"/>
      <c r="P418" s="75" t="s">
        <v>141</v>
      </c>
      <c r="Q418" s="91"/>
      <c r="R418" s="29"/>
      <c r="S418" s="39">
        <f>IF(Suggested="Yes",AA418,AG418)</f>
        <v>7</v>
      </c>
      <c r="T418" s="37" t="s">
        <v>46</v>
      </c>
      <c r="U418" s="5" t="str">
        <f>+Instructions!$B$3</f>
        <v>B</v>
      </c>
      <c r="V418" s="52"/>
      <c r="W418" s="56">
        <f>+Instructions!$C$22</f>
        <v>0</v>
      </c>
      <c r="X418" s="39">
        <f>ROUND($AA418*(1-W418)+0.004999,2)</f>
        <v>7</v>
      </c>
      <c r="Y418" s="52"/>
      <c r="Z418" s="6" t="s">
        <v>737</v>
      </c>
      <c r="AA418" s="39">
        <v>7</v>
      </c>
      <c r="AB418" s="60">
        <f t="shared" si="315"/>
        <v>0</v>
      </c>
      <c r="AC418" s="39">
        <f t="shared" si="315"/>
        <v>7</v>
      </c>
      <c r="AD418" s="60">
        <f>(AG418-AC418)/AG418</f>
        <v>0</v>
      </c>
      <c r="AE418" s="118"/>
      <c r="AF418" s="127">
        <v>2</v>
      </c>
      <c r="AG418" s="44">
        <f>SUM(AJ418:AL418)+AE418</f>
        <v>7</v>
      </c>
      <c r="AH418" s="52"/>
      <c r="AJ418" s="17">
        <f>ROUND(AC418/(1-VLOOKUP(AF418,Group,2,FALSE)),2)</f>
        <v>7</v>
      </c>
      <c r="AK418" s="17">
        <f>IF(VLOOKUP(AF418,Group,5,FALSE)="YES",VLOOKUP(ROUND(ROUND(AJ418,1)-AJ418,2),Round,2,FALSE)+VLOOKUP(AF418,Group,6,FALSE),0)</f>
        <v>0</v>
      </c>
      <c r="AL418" s="17">
        <f>IF(VLOOKUP(AF418,Group,7,FALSE)="",0,ROUND(AJ418-0.04999,1)-AJ418+AM418)</f>
        <v>0</v>
      </c>
      <c r="AM418" s="17" t="str">
        <f>IF(VLOOKUP(AF418,Group,7,FALSE)="","",VLOOKUP(AF418,Group,7,FALSE))</f>
        <v/>
      </c>
      <c r="AO418" s="103" t="s">
        <v>57</v>
      </c>
    </row>
    <row r="419" spans="2:41" s="3" customFormat="1" ht="2.85" customHeight="1" x14ac:dyDescent="0.2">
      <c r="P419" s="75"/>
      <c r="Q419" s="91"/>
      <c r="R419" s="6"/>
      <c r="S419" s="39"/>
      <c r="T419" s="6"/>
      <c r="U419" s="5"/>
      <c r="V419" s="52"/>
      <c r="W419" s="56"/>
      <c r="X419" s="15"/>
      <c r="Y419" s="52"/>
      <c r="Z419" s="39"/>
      <c r="AA419" s="39"/>
      <c r="AB419" s="55"/>
      <c r="AC419" s="17"/>
      <c r="AD419" s="15"/>
      <c r="AE419" s="65"/>
      <c r="AF419" s="121"/>
      <c r="AG419" s="39"/>
      <c r="AH419" s="52"/>
      <c r="AJ419" s="17"/>
      <c r="AK419" s="17"/>
      <c r="AL419" s="17"/>
      <c r="AM419" s="17"/>
      <c r="AO419" s="31"/>
    </row>
    <row r="420" spans="2:41" s="3" customFormat="1" ht="9.9499999999999993" customHeight="1" x14ac:dyDescent="0.2">
      <c r="B420" s="115" t="s">
        <v>92</v>
      </c>
      <c r="D420" s="40"/>
      <c r="E420" s="75" t="s">
        <v>431</v>
      </c>
      <c r="F420" s="75"/>
      <c r="G420" s="30" t="s">
        <v>179</v>
      </c>
      <c r="H420" s="30"/>
      <c r="I420" s="30"/>
      <c r="J420" s="30"/>
      <c r="K420" s="30" t="s">
        <v>129</v>
      </c>
      <c r="M420" s="30"/>
      <c r="N420" s="30"/>
      <c r="P420" s="75" t="s">
        <v>269</v>
      </c>
      <c r="Q420" s="91"/>
      <c r="R420" s="29"/>
      <c r="S420" s="39">
        <f>IF(Suggested="Yes",AA420,AG420)</f>
        <v>21.55</v>
      </c>
      <c r="T420" s="37" t="s">
        <v>46</v>
      </c>
      <c r="U420" s="5" t="str">
        <f>+Instructions!$B$3</f>
        <v>B</v>
      </c>
      <c r="V420" s="52"/>
      <c r="W420" s="56">
        <f>+Instructions!$C$22</f>
        <v>0</v>
      </c>
      <c r="X420" s="17">
        <f>ROUND($AA420*(1-W420)+0.004999,2)</f>
        <v>21.55</v>
      </c>
      <c r="Y420" s="52"/>
      <c r="Z420" s="6" t="s">
        <v>737</v>
      </c>
      <c r="AA420" s="39">
        <v>21.55</v>
      </c>
      <c r="AB420" s="60">
        <f>+W420</f>
        <v>0</v>
      </c>
      <c r="AC420" s="17">
        <f>+X420</f>
        <v>21.55</v>
      </c>
      <c r="AD420" s="12">
        <f>(AG420-AC420)/AG420</f>
        <v>0</v>
      </c>
      <c r="AE420" s="118"/>
      <c r="AF420" s="128">
        <v>4</v>
      </c>
      <c r="AG420" s="111">
        <f>SUM(AJ420:AL420)+AE420</f>
        <v>21.55</v>
      </c>
      <c r="AH420" s="52"/>
      <c r="AJ420" s="17">
        <f>ROUND(AC420/(1-VLOOKUP(AF420,Group,2,FALSE)),2)</f>
        <v>21.55</v>
      </c>
      <c r="AK420" s="17">
        <f>IF(VLOOKUP(AF420,Group,5,FALSE)="YES",VLOOKUP(ROUND(ROUND(AJ420,1)-AJ420,2),Round,2,FALSE)+VLOOKUP(AF420,Group,6,FALSE),0)</f>
        <v>0</v>
      </c>
      <c r="AL420" s="17">
        <f>IF(VLOOKUP(AF420,Group,7,FALSE)="",0,ROUND(AJ420-0.04999,1)-AJ420+AM420)</f>
        <v>0</v>
      </c>
      <c r="AM420" s="17" t="str">
        <f>IF(VLOOKUP(AF420,Group,7,FALSE)="","",VLOOKUP(AF420,Group,7,FALSE))</f>
        <v/>
      </c>
      <c r="AO420" s="103" t="s">
        <v>57</v>
      </c>
    </row>
    <row r="421" spans="2:41" s="3" customFormat="1" ht="2.85" customHeight="1" x14ac:dyDescent="0.2">
      <c r="P421" s="75"/>
      <c r="Q421" s="91"/>
      <c r="R421" s="6"/>
      <c r="S421" s="39"/>
      <c r="T421" s="6"/>
      <c r="U421" s="5"/>
      <c r="V421" s="52"/>
      <c r="W421" s="56"/>
      <c r="X421" s="15"/>
      <c r="Y421" s="52"/>
      <c r="Z421" s="39"/>
      <c r="AA421" s="39"/>
      <c r="AB421" s="55"/>
      <c r="AC421" s="17"/>
      <c r="AD421" s="15"/>
      <c r="AE421" s="65"/>
      <c r="AF421" s="121"/>
      <c r="AG421" s="39"/>
      <c r="AH421" s="52"/>
      <c r="AJ421" s="17"/>
      <c r="AK421" s="17"/>
      <c r="AL421" s="17"/>
      <c r="AM421" s="17"/>
      <c r="AO421" s="31"/>
    </row>
    <row r="422" spans="2:41" s="3" customFormat="1" ht="9.9499999999999993" customHeight="1" x14ac:dyDescent="0.2">
      <c r="B422" s="112" t="s">
        <v>91</v>
      </c>
      <c r="D422" s="40"/>
      <c r="E422" s="75" t="s">
        <v>113</v>
      </c>
      <c r="F422" s="75"/>
      <c r="G422" s="30" t="s">
        <v>98</v>
      </c>
      <c r="H422" s="30"/>
      <c r="I422" s="30"/>
      <c r="J422" s="30"/>
      <c r="K422" s="30" t="s">
        <v>129</v>
      </c>
      <c r="L422" s="30"/>
      <c r="M422" s="30"/>
      <c r="N422" s="30"/>
      <c r="P422" s="75"/>
      <c r="Q422" s="91"/>
      <c r="R422" s="29"/>
      <c r="S422" s="39">
        <f>IF(Suggested="Yes",AA422,AG422)</f>
        <v>10.6</v>
      </c>
      <c r="T422" s="37" t="s">
        <v>45</v>
      </c>
      <c r="U422" s="5" t="str">
        <f>+Instructions!$B$3</f>
        <v>B</v>
      </c>
      <c r="V422" s="52"/>
      <c r="W422" s="56">
        <f>+Instructions!$C$22</f>
        <v>0</v>
      </c>
      <c r="X422" s="17">
        <f>ROUND($AA422*(1-W422)+0.004999,2)</f>
        <v>10.6</v>
      </c>
      <c r="Y422" s="52"/>
      <c r="Z422" s="6" t="s">
        <v>737</v>
      </c>
      <c r="AA422" s="39">
        <v>10.6</v>
      </c>
      <c r="AB422" s="60">
        <f>+W422</f>
        <v>0</v>
      </c>
      <c r="AC422" s="17">
        <f>+X422</f>
        <v>10.6</v>
      </c>
      <c r="AD422" s="12">
        <f>(AG422-AC422)/AG422</f>
        <v>0</v>
      </c>
      <c r="AE422" s="118"/>
      <c r="AF422" s="126">
        <v>3</v>
      </c>
      <c r="AG422" s="53">
        <f>SUM(AJ422:AL422)+AE422</f>
        <v>10.6</v>
      </c>
      <c r="AH422" s="52"/>
      <c r="AJ422" s="17">
        <f>ROUND(AC422/(1-VLOOKUP(AF422,Group,2,FALSE)),2)</f>
        <v>10.6</v>
      </c>
      <c r="AK422" s="17">
        <f>IF(VLOOKUP(AF422,Group,5,FALSE)="YES",VLOOKUP(ROUND(ROUND(AJ422,1)-AJ422,2),Round,2,FALSE)+VLOOKUP(AF422,Group,6,FALSE),0)</f>
        <v>0</v>
      </c>
      <c r="AL422" s="17">
        <f>IF(VLOOKUP(AF422,Group,7,FALSE)="",0,ROUND(AJ422-0.04999,1)-AJ422+AM422)</f>
        <v>0</v>
      </c>
      <c r="AM422" s="17" t="str">
        <f>IF(VLOOKUP(AF422,Group,7,FALSE)="","",VLOOKUP(AF422,Group,7,FALSE))</f>
        <v/>
      </c>
      <c r="AO422" s="103" t="s">
        <v>57</v>
      </c>
    </row>
    <row r="423" spans="2:41" s="3" customFormat="1" ht="3.95" customHeight="1" x14ac:dyDescent="0.2">
      <c r="P423" s="75"/>
      <c r="Q423" s="91"/>
      <c r="R423" s="6"/>
      <c r="S423" s="39"/>
      <c r="T423" s="6"/>
      <c r="U423" s="5"/>
      <c r="V423" s="52"/>
      <c r="W423" s="56"/>
      <c r="X423" s="15"/>
      <c r="Y423" s="52"/>
      <c r="Z423" s="39"/>
      <c r="AA423" s="39"/>
      <c r="AB423" s="55"/>
      <c r="AC423" s="17"/>
      <c r="AD423" s="15"/>
      <c r="AE423" s="65"/>
      <c r="AF423" s="121"/>
      <c r="AG423" s="39"/>
      <c r="AH423" s="52"/>
      <c r="AJ423" s="17"/>
      <c r="AK423" s="17"/>
      <c r="AL423" s="17"/>
      <c r="AM423" s="17"/>
      <c r="AO423" s="31"/>
    </row>
    <row r="424" spans="2:41" s="3" customFormat="1" ht="9.9499999999999993" customHeight="1" x14ac:dyDescent="0.2">
      <c r="C424" s="74" t="s">
        <v>204</v>
      </c>
      <c r="D424" s="147"/>
      <c r="E424" s="147"/>
      <c r="N424" s="3" t="s">
        <v>87</v>
      </c>
      <c r="O424" s="3" t="s">
        <v>87</v>
      </c>
      <c r="P424" s="193"/>
      <c r="Q424" s="6"/>
      <c r="R424" s="80" t="s">
        <v>211</v>
      </c>
      <c r="S424" s="206" t="s">
        <v>216</v>
      </c>
      <c r="T424" s="207"/>
      <c r="U424" s="5"/>
      <c r="V424" s="52"/>
      <c r="W424" s="70"/>
      <c r="X424" s="70"/>
      <c r="Y424" s="52"/>
      <c r="Z424" s="39"/>
      <c r="AA424" s="39"/>
      <c r="AB424" s="55"/>
      <c r="AC424" s="17"/>
      <c r="AD424" s="15"/>
      <c r="AE424" s="65"/>
      <c r="AF424" s="121"/>
      <c r="AG424" s="17"/>
      <c r="AH424" s="52"/>
      <c r="AJ424" s="17"/>
      <c r="AK424" s="17"/>
      <c r="AL424" s="17"/>
      <c r="AM424" s="17"/>
      <c r="AO424" s="31" t="s">
        <v>57</v>
      </c>
    </row>
    <row r="425" spans="2:41" s="3" customFormat="1" ht="2.85" customHeight="1" x14ac:dyDescent="0.2">
      <c r="P425" s="75"/>
      <c r="Q425" s="91"/>
      <c r="R425" s="6"/>
      <c r="S425" s="39"/>
      <c r="T425" s="6"/>
      <c r="U425" s="5"/>
      <c r="V425" s="52"/>
      <c r="W425" s="56"/>
      <c r="X425" s="15"/>
      <c r="Y425" s="52"/>
      <c r="Z425" s="39"/>
      <c r="AA425" s="39"/>
      <c r="AB425" s="55"/>
      <c r="AC425" s="17"/>
      <c r="AD425" s="15"/>
      <c r="AE425" s="65"/>
      <c r="AF425" s="121"/>
      <c r="AG425" s="39"/>
      <c r="AH425" s="52"/>
      <c r="AJ425" s="17"/>
      <c r="AK425" s="17"/>
      <c r="AL425" s="17"/>
      <c r="AM425" s="17"/>
      <c r="AO425" s="31"/>
    </row>
    <row r="426" spans="2:41" s="3" customFormat="1" ht="9.9499999999999993" customHeight="1" x14ac:dyDescent="0.2">
      <c r="C426" s="74"/>
      <c r="D426" s="40" t="s">
        <v>9</v>
      </c>
      <c r="E426" s="135" t="s">
        <v>171</v>
      </c>
      <c r="F426" s="135"/>
      <c r="G426" s="135"/>
      <c r="H426" s="135"/>
      <c r="I426" s="135"/>
      <c r="J426" s="135"/>
      <c r="K426" s="135"/>
      <c r="L426" s="135"/>
      <c r="M426" s="135"/>
      <c r="N426" s="135"/>
      <c r="O426" s="135"/>
      <c r="P426" s="135"/>
      <c r="S426" s="21"/>
      <c r="T426" s="68"/>
      <c r="U426" s="5"/>
      <c r="V426" s="52"/>
      <c r="W426" s="70"/>
      <c r="X426" s="70"/>
      <c r="Y426" s="52"/>
      <c r="Z426" s="39"/>
      <c r="AA426" s="39"/>
      <c r="AB426" s="55"/>
      <c r="AC426" s="17"/>
      <c r="AD426" s="15"/>
      <c r="AE426" s="65"/>
      <c r="AF426" s="121"/>
      <c r="AG426" s="17"/>
      <c r="AH426" s="52"/>
      <c r="AJ426" s="17"/>
      <c r="AK426" s="17"/>
      <c r="AL426" s="17"/>
      <c r="AM426" s="17"/>
      <c r="AO426" s="31"/>
    </row>
    <row r="427" spans="2:41" s="3" customFormat="1" ht="2.85" customHeight="1" x14ac:dyDescent="0.2">
      <c r="P427" s="75"/>
      <c r="Q427" s="91"/>
      <c r="R427" s="6"/>
      <c r="S427" s="39"/>
      <c r="T427" s="6"/>
      <c r="U427" s="5"/>
      <c r="V427" s="52"/>
      <c r="W427" s="56"/>
      <c r="X427" s="15"/>
      <c r="Y427" s="52"/>
      <c r="Z427" s="39"/>
      <c r="AA427" s="39"/>
      <c r="AB427" s="55"/>
      <c r="AC427" s="17"/>
      <c r="AD427" s="15"/>
      <c r="AE427" s="65"/>
      <c r="AF427" s="121"/>
      <c r="AG427" s="39"/>
      <c r="AH427" s="52"/>
      <c r="AJ427" s="17"/>
      <c r="AK427" s="17"/>
      <c r="AL427" s="17"/>
      <c r="AM427" s="17"/>
      <c r="AO427" s="31"/>
    </row>
    <row r="428" spans="2:41" s="3" customFormat="1" ht="9.9499999999999993" customHeight="1" x14ac:dyDescent="0.2">
      <c r="B428" s="114" t="s">
        <v>90</v>
      </c>
      <c r="D428" s="40" t="s">
        <v>94</v>
      </c>
      <c r="E428" s="75" t="s">
        <v>96</v>
      </c>
      <c r="F428" s="75"/>
      <c r="G428" s="30" t="s">
        <v>47</v>
      </c>
      <c r="H428" s="30"/>
      <c r="I428" s="30"/>
      <c r="J428" s="30"/>
      <c r="K428" s="30" t="s">
        <v>166</v>
      </c>
      <c r="L428" s="30"/>
      <c r="M428" s="30"/>
      <c r="N428" s="30"/>
      <c r="P428" s="75" t="s">
        <v>156</v>
      </c>
      <c r="Q428" s="91"/>
      <c r="R428" s="29"/>
      <c r="S428" s="39">
        <f>IF(Suggested="Yes",AA428,AG428)</f>
        <v>5.5</v>
      </c>
      <c r="T428" s="37" t="s">
        <v>46</v>
      </c>
      <c r="U428" s="5" t="str">
        <f>+Instructions!$B$3</f>
        <v>B</v>
      </c>
      <c r="V428" s="52"/>
      <c r="W428" s="56">
        <f>+Instructions!$C$22</f>
        <v>0</v>
      </c>
      <c r="X428" s="39">
        <f>ROUND($AA428*(1-W428)+0.004999,2)</f>
        <v>5.5</v>
      </c>
      <c r="Y428" s="52"/>
      <c r="Z428" s="6" t="s">
        <v>737</v>
      </c>
      <c r="AA428" s="39">
        <v>5.5</v>
      </c>
      <c r="AB428" s="60">
        <f>+W428</f>
        <v>0</v>
      </c>
      <c r="AC428" s="39">
        <f>+X428</f>
        <v>5.5</v>
      </c>
      <c r="AD428" s="60">
        <f>(AG428-AC428)/AG428</f>
        <v>0</v>
      </c>
      <c r="AE428" s="118"/>
      <c r="AF428" s="127">
        <v>2</v>
      </c>
      <c r="AG428" s="44">
        <f>SUM(AJ428:AL428)+AE428</f>
        <v>5.5</v>
      </c>
      <c r="AH428" s="52"/>
      <c r="AJ428" s="17">
        <f>ROUND(AC428/(1-VLOOKUP(AF428,Group,2,FALSE)),2)</f>
        <v>5.5</v>
      </c>
      <c r="AK428" s="17">
        <f>IF(VLOOKUP(AF428,Group,5,FALSE)="YES",VLOOKUP(ROUND(ROUND(AJ428,1)-AJ428,2),Round,2,FALSE)+VLOOKUP(AF428,Group,6,FALSE),0)</f>
        <v>0</v>
      </c>
      <c r="AL428" s="17">
        <f>IF(VLOOKUP(AF428,Group,7,FALSE)="",0,ROUND(AJ428-0.04999,1)-AJ428+AM428)</f>
        <v>0</v>
      </c>
      <c r="AM428" s="17" t="str">
        <f>IF(VLOOKUP(AF428,Group,7,FALSE)="","",VLOOKUP(AF428,Group,7,FALSE))</f>
        <v/>
      </c>
      <c r="AO428" s="103" t="s">
        <v>57</v>
      </c>
    </row>
    <row r="429" spans="2:41" s="3" customFormat="1" ht="9.9499999999999993" customHeight="1" x14ac:dyDescent="0.2">
      <c r="B429" s="114" t="s">
        <v>90</v>
      </c>
      <c r="D429" s="40"/>
      <c r="E429" s="75" t="s">
        <v>108</v>
      </c>
      <c r="F429" s="75"/>
      <c r="G429" s="30" t="s">
        <v>47</v>
      </c>
      <c r="H429" s="30"/>
      <c r="I429" s="30"/>
      <c r="J429" s="30"/>
      <c r="K429" s="30" t="s">
        <v>166</v>
      </c>
      <c r="L429" s="30"/>
      <c r="M429" s="30"/>
      <c r="N429" s="30"/>
      <c r="P429" s="75" t="s">
        <v>141</v>
      </c>
      <c r="Q429" s="91"/>
      <c r="R429" s="29"/>
      <c r="S429" s="39">
        <f>IF(Suggested="Yes",AA429,AG429)</f>
        <v>6.6</v>
      </c>
      <c r="T429" s="37" t="s">
        <v>46</v>
      </c>
      <c r="U429" s="5" t="str">
        <f>+Instructions!$B$3</f>
        <v>B</v>
      </c>
      <c r="V429" s="52"/>
      <c r="W429" s="56">
        <f>+Instructions!$C$22</f>
        <v>0</v>
      </c>
      <c r="X429" s="39">
        <f>ROUND($AA429*(1-W429)+0.004999,2)</f>
        <v>6.6</v>
      </c>
      <c r="Y429" s="52"/>
      <c r="Z429" s="6" t="s">
        <v>737</v>
      </c>
      <c r="AA429" s="39">
        <v>6.6</v>
      </c>
      <c r="AB429" s="60">
        <f>+W429</f>
        <v>0</v>
      </c>
      <c r="AC429" s="39">
        <f>+X429</f>
        <v>6.6</v>
      </c>
      <c r="AD429" s="60">
        <f>(AG429-AC429)/AG429</f>
        <v>0</v>
      </c>
      <c r="AE429" s="118"/>
      <c r="AF429" s="127">
        <v>2</v>
      </c>
      <c r="AG429" s="44">
        <f>SUM(AJ429:AL429)+AE429</f>
        <v>6.6</v>
      </c>
      <c r="AH429" s="52"/>
      <c r="AJ429" s="17">
        <f>ROUND(AC429/(1-VLOOKUP(AF429,Group,2,FALSE)),2)</f>
        <v>6.6</v>
      </c>
      <c r="AK429" s="17">
        <f>IF(VLOOKUP(AF429,Group,5,FALSE)="YES",VLOOKUP(ROUND(ROUND(AJ429,1)-AJ429,2),Round,2,FALSE)+VLOOKUP(AF429,Group,6,FALSE),0)</f>
        <v>0</v>
      </c>
      <c r="AL429" s="17">
        <f>IF(VLOOKUP(AF429,Group,7,FALSE)="",0,ROUND(AJ429-0.04999,1)-AJ429+AM429)</f>
        <v>0</v>
      </c>
      <c r="AM429" s="17" t="str">
        <f>IF(VLOOKUP(AF429,Group,7,FALSE)="","",VLOOKUP(AF429,Group,7,FALSE))</f>
        <v/>
      </c>
      <c r="AO429" s="103" t="s">
        <v>57</v>
      </c>
    </row>
    <row r="430" spans="2:41" s="3" customFormat="1" ht="2.85" customHeight="1" x14ac:dyDescent="0.2">
      <c r="P430" s="75"/>
      <c r="Q430" s="91"/>
      <c r="R430" s="6"/>
      <c r="S430" s="39"/>
      <c r="T430" s="6"/>
      <c r="U430" s="5"/>
      <c r="V430" s="52"/>
      <c r="W430" s="56"/>
      <c r="X430" s="15"/>
      <c r="Y430" s="52"/>
      <c r="Z430" s="39"/>
      <c r="AA430" s="39"/>
      <c r="AB430" s="55"/>
      <c r="AC430" s="17"/>
      <c r="AD430" s="15"/>
      <c r="AE430" s="65"/>
      <c r="AF430" s="121"/>
      <c r="AG430" s="39"/>
      <c r="AH430" s="52"/>
      <c r="AJ430" s="17"/>
      <c r="AK430" s="17"/>
      <c r="AL430" s="17"/>
      <c r="AM430" s="17"/>
      <c r="AO430" s="31"/>
    </row>
    <row r="431" spans="2:41" s="3" customFormat="1" ht="9.9499999999999993" customHeight="1" x14ac:dyDescent="0.2">
      <c r="B431" s="115" t="s">
        <v>92</v>
      </c>
      <c r="D431" s="40"/>
      <c r="E431" s="75" t="s">
        <v>96</v>
      </c>
      <c r="F431" s="75"/>
      <c r="G431" s="30" t="s">
        <v>150</v>
      </c>
      <c r="H431" s="30"/>
      <c r="I431" s="30"/>
      <c r="J431" s="30"/>
      <c r="K431" s="30" t="s">
        <v>166</v>
      </c>
      <c r="L431" s="149"/>
      <c r="M431" s="30"/>
      <c r="N431" s="30"/>
      <c r="P431" s="75" t="s">
        <v>155</v>
      </c>
      <c r="Q431" s="91"/>
      <c r="R431" s="29"/>
      <c r="S431" s="39">
        <f>IF(Suggested="Yes",AA431,AG431)</f>
        <v>23.95</v>
      </c>
      <c r="T431" s="37" t="s">
        <v>46</v>
      </c>
      <c r="U431" s="5" t="str">
        <f>+Instructions!$B$3</f>
        <v>B</v>
      </c>
      <c r="V431" s="52"/>
      <c r="W431" s="56">
        <f>+Instructions!$C$22</f>
        <v>0</v>
      </c>
      <c r="X431" s="17">
        <f>ROUND($AA431*(1-W431)+0.004999,2)</f>
        <v>23.95</v>
      </c>
      <c r="Y431" s="52"/>
      <c r="Z431" s="6" t="s">
        <v>737</v>
      </c>
      <c r="AA431" s="39">
        <v>23.95</v>
      </c>
      <c r="AB431" s="60">
        <f>+W431</f>
        <v>0</v>
      </c>
      <c r="AC431" s="17">
        <f>+X431</f>
        <v>23.95</v>
      </c>
      <c r="AD431" s="12">
        <f>(AG431-AC431)/AG431</f>
        <v>0</v>
      </c>
      <c r="AE431" s="118"/>
      <c r="AF431" s="128">
        <v>4</v>
      </c>
      <c r="AG431" s="111">
        <f>SUM(AJ431:AL431)+AE431</f>
        <v>23.95</v>
      </c>
      <c r="AH431" s="52"/>
      <c r="AJ431" s="17">
        <f>ROUND(AC431/(1-VLOOKUP(AF431,Group,2,FALSE)),2)</f>
        <v>23.95</v>
      </c>
      <c r="AK431" s="17">
        <f>IF(VLOOKUP(AF431,Group,5,FALSE)="YES",VLOOKUP(ROUND(ROUND(AJ431,1)-AJ431,2),Round,2,FALSE)+VLOOKUP(AF431,Group,6,FALSE),0)</f>
        <v>0</v>
      </c>
      <c r="AL431" s="17">
        <f>IF(VLOOKUP(AF431,Group,7,FALSE)="",0,ROUND(AJ431-0.04999,1)-AJ431+AM431)</f>
        <v>0</v>
      </c>
      <c r="AM431" s="17" t="str">
        <f>IF(VLOOKUP(AF431,Group,7,FALSE)="","",VLOOKUP(AF431,Group,7,FALSE))</f>
        <v/>
      </c>
      <c r="AO431" s="103" t="s">
        <v>57</v>
      </c>
    </row>
    <row r="432" spans="2:41" s="3" customFormat="1" ht="2.85" customHeight="1" x14ac:dyDescent="0.2">
      <c r="P432" s="75"/>
      <c r="Q432" s="91"/>
      <c r="R432" s="6"/>
      <c r="S432" s="39"/>
      <c r="T432" s="6"/>
      <c r="U432" s="5"/>
      <c r="V432" s="52"/>
      <c r="W432" s="56"/>
      <c r="X432" s="15"/>
      <c r="Y432" s="52"/>
      <c r="Z432" s="39"/>
      <c r="AA432" s="39"/>
      <c r="AB432" s="55"/>
      <c r="AC432" s="17"/>
      <c r="AD432" s="15"/>
      <c r="AE432" s="65"/>
      <c r="AF432" s="121"/>
      <c r="AG432" s="39"/>
      <c r="AH432" s="52"/>
      <c r="AJ432" s="17"/>
      <c r="AK432" s="17"/>
      <c r="AL432" s="17"/>
      <c r="AM432" s="17"/>
      <c r="AO432" s="31"/>
    </row>
    <row r="433" spans="2:41" s="3" customFormat="1" ht="9.9499999999999993" customHeight="1" x14ac:dyDescent="0.2">
      <c r="B433" s="112" t="s">
        <v>91</v>
      </c>
      <c r="D433" s="40"/>
      <c r="E433" s="75" t="s">
        <v>113</v>
      </c>
      <c r="F433" s="75"/>
      <c r="G433" s="30" t="s">
        <v>98</v>
      </c>
      <c r="H433" s="30"/>
      <c r="I433" s="30"/>
      <c r="J433" s="30"/>
      <c r="K433" s="30" t="s">
        <v>166</v>
      </c>
      <c r="L433" s="30"/>
      <c r="M433" s="30"/>
      <c r="N433" s="30"/>
      <c r="P433" s="75"/>
      <c r="Q433" s="91"/>
      <c r="R433" s="29"/>
      <c r="S433" s="39">
        <f>IF(Suggested="Yes",AA433,AG433)</f>
        <v>9.3000000000000007</v>
      </c>
      <c r="T433" s="37" t="s">
        <v>45</v>
      </c>
      <c r="U433" s="5" t="str">
        <f>+Instructions!$B$3</f>
        <v>B</v>
      </c>
      <c r="V433" s="52"/>
      <c r="W433" s="56">
        <f>+Instructions!$C$22</f>
        <v>0</v>
      </c>
      <c r="X433" s="17">
        <f>ROUND($AA433*(1-W433)+0.004999,2)</f>
        <v>9.3000000000000007</v>
      </c>
      <c r="Y433" s="52"/>
      <c r="Z433" s="6" t="s">
        <v>737</v>
      </c>
      <c r="AA433" s="39">
        <v>9.3000000000000007</v>
      </c>
      <c r="AB433" s="60">
        <f>+W433</f>
        <v>0</v>
      </c>
      <c r="AC433" s="17">
        <f>+X433</f>
        <v>9.3000000000000007</v>
      </c>
      <c r="AD433" s="12">
        <f>(AG433-AC433)/AG433</f>
        <v>0</v>
      </c>
      <c r="AE433" s="118"/>
      <c r="AF433" s="126">
        <v>3</v>
      </c>
      <c r="AG433" s="53">
        <f>SUM(AJ433:AL433)+AE433</f>
        <v>9.3000000000000007</v>
      </c>
      <c r="AH433" s="52"/>
      <c r="AJ433" s="17">
        <f>ROUND(AC433/(1-VLOOKUP(AF433,Group,2,FALSE)),2)</f>
        <v>9.3000000000000007</v>
      </c>
      <c r="AK433" s="17">
        <f>IF(VLOOKUP(AF433,Group,5,FALSE)="YES",VLOOKUP(ROUND(ROUND(AJ433,1)-AJ433,2),Round,2,FALSE)+VLOOKUP(AF433,Group,6,FALSE),0)</f>
        <v>0</v>
      </c>
      <c r="AL433" s="17">
        <f>IF(VLOOKUP(AF433,Group,7,FALSE)="",0,ROUND(AJ433-0.04999,1)-AJ433+AM433)</f>
        <v>0</v>
      </c>
      <c r="AM433" s="17" t="str">
        <f>IF(VLOOKUP(AF433,Group,7,FALSE)="","",VLOOKUP(AF433,Group,7,FALSE))</f>
        <v/>
      </c>
      <c r="AO433" s="103" t="s">
        <v>57</v>
      </c>
    </row>
    <row r="434" spans="2:41" s="3" customFormat="1" ht="2.85" customHeight="1" x14ac:dyDescent="0.2">
      <c r="P434" s="75"/>
      <c r="Q434" s="91"/>
      <c r="R434" s="6"/>
      <c r="S434" s="39"/>
      <c r="T434" s="6"/>
      <c r="U434" s="5"/>
      <c r="V434" s="52"/>
      <c r="W434" s="56"/>
      <c r="X434" s="15"/>
      <c r="Y434" s="52"/>
      <c r="Z434" s="39"/>
      <c r="AA434" s="39"/>
      <c r="AB434" s="55"/>
      <c r="AC434" s="17"/>
      <c r="AD434" s="15"/>
      <c r="AE434" s="65"/>
      <c r="AF434" s="121"/>
      <c r="AG434" s="39"/>
      <c r="AH434" s="52"/>
      <c r="AJ434" s="17"/>
      <c r="AK434" s="17"/>
      <c r="AL434" s="17"/>
      <c r="AM434" s="17"/>
      <c r="AO434" s="31"/>
    </row>
    <row r="435" spans="2:41" s="3" customFormat="1" ht="9.9499999999999993" customHeight="1" x14ac:dyDescent="0.2">
      <c r="B435" s="114" t="s">
        <v>90</v>
      </c>
      <c r="D435" s="301" t="s">
        <v>95</v>
      </c>
      <c r="E435" s="290" t="s">
        <v>158</v>
      </c>
      <c r="F435" s="290"/>
      <c r="G435" s="228" t="s">
        <v>47</v>
      </c>
      <c r="H435" s="228"/>
      <c r="I435" s="228"/>
      <c r="J435" s="291"/>
      <c r="K435" s="228" t="s">
        <v>172</v>
      </c>
      <c r="L435" s="292" t="s">
        <v>755</v>
      </c>
      <c r="M435" s="228"/>
      <c r="N435" s="228"/>
      <c r="O435" s="291"/>
      <c r="P435" s="290" t="s">
        <v>159</v>
      </c>
      <c r="Q435" s="295"/>
      <c r="R435" s="296"/>
      <c r="S435" s="297">
        <f>IF(Suggested="Yes",AA435,AG435)</f>
        <v>6.1</v>
      </c>
      <c r="T435" s="298" t="s">
        <v>46</v>
      </c>
      <c r="U435" s="5" t="str">
        <f>+Instructions!$B$3</f>
        <v>B</v>
      </c>
      <c r="V435" s="52"/>
      <c r="W435" s="56">
        <f>+Instructions!$C$22</f>
        <v>0</v>
      </c>
      <c r="X435" s="39">
        <f>ROUND($AA435*(1-W435)+0.004999,2)</f>
        <v>6.1</v>
      </c>
      <c r="Y435" s="52"/>
      <c r="Z435" s="6" t="s">
        <v>737</v>
      </c>
      <c r="AA435" s="39">
        <v>6.1</v>
      </c>
      <c r="AB435" s="60">
        <f>+W435</f>
        <v>0</v>
      </c>
      <c r="AC435" s="39">
        <f>+X435</f>
        <v>6.1</v>
      </c>
      <c r="AD435" s="60">
        <f>(AG435-AC435)/AG435</f>
        <v>0</v>
      </c>
      <c r="AE435" s="118"/>
      <c r="AF435" s="127">
        <v>2</v>
      </c>
      <c r="AG435" s="44">
        <f>SUM(AJ435:AL435)+AE435</f>
        <v>6.1</v>
      </c>
      <c r="AH435" s="52"/>
      <c r="AJ435" s="17">
        <f>ROUND(AC435/(1-VLOOKUP(AF435,Group,2,FALSE)),2)</f>
        <v>6.1</v>
      </c>
      <c r="AK435" s="17">
        <f>IF(VLOOKUP(AF435,Group,5,FALSE)="YES",VLOOKUP(ROUND(ROUND(AJ435,1)-AJ435,2),Round,2,FALSE)+VLOOKUP(AF435,Group,6,FALSE),0)</f>
        <v>0</v>
      </c>
      <c r="AL435" s="17">
        <f>IF(VLOOKUP(AF435,Group,7,FALSE)="",0,ROUND(AJ435-0.04999,1)-AJ435+AM435)</f>
        <v>0</v>
      </c>
      <c r="AM435" s="17" t="str">
        <f>IF(VLOOKUP(AF435,Group,7,FALSE)="","",VLOOKUP(AF435,Group,7,FALSE))</f>
        <v/>
      </c>
      <c r="AO435" s="103" t="s">
        <v>57</v>
      </c>
    </row>
    <row r="436" spans="2:41" s="3" customFormat="1" ht="2.85" customHeight="1" x14ac:dyDescent="0.2">
      <c r="D436" s="291"/>
      <c r="E436" s="291"/>
      <c r="F436" s="291"/>
      <c r="G436" s="291"/>
      <c r="H436" s="291"/>
      <c r="I436" s="291"/>
      <c r="J436" s="291"/>
      <c r="K436" s="291"/>
      <c r="L436" s="300"/>
      <c r="M436" s="291"/>
      <c r="N436" s="291"/>
      <c r="O436" s="291"/>
      <c r="P436" s="290"/>
      <c r="Q436" s="295"/>
      <c r="R436" s="302"/>
      <c r="S436" s="297"/>
      <c r="T436" s="302"/>
      <c r="U436" s="5"/>
      <c r="V436" s="52"/>
      <c r="W436" s="56"/>
      <c r="X436" s="15"/>
      <c r="Y436" s="52"/>
      <c r="Z436" s="39"/>
      <c r="AA436" s="39"/>
      <c r="AB436" s="55"/>
      <c r="AC436" s="17"/>
      <c r="AD436" s="15"/>
      <c r="AE436" s="65"/>
      <c r="AF436" s="121"/>
      <c r="AG436" s="39"/>
      <c r="AH436" s="52"/>
      <c r="AJ436" s="17"/>
      <c r="AK436" s="17"/>
      <c r="AL436" s="17"/>
      <c r="AM436" s="17"/>
      <c r="AO436" s="31"/>
    </row>
    <row r="437" spans="2:41" s="3" customFormat="1" ht="9.9499999999999993" customHeight="1" x14ac:dyDescent="0.2">
      <c r="B437" s="112" t="s">
        <v>91</v>
      </c>
      <c r="D437" s="301"/>
      <c r="E437" s="290" t="s">
        <v>100</v>
      </c>
      <c r="F437" s="290"/>
      <c r="G437" s="228" t="s">
        <v>98</v>
      </c>
      <c r="H437" s="228"/>
      <c r="I437" s="228"/>
      <c r="J437" s="291"/>
      <c r="K437" s="228" t="s">
        <v>172</v>
      </c>
      <c r="L437" s="292" t="s">
        <v>755</v>
      </c>
      <c r="M437" s="228"/>
      <c r="N437" s="228"/>
      <c r="O437" s="291"/>
      <c r="P437" s="290"/>
      <c r="Q437" s="295"/>
      <c r="R437" s="296"/>
      <c r="S437" s="297">
        <f>IF(Suggested="Yes",AA437,AG437)</f>
        <v>7.05</v>
      </c>
      <c r="T437" s="298" t="s">
        <v>45</v>
      </c>
      <c r="U437" s="5" t="str">
        <f>+Instructions!$B$3</f>
        <v>B</v>
      </c>
      <c r="V437" s="52"/>
      <c r="W437" s="56">
        <f>+Instructions!$C$22</f>
        <v>0</v>
      </c>
      <c r="X437" s="17">
        <f>ROUND($AA437*(1-W437)+0.004999,2)</f>
        <v>7.05</v>
      </c>
      <c r="Y437" s="52"/>
      <c r="Z437" s="6" t="s">
        <v>737</v>
      </c>
      <c r="AA437" s="39">
        <v>7.05</v>
      </c>
      <c r="AB437" s="60">
        <f>+W437</f>
        <v>0</v>
      </c>
      <c r="AC437" s="17">
        <f>+X437</f>
        <v>7.05</v>
      </c>
      <c r="AD437" s="12">
        <f>(AG437-AC437)/AG437</f>
        <v>0</v>
      </c>
      <c r="AE437" s="118"/>
      <c r="AF437" s="126">
        <v>3</v>
      </c>
      <c r="AG437" s="53">
        <f>SUM(AJ437:AL437)+AE437</f>
        <v>7.05</v>
      </c>
      <c r="AH437" s="52"/>
      <c r="AJ437" s="17">
        <f>ROUND(AC437/(1-VLOOKUP(AF437,Group,2,FALSE)),2)</f>
        <v>7.05</v>
      </c>
      <c r="AK437" s="17">
        <f>IF(VLOOKUP(AF437,Group,5,FALSE)="YES",VLOOKUP(ROUND(ROUND(AJ437,1)-AJ437,2),Round,2,FALSE)+VLOOKUP(AF437,Group,6,FALSE),0)</f>
        <v>0</v>
      </c>
      <c r="AL437" s="17">
        <f>IF(VLOOKUP(AF437,Group,7,FALSE)="",0,ROUND(AJ437-0.04999,1)-AJ437+AM437)</f>
        <v>0</v>
      </c>
      <c r="AM437" s="17" t="str">
        <f>IF(VLOOKUP(AF437,Group,7,FALSE)="","",VLOOKUP(AF437,Group,7,FALSE))</f>
        <v/>
      </c>
      <c r="AO437" s="103" t="s">
        <v>57</v>
      </c>
    </row>
    <row r="438" spans="2:41" s="3" customFormat="1" ht="3.95" customHeight="1" x14ac:dyDescent="0.2">
      <c r="P438" s="75"/>
      <c r="Q438" s="91"/>
      <c r="R438" s="6"/>
      <c r="S438" s="39"/>
      <c r="T438" s="6"/>
      <c r="U438" s="5"/>
      <c r="V438" s="52"/>
      <c r="W438" s="56"/>
      <c r="X438" s="15"/>
      <c r="Y438" s="52"/>
      <c r="Z438" s="39"/>
      <c r="AA438" s="39"/>
      <c r="AB438" s="55"/>
      <c r="AC438" s="17"/>
      <c r="AD438" s="15"/>
      <c r="AE438" s="65"/>
      <c r="AF438" s="121"/>
      <c r="AG438" s="39"/>
      <c r="AH438" s="52"/>
      <c r="AJ438" s="17"/>
      <c r="AK438" s="17"/>
      <c r="AL438" s="17"/>
      <c r="AM438" s="17"/>
      <c r="AO438" s="31"/>
    </row>
    <row r="439" spans="2:41" s="3" customFormat="1" ht="9.9499999999999993" customHeight="1" x14ac:dyDescent="0.2">
      <c r="C439" s="74" t="s">
        <v>168</v>
      </c>
      <c r="D439" s="147"/>
      <c r="E439" s="147"/>
      <c r="L439" s="3" t="s">
        <v>596</v>
      </c>
      <c r="N439" s="3" t="s">
        <v>87</v>
      </c>
      <c r="O439" s="3" t="s">
        <v>87</v>
      </c>
      <c r="P439" s="193"/>
      <c r="Q439" s="6"/>
      <c r="R439" s="80" t="s">
        <v>211</v>
      </c>
      <c r="S439" s="206" t="s">
        <v>215</v>
      </c>
      <c r="T439" s="207"/>
      <c r="U439" s="5"/>
      <c r="V439" s="52"/>
      <c r="W439" s="70"/>
      <c r="X439" s="70"/>
      <c r="Y439" s="52"/>
      <c r="Z439" s="39"/>
      <c r="AA439" s="39"/>
      <c r="AB439" s="55"/>
      <c r="AC439" s="17"/>
      <c r="AD439" s="15"/>
      <c r="AE439" s="65"/>
      <c r="AF439" s="121"/>
      <c r="AG439" s="17"/>
      <c r="AH439" s="52"/>
      <c r="AJ439" s="17"/>
      <c r="AK439" s="17"/>
      <c r="AL439" s="17"/>
      <c r="AM439" s="17"/>
      <c r="AO439" s="31" t="s">
        <v>57</v>
      </c>
    </row>
    <row r="440" spans="2:41" s="3" customFormat="1" ht="2.85" customHeight="1" x14ac:dyDescent="0.2">
      <c r="P440" s="75"/>
      <c r="Q440" s="91"/>
      <c r="R440" s="6"/>
      <c r="S440" s="39"/>
      <c r="T440" s="6"/>
      <c r="U440" s="5"/>
      <c r="V440" s="52"/>
      <c r="W440" s="56"/>
      <c r="X440" s="15"/>
      <c r="Y440" s="52"/>
      <c r="Z440" s="39"/>
      <c r="AA440" s="39"/>
      <c r="AB440" s="55"/>
      <c r="AC440" s="17"/>
      <c r="AD440" s="15"/>
      <c r="AE440" s="65"/>
      <c r="AF440" s="121"/>
      <c r="AG440" s="39"/>
      <c r="AH440" s="52"/>
      <c r="AJ440" s="17"/>
      <c r="AK440" s="17"/>
      <c r="AL440" s="17"/>
      <c r="AM440" s="17"/>
      <c r="AO440" s="31"/>
    </row>
    <row r="441" spans="2:41" s="3" customFormat="1" ht="9.9499999999999993" customHeight="1" x14ac:dyDescent="0.2">
      <c r="C441" s="74"/>
      <c r="D441" s="40" t="s">
        <v>107</v>
      </c>
      <c r="E441" s="135" t="s">
        <v>165</v>
      </c>
      <c r="F441" s="135"/>
      <c r="G441" s="135"/>
      <c r="H441" s="135"/>
      <c r="I441" s="135"/>
      <c r="K441" s="135"/>
      <c r="L441" s="135"/>
      <c r="M441" s="135"/>
      <c r="N441" s="135"/>
      <c r="O441" s="135"/>
      <c r="P441" s="135"/>
      <c r="S441" s="21"/>
      <c r="T441" s="68"/>
      <c r="U441" s="5"/>
      <c r="V441" s="52"/>
      <c r="W441" s="70"/>
      <c r="X441" s="70"/>
      <c r="Y441" s="52"/>
      <c r="Z441" s="39"/>
      <c r="AA441" s="39"/>
      <c r="AB441" s="55"/>
      <c r="AC441" s="17"/>
      <c r="AD441" s="15"/>
      <c r="AE441" s="65"/>
      <c r="AF441" s="121"/>
      <c r="AG441" s="17"/>
      <c r="AH441" s="52"/>
      <c r="AJ441" s="17"/>
      <c r="AK441" s="17"/>
      <c r="AL441" s="17"/>
      <c r="AM441" s="17"/>
      <c r="AO441" s="31"/>
    </row>
    <row r="442" spans="2:41" s="3" customFormat="1" ht="2.85" customHeight="1" x14ac:dyDescent="0.2">
      <c r="P442" s="75"/>
      <c r="Q442" s="91"/>
      <c r="R442" s="6"/>
      <c r="S442" s="39"/>
      <c r="T442" s="6"/>
      <c r="U442" s="5"/>
      <c r="V442" s="52"/>
      <c r="W442" s="56"/>
      <c r="X442" s="15"/>
      <c r="Y442" s="52"/>
      <c r="Z442" s="39"/>
      <c r="AA442" s="39"/>
      <c r="AB442" s="55"/>
      <c r="AC442" s="17"/>
      <c r="AD442" s="15"/>
      <c r="AE442" s="65"/>
      <c r="AF442" s="121"/>
      <c r="AG442" s="39"/>
      <c r="AH442" s="52"/>
      <c r="AJ442" s="17"/>
      <c r="AK442" s="17"/>
      <c r="AL442" s="17"/>
      <c r="AM442" s="17"/>
      <c r="AO442" s="31"/>
    </row>
    <row r="443" spans="2:41" s="3" customFormat="1" ht="9.9499999999999993" customHeight="1" x14ac:dyDescent="0.2">
      <c r="B443" s="114" t="s">
        <v>90</v>
      </c>
      <c r="D443" s="40"/>
      <c r="E443" s="75" t="s">
        <v>86</v>
      </c>
      <c r="F443" s="75"/>
      <c r="G443" s="30" t="s">
        <v>47</v>
      </c>
      <c r="H443" s="30"/>
      <c r="I443" s="30"/>
      <c r="K443" s="30" t="s">
        <v>166</v>
      </c>
      <c r="L443" s="30"/>
      <c r="M443" s="30"/>
      <c r="N443" s="30"/>
      <c r="P443" s="75" t="s">
        <v>365</v>
      </c>
      <c r="Q443" s="91"/>
      <c r="R443" s="29"/>
      <c r="S443" s="39">
        <f>IF(Suggested="Yes",AA443,AG443)</f>
        <v>10.35</v>
      </c>
      <c r="T443" s="37" t="s">
        <v>46</v>
      </c>
      <c r="U443" s="5" t="str">
        <f>+Instructions!$B$3</f>
        <v>B</v>
      </c>
      <c r="V443" s="52"/>
      <c r="W443" s="56">
        <f>+Instructions!$C$22</f>
        <v>0</v>
      </c>
      <c r="X443" s="39">
        <f>ROUND($AA443*(1-W443)+0.004999,2)</f>
        <v>10.35</v>
      </c>
      <c r="Y443" s="52"/>
      <c r="Z443" s="6" t="s">
        <v>737</v>
      </c>
      <c r="AA443" s="39">
        <v>10.35</v>
      </c>
      <c r="AB443" s="60">
        <f t="shared" ref="AB443:AC445" si="316">+W443</f>
        <v>0</v>
      </c>
      <c r="AC443" s="39">
        <f t="shared" si="316"/>
        <v>10.35</v>
      </c>
      <c r="AD443" s="60">
        <f>(AG443-AC443)/AG443</f>
        <v>0</v>
      </c>
      <c r="AE443" s="118"/>
      <c r="AF443" s="127">
        <v>2</v>
      </c>
      <c r="AG443" s="44">
        <f>SUM(AJ443:AL443)+AE443</f>
        <v>10.35</v>
      </c>
      <c r="AH443" s="52"/>
      <c r="AJ443" s="17">
        <f>ROUND(AC443/(1-VLOOKUP(AF443,Group,2,FALSE)),2)</f>
        <v>10.35</v>
      </c>
      <c r="AK443" s="17">
        <f>IF(VLOOKUP(AF443,Group,5,FALSE)="YES",VLOOKUP(ROUND(ROUND(AJ443,1)-AJ443,2),Round,2,FALSE)+VLOOKUP(AF443,Group,6,FALSE),0)</f>
        <v>0</v>
      </c>
      <c r="AL443" s="17">
        <f>IF(VLOOKUP(AF443,Group,7,FALSE)="",0,ROUND(AJ443-0.04999,1)-AJ443+AM443)</f>
        <v>0</v>
      </c>
      <c r="AM443" s="17" t="str">
        <f>IF(VLOOKUP(AF443,Group,7,FALSE)="","",VLOOKUP(AF443,Group,7,FALSE))</f>
        <v/>
      </c>
      <c r="AO443" s="103" t="s">
        <v>57</v>
      </c>
    </row>
    <row r="444" spans="2:41" s="3" customFormat="1" ht="9.9499999999999993" customHeight="1" x14ac:dyDescent="0.2">
      <c r="B444" s="114" t="s">
        <v>90</v>
      </c>
      <c r="D444" s="40"/>
      <c r="E444" s="75" t="s">
        <v>108</v>
      </c>
      <c r="F444" s="75"/>
      <c r="G444" s="30" t="s">
        <v>47</v>
      </c>
      <c r="H444" s="30"/>
      <c r="I444" s="30"/>
      <c r="K444" s="30" t="s">
        <v>166</v>
      </c>
      <c r="L444" s="30"/>
      <c r="M444" s="30"/>
      <c r="N444" s="30"/>
      <c r="P444" s="75" t="s">
        <v>366</v>
      </c>
      <c r="Q444" s="91"/>
      <c r="R444" s="29"/>
      <c r="S444" s="39">
        <f>IF(Suggested="Yes",AA444,AG444)</f>
        <v>10.1</v>
      </c>
      <c r="T444" s="37" t="s">
        <v>46</v>
      </c>
      <c r="U444" s="5" t="str">
        <f>+Instructions!$B$3</f>
        <v>B</v>
      </c>
      <c r="V444" s="52"/>
      <c r="W444" s="56">
        <f>+Instructions!$C$22</f>
        <v>0</v>
      </c>
      <c r="X444" s="39">
        <f>ROUND($AA444*(1-W444)+0.004999,2)</f>
        <v>10.1</v>
      </c>
      <c r="Y444" s="52"/>
      <c r="Z444" s="6" t="s">
        <v>737</v>
      </c>
      <c r="AA444" s="39">
        <v>10.1</v>
      </c>
      <c r="AB444" s="60">
        <f t="shared" si="316"/>
        <v>0</v>
      </c>
      <c r="AC444" s="39">
        <f t="shared" si="316"/>
        <v>10.1</v>
      </c>
      <c r="AD444" s="60">
        <f>(AG444-AC444)/AG444</f>
        <v>0</v>
      </c>
      <c r="AE444" s="118"/>
      <c r="AF444" s="127">
        <v>2</v>
      </c>
      <c r="AG444" s="44">
        <f>SUM(AJ444:AL444)+AE444</f>
        <v>10.1</v>
      </c>
      <c r="AH444" s="52"/>
      <c r="AJ444" s="17">
        <f>ROUND(AC444/(1-VLOOKUP(AF444,Group,2,FALSE)),2)</f>
        <v>10.1</v>
      </c>
      <c r="AK444" s="17">
        <f>IF(VLOOKUP(AF444,Group,5,FALSE)="YES",VLOOKUP(ROUND(ROUND(AJ444,1)-AJ444,2),Round,2,FALSE)+VLOOKUP(AF444,Group,6,FALSE),0)</f>
        <v>0</v>
      </c>
      <c r="AL444" s="17">
        <f>IF(VLOOKUP(AF444,Group,7,FALSE)="",0,ROUND(AJ444-0.04999,1)-AJ444+AM444)</f>
        <v>0</v>
      </c>
      <c r="AM444" s="17" t="str">
        <f>IF(VLOOKUP(AF444,Group,7,FALSE)="","",VLOOKUP(AF444,Group,7,FALSE))</f>
        <v/>
      </c>
      <c r="AO444" s="103" t="s">
        <v>57</v>
      </c>
    </row>
    <row r="445" spans="2:41" s="3" customFormat="1" ht="9.9499999999999993" customHeight="1" x14ac:dyDescent="0.2">
      <c r="B445" s="114" t="s">
        <v>90</v>
      </c>
      <c r="D445" s="40"/>
      <c r="E445" s="75" t="s">
        <v>167</v>
      </c>
      <c r="F445" s="75"/>
      <c r="G445" s="30" t="s">
        <v>47</v>
      </c>
      <c r="H445" s="30"/>
      <c r="I445" s="30"/>
      <c r="K445" s="30" t="s">
        <v>166</v>
      </c>
      <c r="L445" s="30"/>
      <c r="M445" s="30"/>
      <c r="N445" s="30"/>
      <c r="P445" s="75" t="s">
        <v>141</v>
      </c>
      <c r="Q445" s="91"/>
      <c r="R445" s="29"/>
      <c r="S445" s="39">
        <f>IF(Suggested="Yes",AA445,AG445)</f>
        <v>9.85</v>
      </c>
      <c r="T445" s="37" t="s">
        <v>46</v>
      </c>
      <c r="U445" s="5" t="str">
        <f>+Instructions!$B$3</f>
        <v>B</v>
      </c>
      <c r="V445" s="52"/>
      <c r="W445" s="56">
        <f>+Instructions!$C$22</f>
        <v>0</v>
      </c>
      <c r="X445" s="39">
        <f>ROUND($AA445*(1-W445)+0.004999,2)</f>
        <v>9.85</v>
      </c>
      <c r="Y445" s="52"/>
      <c r="Z445" s="6" t="s">
        <v>737</v>
      </c>
      <c r="AA445" s="39">
        <v>9.85</v>
      </c>
      <c r="AB445" s="60">
        <f t="shared" si="316"/>
        <v>0</v>
      </c>
      <c r="AC445" s="39">
        <f t="shared" si="316"/>
        <v>9.85</v>
      </c>
      <c r="AD445" s="60">
        <f>(AG445-AC445)/AG445</f>
        <v>0</v>
      </c>
      <c r="AE445" s="118"/>
      <c r="AF445" s="127">
        <v>2</v>
      </c>
      <c r="AG445" s="44">
        <f>SUM(AJ445:AL445)+AE445</f>
        <v>9.85</v>
      </c>
      <c r="AH445" s="52"/>
      <c r="AJ445" s="17">
        <f>ROUND(AC445/(1-VLOOKUP(AF445,Group,2,FALSE)),2)</f>
        <v>9.85</v>
      </c>
      <c r="AK445" s="17">
        <f>IF(VLOOKUP(AF445,Group,5,FALSE)="YES",VLOOKUP(ROUND(ROUND(AJ445,1)-AJ445,2),Round,2,FALSE)+VLOOKUP(AF445,Group,6,FALSE),0)</f>
        <v>0</v>
      </c>
      <c r="AL445" s="17">
        <f>IF(VLOOKUP(AF445,Group,7,FALSE)="",0,ROUND(AJ445-0.04999,1)-AJ445+AM445)</f>
        <v>0</v>
      </c>
      <c r="AM445" s="17" t="str">
        <f>IF(VLOOKUP(AF445,Group,7,FALSE)="","",VLOOKUP(AF445,Group,7,FALSE))</f>
        <v/>
      </c>
      <c r="AO445" s="103" t="s">
        <v>57</v>
      </c>
    </row>
    <row r="446" spans="2:41" s="3" customFormat="1" ht="2.85" customHeight="1" x14ac:dyDescent="0.2">
      <c r="P446" s="75"/>
      <c r="Q446" s="91"/>
      <c r="R446" s="6"/>
      <c r="S446" s="39"/>
      <c r="T446" s="6"/>
      <c r="U446" s="5"/>
      <c r="V446" s="52"/>
      <c r="W446" s="56"/>
      <c r="X446" s="15"/>
      <c r="Y446" s="52"/>
      <c r="Z446" s="39"/>
      <c r="AA446" s="39"/>
      <c r="AB446" s="55"/>
      <c r="AC446" s="17"/>
      <c r="AD446" s="15"/>
      <c r="AE446" s="65"/>
      <c r="AF446" s="121"/>
      <c r="AG446" s="39"/>
      <c r="AH446" s="52"/>
      <c r="AJ446" s="17"/>
      <c r="AK446" s="17"/>
      <c r="AL446" s="17"/>
      <c r="AM446" s="17"/>
      <c r="AO446" s="31"/>
    </row>
    <row r="447" spans="2:41" s="3" customFormat="1" ht="9.9499999999999993" customHeight="1" x14ac:dyDescent="0.2">
      <c r="B447" s="115" t="s">
        <v>92</v>
      </c>
      <c r="D447" s="40"/>
      <c r="E447" s="75" t="s">
        <v>86</v>
      </c>
      <c r="F447" s="75"/>
      <c r="G447" s="30" t="s">
        <v>106</v>
      </c>
      <c r="H447" s="30"/>
      <c r="I447" s="30"/>
      <c r="K447" s="30" t="s">
        <v>166</v>
      </c>
      <c r="L447" s="243"/>
      <c r="M447" s="30"/>
      <c r="N447" s="30"/>
      <c r="P447" s="75" t="s">
        <v>364</v>
      </c>
      <c r="Q447" s="91"/>
      <c r="R447" s="29"/>
      <c r="S447" s="39">
        <f>IF(Suggested="Yes",AA447,AG447)</f>
        <v>20.75</v>
      </c>
      <c r="T447" s="37" t="s">
        <v>46</v>
      </c>
      <c r="U447" s="5" t="str">
        <f>+Instructions!$B$3</f>
        <v>B</v>
      </c>
      <c r="V447" s="52"/>
      <c r="W447" s="56">
        <f>+Instructions!$C$22</f>
        <v>0</v>
      </c>
      <c r="X447" s="17">
        <f>ROUND($AA447*(1-W447)+0.004999,2)</f>
        <v>20.75</v>
      </c>
      <c r="Y447" s="52"/>
      <c r="Z447" s="6" t="s">
        <v>737</v>
      </c>
      <c r="AA447" s="39">
        <v>20.75</v>
      </c>
      <c r="AB447" s="60">
        <f>+W447</f>
        <v>0</v>
      </c>
      <c r="AC447" s="17">
        <f>+X447</f>
        <v>20.75</v>
      </c>
      <c r="AD447" s="12">
        <f>(AG447-AC447)/AG447</f>
        <v>0</v>
      </c>
      <c r="AE447" s="118"/>
      <c r="AF447" s="128">
        <v>4</v>
      </c>
      <c r="AG447" s="111">
        <f>SUM(AJ447:AL447)+AE447</f>
        <v>20.75</v>
      </c>
      <c r="AH447" s="52"/>
      <c r="AJ447" s="17">
        <f>ROUND(AC447/(1-VLOOKUP(AF447,Group,2,FALSE)),2)</f>
        <v>20.75</v>
      </c>
      <c r="AK447" s="17">
        <f>IF(VLOOKUP(AF447,Group,5,FALSE)="YES",VLOOKUP(ROUND(ROUND(AJ447,1)-AJ447,2),Round,2,FALSE)+VLOOKUP(AF447,Group,6,FALSE),0)</f>
        <v>0</v>
      </c>
      <c r="AL447" s="17">
        <f>IF(VLOOKUP(AF447,Group,7,FALSE)="",0,ROUND(AJ447-0.04999,1)-AJ447+AM447)</f>
        <v>0</v>
      </c>
      <c r="AM447" s="17" t="str">
        <f>IF(VLOOKUP(AF447,Group,7,FALSE)="","",VLOOKUP(AF447,Group,7,FALSE))</f>
        <v/>
      </c>
      <c r="AO447" s="103" t="s">
        <v>57</v>
      </c>
    </row>
    <row r="448" spans="2:41" s="3" customFormat="1" ht="2.85" customHeight="1" x14ac:dyDescent="0.2">
      <c r="P448" s="75"/>
      <c r="Q448" s="91"/>
      <c r="R448" s="6"/>
      <c r="S448" s="39"/>
      <c r="T448" s="6"/>
      <c r="U448" s="5"/>
      <c r="V448" s="52"/>
      <c r="W448" s="56"/>
      <c r="X448" s="15"/>
      <c r="Y448" s="52"/>
      <c r="Z448" s="39"/>
      <c r="AA448" s="39"/>
      <c r="AB448" s="55"/>
      <c r="AC448" s="17"/>
      <c r="AD448" s="15"/>
      <c r="AE448" s="65"/>
      <c r="AF448" s="121"/>
      <c r="AG448" s="39"/>
      <c r="AH448" s="52"/>
      <c r="AJ448" s="17"/>
      <c r="AK448" s="17"/>
      <c r="AL448" s="17"/>
      <c r="AM448" s="17"/>
      <c r="AO448" s="31"/>
    </row>
    <row r="449" spans="2:41" s="3" customFormat="1" ht="9.9499999999999993" customHeight="1" x14ac:dyDescent="0.2">
      <c r="B449" s="112" t="s">
        <v>91</v>
      </c>
      <c r="D449" s="40"/>
      <c r="E449" s="75" t="s">
        <v>139</v>
      </c>
      <c r="F449" s="75"/>
      <c r="G449" s="30" t="s">
        <v>98</v>
      </c>
      <c r="H449" s="30"/>
      <c r="I449" s="30"/>
      <c r="K449" s="30" t="s">
        <v>166</v>
      </c>
      <c r="L449" s="30"/>
      <c r="M449" s="30"/>
      <c r="N449" s="30"/>
      <c r="P449" s="75"/>
      <c r="Q449" s="91"/>
      <c r="R449" s="29"/>
      <c r="S449" s="39">
        <f>IF(Suggested="Yes",AA449,AG449)</f>
        <v>17.2</v>
      </c>
      <c r="T449" s="37" t="s">
        <v>45</v>
      </c>
      <c r="U449" s="5" t="str">
        <f>+Instructions!$B$3</f>
        <v>B</v>
      </c>
      <c r="V449" s="52"/>
      <c r="W449" s="56">
        <f>+Instructions!$C$22</f>
        <v>0</v>
      </c>
      <c r="X449" s="17">
        <f>ROUND($AA449*(1-W449)+0.004999,2)</f>
        <v>17.2</v>
      </c>
      <c r="Y449" s="52"/>
      <c r="Z449" s="6" t="s">
        <v>737</v>
      </c>
      <c r="AA449" s="39">
        <v>17.2</v>
      </c>
      <c r="AB449" s="60">
        <f>+W449</f>
        <v>0</v>
      </c>
      <c r="AC449" s="17">
        <f>+X449</f>
        <v>17.2</v>
      </c>
      <c r="AD449" s="12">
        <f>(AG449-AC449)/AG449</f>
        <v>0</v>
      </c>
      <c r="AE449" s="118"/>
      <c r="AF449" s="126">
        <v>3</v>
      </c>
      <c r="AG449" s="53">
        <f>SUM(AJ449:AL449)+AE449</f>
        <v>17.2</v>
      </c>
      <c r="AH449" s="52"/>
      <c r="AJ449" s="17">
        <f>ROUND(AC449/(1-VLOOKUP(AF449,Group,2,FALSE)),2)</f>
        <v>17.2</v>
      </c>
      <c r="AK449" s="17">
        <f>IF(VLOOKUP(AF449,Group,5,FALSE)="YES",VLOOKUP(ROUND(ROUND(AJ449,1)-AJ449,2),Round,2,FALSE)+VLOOKUP(AF449,Group,6,FALSE),0)</f>
        <v>0</v>
      </c>
      <c r="AL449" s="17">
        <f>IF(VLOOKUP(AF449,Group,7,FALSE)="",0,ROUND(AJ449-0.04999,1)-AJ449+AM449)</f>
        <v>0</v>
      </c>
      <c r="AM449" s="17" t="str">
        <f>IF(VLOOKUP(AF449,Group,7,FALSE)="","",VLOOKUP(AF449,Group,7,FALSE))</f>
        <v/>
      </c>
      <c r="AO449" s="103" t="s">
        <v>57</v>
      </c>
    </row>
    <row r="450" spans="2:41" s="3" customFormat="1" ht="2.85" customHeight="1" x14ac:dyDescent="0.2">
      <c r="P450" s="75"/>
      <c r="Q450" s="91"/>
      <c r="R450" s="6"/>
      <c r="S450" s="39"/>
      <c r="T450" s="6"/>
      <c r="U450" s="5"/>
      <c r="V450" s="52"/>
      <c r="W450" s="56"/>
      <c r="X450" s="15"/>
      <c r="Y450" s="52"/>
      <c r="Z450" s="39"/>
      <c r="AA450" s="39"/>
      <c r="AB450" s="55"/>
      <c r="AC450" s="17"/>
      <c r="AD450" s="15"/>
      <c r="AE450" s="65"/>
      <c r="AF450" s="121"/>
      <c r="AG450" s="39"/>
      <c r="AH450" s="52"/>
      <c r="AJ450" s="17"/>
      <c r="AK450" s="17"/>
      <c r="AL450" s="17"/>
      <c r="AM450" s="17"/>
      <c r="AO450" s="31"/>
    </row>
    <row r="451" spans="2:41" s="3" customFormat="1" ht="9.9499999999999993" customHeight="1" x14ac:dyDescent="0.2">
      <c r="C451" s="74"/>
      <c r="D451" s="40" t="s">
        <v>9</v>
      </c>
      <c r="E451" s="135" t="s">
        <v>715</v>
      </c>
      <c r="F451" s="135"/>
      <c r="G451" s="135"/>
      <c r="H451" s="135"/>
      <c r="I451" s="135"/>
      <c r="K451" s="135"/>
      <c r="M451" s="135"/>
      <c r="N451" s="135"/>
      <c r="O451" s="135"/>
      <c r="P451" s="135"/>
      <c r="S451" s="21"/>
      <c r="T451" s="68"/>
      <c r="U451" s="5"/>
      <c r="V451" s="52"/>
      <c r="W451" s="70"/>
      <c r="X451" s="70"/>
      <c r="Y451" s="52"/>
      <c r="Z451" s="39"/>
      <c r="AA451" s="39"/>
      <c r="AB451" s="55"/>
      <c r="AC451" s="17"/>
      <c r="AD451" s="15"/>
      <c r="AE451" s="65"/>
      <c r="AF451" s="121"/>
      <c r="AG451" s="17"/>
      <c r="AH451" s="52"/>
      <c r="AJ451" s="17"/>
      <c r="AK451" s="17"/>
      <c r="AL451" s="17"/>
      <c r="AM451" s="17"/>
      <c r="AO451" s="31"/>
    </row>
    <row r="452" spans="2:41" s="3" customFormat="1" ht="2.85" customHeight="1" x14ac:dyDescent="0.2">
      <c r="P452" s="75"/>
      <c r="Q452" s="91"/>
      <c r="R452" s="6"/>
      <c r="S452" s="39"/>
      <c r="T452" s="6"/>
      <c r="U452" s="5"/>
      <c r="V452" s="52"/>
      <c r="W452" s="56"/>
      <c r="X452" s="15"/>
      <c r="Y452" s="52"/>
      <c r="Z452" s="39"/>
      <c r="AA452" s="39"/>
      <c r="AB452" s="55"/>
      <c r="AC452" s="17"/>
      <c r="AD452" s="15"/>
      <c r="AE452" s="65"/>
      <c r="AF452" s="121"/>
      <c r="AG452" s="39"/>
      <c r="AH452" s="52"/>
      <c r="AJ452" s="17"/>
      <c r="AK452" s="17"/>
      <c r="AL452" s="17"/>
      <c r="AM452" s="17"/>
      <c r="AO452" s="31"/>
    </row>
    <row r="453" spans="2:41" s="3" customFormat="1" ht="9.9499999999999993" customHeight="1" x14ac:dyDescent="0.2">
      <c r="B453" s="114" t="s">
        <v>90</v>
      </c>
      <c r="D453" s="40"/>
      <c r="E453" s="75" t="s">
        <v>108</v>
      </c>
      <c r="F453" s="75"/>
      <c r="G453" s="30" t="s">
        <v>47</v>
      </c>
      <c r="H453" s="30"/>
      <c r="I453" s="30"/>
      <c r="K453" s="30" t="s">
        <v>166</v>
      </c>
      <c r="L453" s="30"/>
      <c r="M453" s="30"/>
      <c r="N453" s="30"/>
      <c r="P453" s="75" t="s">
        <v>366</v>
      </c>
      <c r="Q453" s="91"/>
      <c r="R453" s="29"/>
      <c r="S453" s="39">
        <f>IF(Suggested="Yes",AA453,AG453)</f>
        <v>8.1</v>
      </c>
      <c r="T453" s="37" t="s">
        <v>46</v>
      </c>
      <c r="U453" s="5" t="str">
        <f>+Instructions!$B$3</f>
        <v>B</v>
      </c>
      <c r="V453" s="52"/>
      <c r="W453" s="56">
        <f>+Instructions!$C$22</f>
        <v>0</v>
      </c>
      <c r="X453" s="39">
        <f>ROUND($AA453*(1-W453)+0.004999,2)</f>
        <v>8.1</v>
      </c>
      <c r="Y453" s="52"/>
      <c r="Z453" s="6" t="s">
        <v>737</v>
      </c>
      <c r="AA453" s="39">
        <v>8.1</v>
      </c>
      <c r="AB453" s="60">
        <f>+W453</f>
        <v>0</v>
      </c>
      <c r="AC453" s="39">
        <f>+X453</f>
        <v>8.1</v>
      </c>
      <c r="AD453" s="60">
        <f>(AG453-AC453)/AG453</f>
        <v>0</v>
      </c>
      <c r="AE453" s="118"/>
      <c r="AF453" s="127">
        <v>2</v>
      </c>
      <c r="AG453" s="44">
        <f>SUM(AJ453:AL453)+AE453</f>
        <v>8.1</v>
      </c>
      <c r="AH453" s="52"/>
      <c r="AJ453" s="17">
        <f>ROUND(AC453/(1-VLOOKUP(AF453,Group,2,FALSE)),2)</f>
        <v>8.1</v>
      </c>
      <c r="AK453" s="17">
        <f>IF(VLOOKUP(AF453,Group,5,FALSE)="YES",VLOOKUP(ROUND(ROUND(AJ453,1)-AJ453,2),Round,2,FALSE)+VLOOKUP(AF453,Group,6,FALSE),0)</f>
        <v>0</v>
      </c>
      <c r="AL453" s="17">
        <f>IF(VLOOKUP(AF453,Group,7,FALSE)="",0,ROUND(AJ453-0.04999,1)-AJ453+AM453)</f>
        <v>0</v>
      </c>
      <c r="AM453" s="17" t="str">
        <f>IF(VLOOKUP(AF453,Group,7,FALSE)="","",VLOOKUP(AF453,Group,7,FALSE))</f>
        <v/>
      </c>
      <c r="AO453" s="103" t="s">
        <v>57</v>
      </c>
    </row>
    <row r="454" spans="2:41" s="3" customFormat="1" ht="9.9499999999999993" customHeight="1" x14ac:dyDescent="0.2">
      <c r="B454" s="114" t="s">
        <v>90</v>
      </c>
      <c r="D454" s="40"/>
      <c r="E454" s="75" t="s">
        <v>167</v>
      </c>
      <c r="F454" s="75"/>
      <c r="G454" s="30" t="s">
        <v>47</v>
      </c>
      <c r="H454" s="30"/>
      <c r="I454" s="30"/>
      <c r="K454" s="30" t="s">
        <v>166</v>
      </c>
      <c r="L454" s="30"/>
      <c r="M454" s="30"/>
      <c r="N454" s="30"/>
      <c r="P454" s="75" t="s">
        <v>141</v>
      </c>
      <c r="Q454" s="91"/>
      <c r="R454" s="29"/>
      <c r="S454" s="39">
        <f>IF(Suggested="Yes",AA454,AG454)</f>
        <v>7.9</v>
      </c>
      <c r="T454" s="37" t="s">
        <v>46</v>
      </c>
      <c r="U454" s="5" t="str">
        <f>+Instructions!$B$3</f>
        <v>B</v>
      </c>
      <c r="V454" s="52"/>
      <c r="W454" s="56">
        <f>+Instructions!$C$22</f>
        <v>0</v>
      </c>
      <c r="X454" s="39">
        <f>ROUND($AA454*(1-W454)+0.004999,2)</f>
        <v>7.9</v>
      </c>
      <c r="Y454" s="52"/>
      <c r="Z454" s="6" t="s">
        <v>737</v>
      </c>
      <c r="AA454" s="39">
        <v>7.9</v>
      </c>
      <c r="AB454" s="60">
        <f>+W454</f>
        <v>0</v>
      </c>
      <c r="AC454" s="39">
        <f>+X454</f>
        <v>7.9</v>
      </c>
      <c r="AD454" s="60">
        <f>(AG454-AC454)/AG454</f>
        <v>0</v>
      </c>
      <c r="AE454" s="118"/>
      <c r="AF454" s="127">
        <v>2</v>
      </c>
      <c r="AG454" s="44">
        <f>SUM(AJ454:AL454)+AE454</f>
        <v>7.9</v>
      </c>
      <c r="AH454" s="52"/>
      <c r="AJ454" s="17">
        <f>ROUND(AC454/(1-VLOOKUP(AF454,Group,2,FALSE)),2)</f>
        <v>7.9</v>
      </c>
      <c r="AK454" s="17">
        <f>IF(VLOOKUP(AF454,Group,5,FALSE)="YES",VLOOKUP(ROUND(ROUND(AJ454,1)-AJ454,2),Round,2,FALSE)+VLOOKUP(AF454,Group,6,FALSE),0)</f>
        <v>0</v>
      </c>
      <c r="AL454" s="17">
        <f>IF(VLOOKUP(AF454,Group,7,FALSE)="",0,ROUND(AJ454-0.04999,1)-AJ454+AM454)</f>
        <v>0</v>
      </c>
      <c r="AM454" s="17" t="str">
        <f>IF(VLOOKUP(AF454,Group,7,FALSE)="","",VLOOKUP(AF454,Group,7,FALSE))</f>
        <v/>
      </c>
      <c r="AO454" s="103" t="s">
        <v>57</v>
      </c>
    </row>
    <row r="455" spans="2:41" s="3" customFormat="1" ht="2.85" customHeight="1" x14ac:dyDescent="0.2">
      <c r="P455" s="75"/>
      <c r="Q455" s="91"/>
      <c r="R455" s="6"/>
      <c r="S455" s="39"/>
      <c r="T455" s="6"/>
      <c r="U455" s="5"/>
      <c r="V455" s="52"/>
      <c r="W455" s="56"/>
      <c r="X455" s="15"/>
      <c r="Y455" s="52"/>
      <c r="Z455" s="39"/>
      <c r="AA455" s="39"/>
      <c r="AB455" s="55"/>
      <c r="AC455" s="17"/>
      <c r="AD455" s="15"/>
      <c r="AE455" s="65"/>
      <c r="AF455" s="121"/>
      <c r="AG455" s="39"/>
      <c r="AH455" s="52"/>
      <c r="AJ455" s="17"/>
      <c r="AK455" s="17"/>
      <c r="AL455" s="17"/>
      <c r="AM455" s="17"/>
      <c r="AO455" s="31"/>
    </row>
    <row r="456" spans="2:41" s="3" customFormat="1" ht="9.9499999999999993" customHeight="1" x14ac:dyDescent="0.2">
      <c r="B456" s="115" t="s">
        <v>92</v>
      </c>
      <c r="D456" s="40"/>
      <c r="E456" s="75" t="s">
        <v>86</v>
      </c>
      <c r="F456" s="75"/>
      <c r="G456" s="30" t="s">
        <v>106</v>
      </c>
      <c r="H456" s="30"/>
      <c r="I456" s="30"/>
      <c r="K456" s="30" t="s">
        <v>166</v>
      </c>
      <c r="L456" s="149"/>
      <c r="M456" s="30"/>
      <c r="N456" s="30"/>
      <c r="P456" s="75" t="s">
        <v>364</v>
      </c>
      <c r="Q456" s="91"/>
      <c r="R456" s="29"/>
      <c r="S456" s="39">
        <f>IF(Suggested="Yes",AA456,AG456)</f>
        <v>20.75</v>
      </c>
      <c r="T456" s="37" t="s">
        <v>46</v>
      </c>
      <c r="U456" s="5" t="str">
        <f>+Instructions!$B$3</f>
        <v>B</v>
      </c>
      <c r="V456" s="52"/>
      <c r="W456" s="56">
        <f>+Instructions!$C$22</f>
        <v>0</v>
      </c>
      <c r="X456" s="17">
        <f>ROUND($AA456*(1-W456)+0.004999,2)</f>
        <v>20.75</v>
      </c>
      <c r="Y456" s="52"/>
      <c r="Z456" s="6" t="s">
        <v>737</v>
      </c>
      <c r="AA456" s="39">
        <v>20.75</v>
      </c>
      <c r="AB456" s="60">
        <f>+W456</f>
        <v>0</v>
      </c>
      <c r="AC456" s="17">
        <f>+X456</f>
        <v>20.75</v>
      </c>
      <c r="AD456" s="12">
        <f>(AG456-AC456)/AG456</f>
        <v>0</v>
      </c>
      <c r="AE456" s="118"/>
      <c r="AF456" s="128">
        <v>4</v>
      </c>
      <c r="AG456" s="111">
        <f>SUM(AJ456:AL456)+AE456</f>
        <v>20.75</v>
      </c>
      <c r="AH456" s="52"/>
      <c r="AJ456" s="17">
        <f>ROUND(AC456/(1-VLOOKUP(AF456,Group,2,FALSE)),2)</f>
        <v>20.75</v>
      </c>
      <c r="AK456" s="17">
        <f>IF(VLOOKUP(AF456,Group,5,FALSE)="YES",VLOOKUP(ROUND(ROUND(AJ456,1)-AJ456,2),Round,2,FALSE)+VLOOKUP(AF456,Group,6,FALSE),0)</f>
        <v>0</v>
      </c>
      <c r="AL456" s="17">
        <f>IF(VLOOKUP(AF456,Group,7,FALSE)="",0,ROUND(AJ456-0.04999,1)-AJ456+AM456)</f>
        <v>0</v>
      </c>
      <c r="AM456" s="17" t="str">
        <f>IF(VLOOKUP(AF456,Group,7,FALSE)="","",VLOOKUP(AF456,Group,7,FALSE))</f>
        <v/>
      </c>
      <c r="AO456" s="103" t="s">
        <v>57</v>
      </c>
    </row>
    <row r="457" spans="2:41" s="3" customFormat="1" ht="2.85" customHeight="1" x14ac:dyDescent="0.2">
      <c r="P457" s="75"/>
      <c r="Q457" s="91"/>
      <c r="R457" s="6"/>
      <c r="S457" s="39"/>
      <c r="T457" s="6"/>
      <c r="U457" s="5"/>
      <c r="V457" s="52"/>
      <c r="W457" s="56"/>
      <c r="X457" s="15"/>
      <c r="Y457" s="52"/>
      <c r="Z457" s="39"/>
      <c r="AA457" s="39"/>
      <c r="AB457" s="55"/>
      <c r="AC457" s="17"/>
      <c r="AD457" s="15"/>
      <c r="AE457" s="65"/>
      <c r="AF457" s="121"/>
      <c r="AG457" s="39"/>
      <c r="AH457" s="52"/>
      <c r="AJ457" s="17"/>
      <c r="AK457" s="17"/>
      <c r="AL457" s="17"/>
      <c r="AM457" s="17"/>
      <c r="AO457" s="31"/>
    </row>
    <row r="458" spans="2:41" s="3" customFormat="1" ht="9.9499999999999993" customHeight="1" x14ac:dyDescent="0.2">
      <c r="B458" s="112" t="s">
        <v>91</v>
      </c>
      <c r="D458" s="40"/>
      <c r="E458" s="75" t="s">
        <v>139</v>
      </c>
      <c r="F458" s="75"/>
      <c r="G458" s="30" t="s">
        <v>98</v>
      </c>
      <c r="H458" s="30"/>
      <c r="I458" s="30"/>
      <c r="K458" s="30" t="s">
        <v>166</v>
      </c>
      <c r="L458" s="30"/>
      <c r="M458" s="30"/>
      <c r="N458" s="30"/>
      <c r="P458" s="75"/>
      <c r="Q458" s="91"/>
      <c r="R458" s="29"/>
      <c r="S458" s="39">
        <f>IF(Suggested="Yes",AA458,AG458)</f>
        <v>17.2</v>
      </c>
      <c r="T458" s="37" t="s">
        <v>45</v>
      </c>
      <c r="U458" s="5" t="str">
        <f>+Instructions!$B$3</f>
        <v>B</v>
      </c>
      <c r="V458" s="52"/>
      <c r="W458" s="56">
        <f>+Instructions!$C$22</f>
        <v>0</v>
      </c>
      <c r="X458" s="17">
        <f>ROUND($AA458*(1-W458)+0.004999,2)</f>
        <v>17.2</v>
      </c>
      <c r="Y458" s="52"/>
      <c r="Z458" s="6" t="s">
        <v>737</v>
      </c>
      <c r="AA458" s="39">
        <v>17.2</v>
      </c>
      <c r="AB458" s="60">
        <f>+W458</f>
        <v>0</v>
      </c>
      <c r="AC458" s="17">
        <f>+X458</f>
        <v>17.2</v>
      </c>
      <c r="AD458" s="12">
        <f>(AG458-AC458)/AG458</f>
        <v>0</v>
      </c>
      <c r="AE458" s="118"/>
      <c r="AF458" s="126">
        <v>3</v>
      </c>
      <c r="AG458" s="53">
        <f>SUM(AJ458:AL458)+AE458</f>
        <v>17.2</v>
      </c>
      <c r="AH458" s="52"/>
      <c r="AJ458" s="17">
        <f>ROUND(AC458/(1-VLOOKUP(AF458,Group,2,FALSE)),2)</f>
        <v>17.2</v>
      </c>
      <c r="AK458" s="17">
        <f>IF(VLOOKUP(AF458,Group,5,FALSE)="YES",VLOOKUP(ROUND(ROUND(AJ458,1)-AJ458,2),Round,2,FALSE)+VLOOKUP(AF458,Group,6,FALSE),0)</f>
        <v>0</v>
      </c>
      <c r="AL458" s="17">
        <f>IF(VLOOKUP(AF458,Group,7,FALSE)="",0,ROUND(AJ458-0.04999,1)-AJ458+AM458)</f>
        <v>0</v>
      </c>
      <c r="AM458" s="17" t="str">
        <f>IF(VLOOKUP(AF458,Group,7,FALSE)="","",VLOOKUP(AF458,Group,7,FALSE))</f>
        <v/>
      </c>
      <c r="AO458" s="103" t="s">
        <v>57</v>
      </c>
    </row>
    <row r="459" spans="2:41" s="3" customFormat="1" ht="2.85" customHeight="1" x14ac:dyDescent="0.2">
      <c r="P459" s="75"/>
      <c r="Q459" s="91"/>
      <c r="R459" s="6"/>
      <c r="S459" s="39"/>
      <c r="T459" s="6"/>
      <c r="U459" s="5"/>
      <c r="V459" s="52"/>
      <c r="W459" s="56"/>
      <c r="X459" s="15"/>
      <c r="Y459" s="52"/>
      <c r="Z459" s="39"/>
      <c r="AA459" s="39"/>
      <c r="AB459" s="55"/>
      <c r="AC459" s="17"/>
      <c r="AD459" s="15"/>
      <c r="AE459" s="65"/>
      <c r="AF459" s="121"/>
      <c r="AG459" s="39"/>
      <c r="AH459" s="52"/>
      <c r="AJ459" s="17"/>
      <c r="AK459" s="17"/>
      <c r="AL459" s="17"/>
      <c r="AM459" s="17"/>
      <c r="AO459" s="31"/>
    </row>
    <row r="460" spans="2:41" s="3" customFormat="1" ht="9.9499999999999993" customHeight="1" x14ac:dyDescent="0.2">
      <c r="C460" s="74"/>
      <c r="D460" s="40" t="s">
        <v>107</v>
      </c>
      <c r="E460" s="135" t="s">
        <v>319</v>
      </c>
      <c r="F460" s="135"/>
      <c r="G460" s="135"/>
      <c r="H460" s="135"/>
      <c r="I460" s="135"/>
      <c r="K460" s="135"/>
      <c r="L460" s="135"/>
      <c r="M460" s="135"/>
      <c r="N460" s="135"/>
      <c r="O460" s="135"/>
      <c r="P460" s="135"/>
      <c r="S460" s="21"/>
      <c r="T460" s="68"/>
      <c r="U460" s="5"/>
      <c r="V460" s="52"/>
      <c r="W460" s="70"/>
      <c r="X460" s="70"/>
      <c r="Y460" s="52"/>
      <c r="Z460" s="39"/>
      <c r="AA460" s="39"/>
      <c r="AB460" s="55"/>
      <c r="AC460" s="17"/>
      <c r="AD460" s="15"/>
      <c r="AE460" s="65"/>
      <c r="AF460" s="121"/>
      <c r="AG460" s="17"/>
      <c r="AH460" s="52"/>
      <c r="AJ460" s="17"/>
      <c r="AK460" s="17"/>
      <c r="AL460" s="17"/>
      <c r="AM460" s="17"/>
      <c r="AO460" s="31"/>
    </row>
    <row r="461" spans="2:41" s="3" customFormat="1" ht="2.85" customHeight="1" x14ac:dyDescent="0.2">
      <c r="P461" s="75"/>
      <c r="Q461" s="91"/>
      <c r="R461" s="6"/>
      <c r="S461" s="39"/>
      <c r="T461" s="6"/>
      <c r="U461" s="5"/>
      <c r="V461" s="52"/>
      <c r="W461" s="56"/>
      <c r="X461" s="15"/>
      <c r="Y461" s="52"/>
      <c r="Z461" s="39"/>
      <c r="AA461" s="39"/>
      <c r="AB461" s="55"/>
      <c r="AC461" s="17"/>
      <c r="AD461" s="15"/>
      <c r="AE461" s="65"/>
      <c r="AF461" s="121"/>
      <c r="AG461" s="39"/>
      <c r="AH461" s="52"/>
      <c r="AJ461" s="17"/>
      <c r="AK461" s="17"/>
      <c r="AL461" s="17"/>
      <c r="AM461" s="17"/>
      <c r="AO461" s="31"/>
    </row>
    <row r="462" spans="2:41" s="3" customFormat="1" ht="9.9499999999999993" customHeight="1" x14ac:dyDescent="0.2">
      <c r="B462" s="114" t="s">
        <v>90</v>
      </c>
      <c r="D462" s="40"/>
      <c r="E462" s="75" t="s">
        <v>86</v>
      </c>
      <c r="F462" s="75"/>
      <c r="G462" s="30" t="s">
        <v>47</v>
      </c>
      <c r="H462" s="30"/>
      <c r="I462" s="30"/>
      <c r="K462" s="30" t="s">
        <v>166</v>
      </c>
      <c r="L462" s="30"/>
      <c r="M462" s="30"/>
      <c r="N462" s="30"/>
      <c r="P462" s="75" t="s">
        <v>365</v>
      </c>
      <c r="Q462" s="91"/>
      <c r="R462" s="29" t="s">
        <v>51</v>
      </c>
      <c r="S462" s="39">
        <f>IF(Suggested="Yes",AA462,AG462)</f>
        <v>7.7</v>
      </c>
      <c r="T462" s="37" t="s">
        <v>46</v>
      </c>
      <c r="U462" s="5" t="str">
        <f>+Instructions!$B$3</f>
        <v>B</v>
      </c>
      <c r="V462" s="52"/>
      <c r="W462" s="56">
        <f>+Instructions!$C$22</f>
        <v>0</v>
      </c>
      <c r="X462" s="39">
        <f>ROUND($AA462*(1-W462)+0.004999,2)</f>
        <v>7.7</v>
      </c>
      <c r="Y462" s="52"/>
      <c r="Z462" s="6" t="s">
        <v>737</v>
      </c>
      <c r="AA462" s="39">
        <v>7.7</v>
      </c>
      <c r="AB462" s="60">
        <f t="shared" ref="AB462:AC465" si="317">+W462</f>
        <v>0</v>
      </c>
      <c r="AC462" s="39">
        <f t="shared" si="317"/>
        <v>7.7</v>
      </c>
      <c r="AD462" s="60">
        <f>(AG462-AC462)/AG462</f>
        <v>0</v>
      </c>
      <c r="AE462" s="118"/>
      <c r="AF462" s="127">
        <v>2</v>
      </c>
      <c r="AG462" s="44">
        <f>SUM(AJ462:AL462)+AE462</f>
        <v>7.7</v>
      </c>
      <c r="AH462" s="52"/>
      <c r="AJ462" s="17">
        <f>ROUND(AC462/(1-VLOOKUP(AF462,Group,2,FALSE)),2)</f>
        <v>7.7</v>
      </c>
      <c r="AK462" s="17">
        <f>IF(VLOOKUP(AF462,Group,5,FALSE)="YES",VLOOKUP(ROUND(ROUND(AJ462,1)-AJ462,2),Round,2,FALSE)+VLOOKUP(AF462,Group,6,FALSE),0)</f>
        <v>0</v>
      </c>
      <c r="AL462" s="17">
        <f>IF(VLOOKUP(AF462,Group,7,FALSE)="",0,ROUND(AJ462-0.04999,1)-AJ462+AM462)</f>
        <v>0</v>
      </c>
      <c r="AM462" s="17" t="str">
        <f>IF(VLOOKUP(AF462,Group,7,FALSE)="","",VLOOKUP(AF462,Group,7,FALSE))</f>
        <v/>
      </c>
      <c r="AO462" s="103" t="s">
        <v>57</v>
      </c>
    </row>
    <row r="463" spans="2:41" s="3" customFormat="1" ht="9.9499999999999993" customHeight="1" x14ac:dyDescent="0.2">
      <c r="B463" s="114" t="s">
        <v>90</v>
      </c>
      <c r="D463" s="40"/>
      <c r="E463" s="75" t="s">
        <v>108</v>
      </c>
      <c r="F463" s="75"/>
      <c r="G463" s="30" t="s">
        <v>47</v>
      </c>
      <c r="H463" s="30"/>
      <c r="I463" s="30"/>
      <c r="K463" s="30" t="s">
        <v>166</v>
      </c>
      <c r="L463" s="30"/>
      <c r="M463" s="30"/>
      <c r="N463" s="30"/>
      <c r="P463" s="75" t="s">
        <v>366</v>
      </c>
      <c r="Q463" s="91"/>
      <c r="R463" s="29" t="s">
        <v>51</v>
      </c>
      <c r="S463" s="39">
        <f>IF(Suggested="Yes",AA463,AG463)</f>
        <v>7.35</v>
      </c>
      <c r="T463" s="37" t="s">
        <v>46</v>
      </c>
      <c r="U463" s="5" t="str">
        <f>+Instructions!$B$3</f>
        <v>B</v>
      </c>
      <c r="V463" s="52"/>
      <c r="W463" s="56">
        <f>+Instructions!$C$22</f>
        <v>0</v>
      </c>
      <c r="X463" s="39">
        <f>ROUND($AA463*(1-W463)+0.004999,2)</f>
        <v>7.35</v>
      </c>
      <c r="Y463" s="52"/>
      <c r="Z463" s="6" t="s">
        <v>737</v>
      </c>
      <c r="AA463" s="39">
        <v>7.35</v>
      </c>
      <c r="AB463" s="60">
        <f t="shared" si="317"/>
        <v>0</v>
      </c>
      <c r="AC463" s="39">
        <f t="shared" si="317"/>
        <v>7.35</v>
      </c>
      <c r="AD463" s="60">
        <f>(AG463-AC463)/AG463</f>
        <v>0</v>
      </c>
      <c r="AE463" s="118"/>
      <c r="AF463" s="127">
        <v>2</v>
      </c>
      <c r="AG463" s="44">
        <f>SUM(AJ463:AL463)+AE463</f>
        <v>7.35</v>
      </c>
      <c r="AH463" s="52"/>
      <c r="AJ463" s="17">
        <f>ROUND(AC463/(1-VLOOKUP(AF463,Group,2,FALSE)),2)</f>
        <v>7.35</v>
      </c>
      <c r="AK463" s="17">
        <f>IF(VLOOKUP(AF463,Group,5,FALSE)="YES",VLOOKUP(ROUND(ROUND(AJ463,1)-AJ463,2),Round,2,FALSE)+VLOOKUP(AF463,Group,6,FALSE),0)</f>
        <v>0</v>
      </c>
      <c r="AL463" s="17">
        <f>IF(VLOOKUP(AF463,Group,7,FALSE)="",0,ROUND(AJ463-0.04999,1)-AJ463+AM463)</f>
        <v>0</v>
      </c>
      <c r="AM463" s="17" t="str">
        <f>IF(VLOOKUP(AF463,Group,7,FALSE)="","",VLOOKUP(AF463,Group,7,FALSE))</f>
        <v/>
      </c>
      <c r="AO463" s="103" t="s">
        <v>57</v>
      </c>
    </row>
    <row r="464" spans="2:41" s="3" customFormat="1" ht="9.9499999999999993" customHeight="1" x14ac:dyDescent="0.2">
      <c r="B464" s="114" t="s">
        <v>90</v>
      </c>
      <c r="D464" s="40"/>
      <c r="E464" s="75" t="s">
        <v>167</v>
      </c>
      <c r="F464" s="75"/>
      <c r="G464" s="30" t="s">
        <v>47</v>
      </c>
      <c r="H464" s="30"/>
      <c r="I464" s="30"/>
      <c r="J464" s="30"/>
      <c r="K464" s="30" t="s">
        <v>166</v>
      </c>
      <c r="L464" s="30"/>
      <c r="M464" s="30"/>
      <c r="N464" s="30"/>
      <c r="P464" s="75" t="s">
        <v>141</v>
      </c>
      <c r="Q464" s="91"/>
      <c r="R464" s="29" t="s">
        <v>51</v>
      </c>
      <c r="S464" s="39">
        <f>IF(Suggested="Yes",AA464,AG464)</f>
        <v>7.15</v>
      </c>
      <c r="T464" s="37" t="s">
        <v>46</v>
      </c>
      <c r="U464" s="5" t="str">
        <f>+Instructions!$B$3</f>
        <v>B</v>
      </c>
      <c r="V464" s="52"/>
      <c r="W464" s="56">
        <f>+Instructions!$C$22</f>
        <v>0</v>
      </c>
      <c r="X464" s="39">
        <f>ROUND($AA464*(1-W464)+0.004999,2)</f>
        <v>7.15</v>
      </c>
      <c r="Y464" s="52"/>
      <c r="Z464" s="6" t="s">
        <v>737</v>
      </c>
      <c r="AA464" s="39">
        <v>7.15</v>
      </c>
      <c r="AB464" s="60">
        <f t="shared" si="317"/>
        <v>0</v>
      </c>
      <c r="AC464" s="39">
        <f t="shared" si="317"/>
        <v>7.15</v>
      </c>
      <c r="AD464" s="60">
        <f>(AG464-AC464)/AG464</f>
        <v>0</v>
      </c>
      <c r="AE464" s="118"/>
      <c r="AF464" s="127">
        <v>2</v>
      </c>
      <c r="AG464" s="44">
        <f>SUM(AJ464:AL464)+AE464</f>
        <v>7.15</v>
      </c>
      <c r="AH464" s="52"/>
      <c r="AJ464" s="17">
        <f>ROUND(AC464/(1-VLOOKUP(AF464,Group,2,FALSE)),2)</f>
        <v>7.15</v>
      </c>
      <c r="AK464" s="17">
        <f>IF(VLOOKUP(AF464,Group,5,FALSE)="YES",VLOOKUP(ROUND(ROUND(AJ464,1)-AJ464,2),Round,2,FALSE)+VLOOKUP(AF464,Group,6,FALSE),0)</f>
        <v>0</v>
      </c>
      <c r="AL464" s="17">
        <f>IF(VLOOKUP(AF464,Group,7,FALSE)="",0,ROUND(AJ464-0.04999,1)-AJ464+AM464)</f>
        <v>0</v>
      </c>
      <c r="AM464" s="17" t="str">
        <f>IF(VLOOKUP(AF464,Group,7,FALSE)="","",VLOOKUP(AF464,Group,7,FALSE))</f>
        <v/>
      </c>
      <c r="AO464" s="103" t="s">
        <v>57</v>
      </c>
    </row>
    <row r="465" spans="2:41" s="3" customFormat="1" ht="9.9499999999999993" customHeight="1" x14ac:dyDescent="0.2">
      <c r="B465" s="114" t="s">
        <v>90</v>
      </c>
      <c r="D465" s="40"/>
      <c r="E465" s="75" t="s">
        <v>428</v>
      </c>
      <c r="F465" s="75"/>
      <c r="G465" s="30" t="s">
        <v>47</v>
      </c>
      <c r="H465" s="30"/>
      <c r="I465" s="30"/>
      <c r="K465" s="30" t="s">
        <v>166</v>
      </c>
      <c r="L465" s="30"/>
      <c r="M465" s="30"/>
      <c r="N465" s="30"/>
      <c r="P465" s="75" t="s">
        <v>141</v>
      </c>
      <c r="Q465" s="91"/>
      <c r="R465" s="29" t="s">
        <v>51</v>
      </c>
      <c r="S465" s="39">
        <f>IF(Suggested="Yes",AA465,AG465)</f>
        <v>8.15</v>
      </c>
      <c r="T465" s="37" t="s">
        <v>46</v>
      </c>
      <c r="U465" s="5" t="str">
        <f>+Instructions!$B$3</f>
        <v>B</v>
      </c>
      <c r="V465" s="52"/>
      <c r="W465" s="56">
        <f>+Instructions!$C$22</f>
        <v>0</v>
      </c>
      <c r="X465" s="39">
        <f>ROUND($AA465*(1-W465)+0.004999,2)</f>
        <v>8.15</v>
      </c>
      <c r="Y465" s="52"/>
      <c r="Z465" s="6" t="s">
        <v>737</v>
      </c>
      <c r="AA465" s="39">
        <v>8.15</v>
      </c>
      <c r="AB465" s="60">
        <f t="shared" si="317"/>
        <v>0</v>
      </c>
      <c r="AC465" s="39">
        <f t="shared" si="317"/>
        <v>8.15</v>
      </c>
      <c r="AD465" s="60">
        <f>(AG465-AC465)/AG465</f>
        <v>0</v>
      </c>
      <c r="AE465" s="118"/>
      <c r="AF465" s="127">
        <v>2</v>
      </c>
      <c r="AG465" s="44">
        <f>SUM(AJ465:AL465)+AE465</f>
        <v>8.15</v>
      </c>
      <c r="AH465" s="52"/>
      <c r="AJ465" s="17">
        <f>ROUND(AC465/(1-VLOOKUP(AF465,Group,2,FALSE)),2)</f>
        <v>8.15</v>
      </c>
      <c r="AK465" s="17">
        <f>IF(VLOOKUP(AF465,Group,5,FALSE)="YES",VLOOKUP(ROUND(ROUND(AJ465,1)-AJ465,2),Round,2,FALSE)+VLOOKUP(AF465,Group,6,FALSE),0)</f>
        <v>0</v>
      </c>
      <c r="AL465" s="17">
        <f>IF(VLOOKUP(AF465,Group,7,FALSE)="",0,ROUND(AJ465-0.04999,1)-AJ465+AM465)</f>
        <v>0</v>
      </c>
      <c r="AM465" s="17" t="str">
        <f>IF(VLOOKUP(AF465,Group,7,FALSE)="","",VLOOKUP(AF465,Group,7,FALSE))</f>
        <v/>
      </c>
      <c r="AO465" s="103" t="s">
        <v>57</v>
      </c>
    </row>
    <row r="466" spans="2:41" s="3" customFormat="1" ht="2.85" customHeight="1" x14ac:dyDescent="0.2">
      <c r="P466" s="75"/>
      <c r="Q466" s="91"/>
      <c r="R466" s="6"/>
      <c r="S466" s="39"/>
      <c r="T466" s="6"/>
      <c r="U466" s="5"/>
      <c r="V466" s="52"/>
      <c r="W466" s="56"/>
      <c r="X466" s="15"/>
      <c r="Y466" s="52"/>
      <c r="Z466" s="39"/>
      <c r="AA466" s="39"/>
      <c r="AB466" s="55"/>
      <c r="AC466" s="17"/>
      <c r="AD466" s="15"/>
      <c r="AE466" s="65"/>
      <c r="AF466" s="121"/>
      <c r="AG466" s="39"/>
      <c r="AH466" s="52"/>
      <c r="AJ466" s="17"/>
      <c r="AK466" s="17"/>
      <c r="AL466" s="17"/>
      <c r="AM466" s="17"/>
      <c r="AO466" s="31"/>
    </row>
    <row r="467" spans="2:41" s="3" customFormat="1" ht="10.7" customHeight="1" x14ac:dyDescent="0.2">
      <c r="C467" s="197" t="s">
        <v>183</v>
      </c>
      <c r="P467" s="75"/>
      <c r="Q467" s="91"/>
      <c r="R467" s="6"/>
      <c r="S467" s="39"/>
      <c r="T467" s="6"/>
      <c r="U467" s="5"/>
      <c r="V467" s="52"/>
      <c r="W467" s="56"/>
      <c r="X467" s="15"/>
      <c r="Y467" s="52"/>
      <c r="Z467" s="39"/>
      <c r="AA467" s="39"/>
      <c r="AB467" s="55"/>
      <c r="AC467" s="17"/>
      <c r="AD467" s="15"/>
      <c r="AE467" s="65"/>
      <c r="AF467" s="121"/>
      <c r="AG467" s="39"/>
      <c r="AH467" s="52"/>
      <c r="AJ467" s="17"/>
      <c r="AK467" s="17"/>
      <c r="AL467" s="17"/>
      <c r="AM467" s="17"/>
      <c r="AO467" s="31" t="s">
        <v>57</v>
      </c>
    </row>
    <row r="468" spans="2:41" s="3" customFormat="1" ht="9.9499999999999993" customHeight="1" x14ac:dyDescent="0.2">
      <c r="C468" s="74" t="s">
        <v>749</v>
      </c>
      <c r="P468" s="75"/>
      <c r="Q468" s="91"/>
      <c r="R468" s="80" t="s">
        <v>211</v>
      </c>
      <c r="S468" s="206" t="s">
        <v>215</v>
      </c>
      <c r="T468" s="207"/>
      <c r="U468" s="5"/>
      <c r="V468" s="52"/>
      <c r="W468" s="56"/>
      <c r="X468" s="15"/>
      <c r="Y468" s="52"/>
      <c r="Z468" s="39"/>
      <c r="AA468" s="39"/>
      <c r="AB468" s="55"/>
      <c r="AC468" s="17"/>
      <c r="AD468" s="15"/>
      <c r="AE468" s="65"/>
      <c r="AF468" s="121"/>
      <c r="AG468" s="39"/>
      <c r="AH468" s="52"/>
      <c r="AJ468" s="17"/>
      <c r="AK468" s="17"/>
      <c r="AL468" s="17"/>
      <c r="AM468" s="17"/>
      <c r="AO468" s="31" t="s">
        <v>57</v>
      </c>
    </row>
    <row r="469" spans="2:41" s="3" customFormat="1" ht="2.85" customHeight="1" x14ac:dyDescent="0.2">
      <c r="P469" s="75"/>
      <c r="Q469" s="91"/>
      <c r="R469" s="6"/>
      <c r="S469" s="39"/>
      <c r="T469" s="6"/>
      <c r="U469" s="5"/>
      <c r="V469" s="52"/>
      <c r="W469" s="56"/>
      <c r="X469" s="15"/>
      <c r="Y469" s="52"/>
      <c r="Z469" s="39"/>
      <c r="AA469" s="39"/>
      <c r="AB469" s="55"/>
      <c r="AC469" s="17"/>
      <c r="AD469" s="15"/>
      <c r="AE469" s="65"/>
      <c r="AF469" s="121"/>
      <c r="AG469" s="39"/>
      <c r="AH469" s="52"/>
      <c r="AJ469" s="17"/>
      <c r="AK469" s="17"/>
      <c r="AL469" s="17"/>
      <c r="AM469" s="17"/>
      <c r="AO469" s="31"/>
    </row>
    <row r="470" spans="2:41" s="3" customFormat="1" ht="9.9499999999999993" customHeight="1" x14ac:dyDescent="0.2">
      <c r="C470" s="74"/>
      <c r="D470" s="40" t="s">
        <v>107</v>
      </c>
      <c r="E470" s="135" t="s">
        <v>319</v>
      </c>
      <c r="F470" s="135"/>
      <c r="G470" s="135"/>
      <c r="H470" s="135"/>
      <c r="I470" s="135"/>
      <c r="K470" s="135"/>
      <c r="L470" s="135"/>
      <c r="M470" s="135"/>
      <c r="N470" s="135"/>
      <c r="O470" s="135"/>
      <c r="P470" s="135"/>
      <c r="S470" s="21"/>
      <c r="T470" s="68"/>
      <c r="U470" s="5"/>
      <c r="V470" s="52"/>
      <c r="W470" s="70"/>
      <c r="X470" s="70"/>
      <c r="Y470" s="52"/>
      <c r="Z470" s="39"/>
      <c r="AA470" s="39"/>
      <c r="AB470" s="55"/>
      <c r="AC470" s="17"/>
      <c r="AD470" s="15"/>
      <c r="AE470" s="65"/>
      <c r="AF470" s="121"/>
      <c r="AG470" s="17"/>
      <c r="AH470" s="52"/>
      <c r="AJ470" s="17"/>
      <c r="AK470" s="17"/>
      <c r="AL470" s="17"/>
      <c r="AM470" s="17"/>
      <c r="AO470" s="31"/>
    </row>
    <row r="471" spans="2:41" s="3" customFormat="1" ht="2.85" customHeight="1" x14ac:dyDescent="0.2">
      <c r="P471" s="75"/>
      <c r="Q471" s="91"/>
      <c r="R471" s="6"/>
      <c r="S471" s="39"/>
      <c r="T471" s="6"/>
      <c r="U471" s="5"/>
      <c r="V471" s="52"/>
      <c r="W471" s="56"/>
      <c r="X471" s="15"/>
      <c r="Y471" s="52"/>
      <c r="Z471" s="39"/>
      <c r="AA471" s="39"/>
      <c r="AB471" s="55"/>
      <c r="AC471" s="17"/>
      <c r="AD471" s="15"/>
      <c r="AE471" s="65"/>
      <c r="AF471" s="121"/>
      <c r="AG471" s="39"/>
      <c r="AH471" s="52"/>
      <c r="AJ471" s="17"/>
      <c r="AK471" s="17"/>
      <c r="AL471" s="17"/>
      <c r="AM471" s="17"/>
      <c r="AO471" s="31"/>
    </row>
    <row r="472" spans="2:41" s="3" customFormat="1" ht="9.9499999999999993" customHeight="1" x14ac:dyDescent="0.2">
      <c r="B472" s="115" t="s">
        <v>92</v>
      </c>
      <c r="D472" s="40"/>
      <c r="E472" s="75" t="s">
        <v>86</v>
      </c>
      <c r="F472" s="75"/>
      <c r="G472" s="30" t="s">
        <v>106</v>
      </c>
      <c r="H472" s="30"/>
      <c r="I472" s="30"/>
      <c r="K472" s="30" t="s">
        <v>166</v>
      </c>
      <c r="L472" s="149"/>
      <c r="M472" s="30"/>
      <c r="N472" s="30"/>
      <c r="P472" s="75" t="s">
        <v>364</v>
      </c>
      <c r="Q472" s="91"/>
      <c r="R472" s="29" t="s">
        <v>51</v>
      </c>
      <c r="S472" s="39">
        <f>IF(Suggested="Yes",AA472,AG472)</f>
        <v>20.75</v>
      </c>
      <c r="T472" s="37" t="s">
        <v>46</v>
      </c>
      <c r="U472" s="5" t="str">
        <f>+Instructions!$B$3</f>
        <v>B</v>
      </c>
      <c r="V472" s="52"/>
      <c r="W472" s="56">
        <f>+Instructions!$C$22</f>
        <v>0</v>
      </c>
      <c r="X472" s="17">
        <f>ROUND($AA472*(1-W472)+0.004999,2)</f>
        <v>20.75</v>
      </c>
      <c r="Y472" s="52"/>
      <c r="Z472" s="6" t="s">
        <v>737</v>
      </c>
      <c r="AA472" s="39">
        <v>20.75</v>
      </c>
      <c r="AB472" s="60">
        <f>+W472</f>
        <v>0</v>
      </c>
      <c r="AC472" s="17">
        <f>+X472</f>
        <v>20.75</v>
      </c>
      <c r="AD472" s="12">
        <f>(AG472-AC472)/AG472</f>
        <v>0</v>
      </c>
      <c r="AE472" s="118"/>
      <c r="AF472" s="128">
        <v>4</v>
      </c>
      <c r="AG472" s="111">
        <f>SUM(AJ472:AL472)+AE472</f>
        <v>20.75</v>
      </c>
      <c r="AH472" s="52"/>
      <c r="AJ472" s="17">
        <f>ROUND(AC472/(1-VLOOKUP(AF472,Group,2,FALSE)),2)</f>
        <v>20.75</v>
      </c>
      <c r="AK472" s="17">
        <f>IF(VLOOKUP(AF472,Group,5,FALSE)="YES",VLOOKUP(ROUND(ROUND(AJ472,1)-AJ472,2),Round,2,FALSE)+VLOOKUP(AF472,Group,6,FALSE),0)</f>
        <v>0</v>
      </c>
      <c r="AL472" s="17">
        <f>IF(VLOOKUP(AF472,Group,7,FALSE)="",0,ROUND(AJ472-0.04999,1)-AJ472+AM472)</f>
        <v>0</v>
      </c>
      <c r="AM472" s="17" t="str">
        <f>IF(VLOOKUP(AF472,Group,7,FALSE)="","",VLOOKUP(AF472,Group,7,FALSE))</f>
        <v/>
      </c>
      <c r="AO472" s="103" t="s">
        <v>57</v>
      </c>
    </row>
    <row r="473" spans="2:41" s="3" customFormat="1" ht="2.85" customHeight="1" x14ac:dyDescent="0.2">
      <c r="P473" s="75"/>
      <c r="Q473" s="91"/>
      <c r="R473" s="6"/>
      <c r="S473" s="39"/>
      <c r="T473" s="6"/>
      <c r="U473" s="5"/>
      <c r="V473" s="52"/>
      <c r="W473" s="56"/>
      <c r="X473" s="15"/>
      <c r="Y473" s="52"/>
      <c r="Z473" s="39"/>
      <c r="AA473" s="39"/>
      <c r="AB473" s="55"/>
      <c r="AC473" s="17"/>
      <c r="AD473" s="15"/>
      <c r="AE473" s="65"/>
      <c r="AF473" s="121"/>
      <c r="AG473" s="39"/>
      <c r="AH473" s="52"/>
      <c r="AJ473" s="17"/>
      <c r="AK473" s="17"/>
      <c r="AL473" s="17"/>
      <c r="AM473" s="17"/>
      <c r="AO473" s="31"/>
    </row>
    <row r="474" spans="2:41" s="3" customFormat="1" ht="9.9499999999999993" customHeight="1" x14ac:dyDescent="0.2">
      <c r="B474" s="112" t="s">
        <v>91</v>
      </c>
      <c r="D474" s="40"/>
      <c r="E474" s="75" t="s">
        <v>139</v>
      </c>
      <c r="F474" s="75"/>
      <c r="G474" s="30" t="s">
        <v>98</v>
      </c>
      <c r="H474" s="30"/>
      <c r="I474" s="30"/>
      <c r="K474" s="30" t="s">
        <v>166</v>
      </c>
      <c r="L474" s="30"/>
      <c r="M474" s="30"/>
      <c r="N474" s="30"/>
      <c r="P474" s="75"/>
      <c r="Q474" s="91"/>
      <c r="R474" s="29" t="s">
        <v>51</v>
      </c>
      <c r="S474" s="39">
        <f>IF(Suggested="Yes",AA474,AG474)</f>
        <v>17.2</v>
      </c>
      <c r="T474" s="37" t="s">
        <v>45</v>
      </c>
      <c r="U474" s="5" t="str">
        <f>+Instructions!$B$3</f>
        <v>B</v>
      </c>
      <c r="V474" s="52"/>
      <c r="W474" s="56">
        <f>+Instructions!$C$22</f>
        <v>0</v>
      </c>
      <c r="X474" s="17">
        <f>ROUND($AA474*(1-W474)+0.004999,2)</f>
        <v>17.2</v>
      </c>
      <c r="Y474" s="52"/>
      <c r="Z474" s="6" t="s">
        <v>737</v>
      </c>
      <c r="AA474" s="39">
        <v>17.2</v>
      </c>
      <c r="AB474" s="60">
        <f>+W474</f>
        <v>0</v>
      </c>
      <c r="AC474" s="17">
        <f>+X474</f>
        <v>17.2</v>
      </c>
      <c r="AD474" s="12">
        <f>(AG474-AC474)/AG474</f>
        <v>0</v>
      </c>
      <c r="AE474" s="118"/>
      <c r="AF474" s="126">
        <v>3</v>
      </c>
      <c r="AG474" s="53">
        <f>SUM(AJ474:AL474)+AE474</f>
        <v>17.2</v>
      </c>
      <c r="AH474" s="52"/>
      <c r="AJ474" s="17">
        <f>ROUND(AC474/(1-VLOOKUP(AF474,Group,2,FALSE)),2)</f>
        <v>17.2</v>
      </c>
      <c r="AK474" s="17">
        <f>IF(VLOOKUP(AF474,Group,5,FALSE)="YES",VLOOKUP(ROUND(ROUND(AJ474,1)-AJ474,2),Round,2,FALSE)+VLOOKUP(AF474,Group,6,FALSE),0)</f>
        <v>0</v>
      </c>
      <c r="AL474" s="17">
        <f>IF(VLOOKUP(AF474,Group,7,FALSE)="",0,ROUND(AJ474-0.04999,1)-AJ474+AM474)</f>
        <v>0</v>
      </c>
      <c r="AM474" s="17" t="str">
        <f>IF(VLOOKUP(AF474,Group,7,FALSE)="","",VLOOKUP(AF474,Group,7,FALSE))</f>
        <v/>
      </c>
      <c r="AO474" s="103" t="s">
        <v>57</v>
      </c>
    </row>
    <row r="475" spans="2:41" s="3" customFormat="1" ht="2.85" customHeight="1" x14ac:dyDescent="0.2">
      <c r="P475" s="75"/>
      <c r="Q475" s="91"/>
      <c r="R475" s="6"/>
      <c r="S475" s="39"/>
      <c r="T475" s="6"/>
      <c r="U475" s="5"/>
      <c r="V475" s="52"/>
      <c r="W475" s="56"/>
      <c r="X475" s="15"/>
      <c r="Y475" s="52"/>
      <c r="Z475" s="39"/>
      <c r="AA475" s="39"/>
      <c r="AB475" s="55"/>
      <c r="AC475" s="17"/>
      <c r="AD475" s="15"/>
      <c r="AE475" s="65"/>
      <c r="AF475" s="121"/>
      <c r="AG475" s="39"/>
      <c r="AH475" s="52"/>
      <c r="AJ475" s="17"/>
      <c r="AK475" s="17"/>
      <c r="AL475" s="17"/>
      <c r="AM475" s="17"/>
      <c r="AO475" s="31"/>
    </row>
    <row r="476" spans="2:41" s="3" customFormat="1" ht="9.9499999999999993" customHeight="1" x14ac:dyDescent="0.2">
      <c r="B476" s="114" t="s">
        <v>90</v>
      </c>
      <c r="D476" s="40"/>
      <c r="E476" s="75" t="s">
        <v>86</v>
      </c>
      <c r="F476" s="75"/>
      <c r="G476" s="30" t="s">
        <v>47</v>
      </c>
      <c r="H476" s="30"/>
      <c r="I476" s="30"/>
      <c r="K476" s="30" t="s">
        <v>129</v>
      </c>
      <c r="L476" s="30"/>
      <c r="M476" s="30"/>
      <c r="N476" s="30"/>
      <c r="P476" s="75" t="s">
        <v>365</v>
      </c>
      <c r="Q476" s="91"/>
      <c r="R476" s="29" t="s">
        <v>51</v>
      </c>
      <c r="S476" s="39">
        <f>IF(Suggested="Yes",AA476,AG476)</f>
        <v>7.7</v>
      </c>
      <c r="T476" s="37" t="s">
        <v>46</v>
      </c>
      <c r="U476" s="5" t="str">
        <f>+Instructions!$B$3</f>
        <v>B</v>
      </c>
      <c r="V476" s="52"/>
      <c r="W476" s="56">
        <f>+Instructions!$C$22</f>
        <v>0</v>
      </c>
      <c r="X476" s="39">
        <f>ROUND($AA476*(1-W476)+0.004999,2)</f>
        <v>7.7</v>
      </c>
      <c r="Y476" s="52"/>
      <c r="Z476" s="6" t="s">
        <v>737</v>
      </c>
      <c r="AA476" s="39">
        <v>7.7</v>
      </c>
      <c r="AB476" s="60">
        <f t="shared" ref="AB476:AC479" si="318">+W476</f>
        <v>0</v>
      </c>
      <c r="AC476" s="39">
        <f t="shared" si="318"/>
        <v>7.7</v>
      </c>
      <c r="AD476" s="60">
        <f>(AG476-AC476)/AG476</f>
        <v>0</v>
      </c>
      <c r="AE476" s="118"/>
      <c r="AF476" s="127">
        <v>2</v>
      </c>
      <c r="AG476" s="44">
        <f>SUM(AJ476:AL476)+AE476</f>
        <v>7.7</v>
      </c>
      <c r="AH476" s="52"/>
      <c r="AJ476" s="17">
        <f>ROUND(AC476/(1-VLOOKUP(AF476,Group,2,FALSE)),2)</f>
        <v>7.7</v>
      </c>
      <c r="AK476" s="17">
        <f>IF(VLOOKUP(AF476,Group,5,FALSE)="YES",VLOOKUP(ROUND(ROUND(AJ476,1)-AJ476,2),Round,2,FALSE)+VLOOKUP(AF476,Group,6,FALSE),0)</f>
        <v>0</v>
      </c>
      <c r="AL476" s="17">
        <f>IF(VLOOKUP(AF476,Group,7,FALSE)="",0,ROUND(AJ476-0.04999,1)-AJ476+AM476)</f>
        <v>0</v>
      </c>
      <c r="AM476" s="17" t="str">
        <f>IF(VLOOKUP(AF476,Group,7,FALSE)="","",VLOOKUP(AF476,Group,7,FALSE))</f>
        <v/>
      </c>
      <c r="AO476" s="103" t="s">
        <v>57</v>
      </c>
    </row>
    <row r="477" spans="2:41" s="3" customFormat="1" ht="9.9499999999999993" customHeight="1" x14ac:dyDescent="0.2">
      <c r="B477" s="114" t="s">
        <v>90</v>
      </c>
      <c r="D477" s="40"/>
      <c r="E477" s="75" t="s">
        <v>108</v>
      </c>
      <c r="F477" s="75"/>
      <c r="G477" s="30" t="s">
        <v>47</v>
      </c>
      <c r="H477" s="30"/>
      <c r="I477" s="30"/>
      <c r="K477" s="30" t="s">
        <v>129</v>
      </c>
      <c r="L477" s="30"/>
      <c r="M477" s="30"/>
      <c r="N477" s="30"/>
      <c r="P477" s="75" t="s">
        <v>366</v>
      </c>
      <c r="Q477" s="91"/>
      <c r="R477" s="29" t="s">
        <v>51</v>
      </c>
      <c r="S477" s="39">
        <f>IF(Suggested="Yes",AA477,AG477)</f>
        <v>7.35</v>
      </c>
      <c r="T477" s="37" t="s">
        <v>46</v>
      </c>
      <c r="U477" s="5" t="str">
        <f>+Instructions!$B$3</f>
        <v>B</v>
      </c>
      <c r="V477" s="52"/>
      <c r="W477" s="56">
        <f>+Instructions!$C$22</f>
        <v>0</v>
      </c>
      <c r="X477" s="39">
        <f>ROUND($AA477*(1-W477)+0.004999,2)</f>
        <v>7.35</v>
      </c>
      <c r="Y477" s="52"/>
      <c r="Z477" s="6" t="s">
        <v>737</v>
      </c>
      <c r="AA477" s="39">
        <v>7.35</v>
      </c>
      <c r="AB477" s="60">
        <f t="shared" si="318"/>
        <v>0</v>
      </c>
      <c r="AC477" s="39">
        <f t="shared" si="318"/>
        <v>7.35</v>
      </c>
      <c r="AD477" s="60">
        <f>(AG477-AC477)/AG477</f>
        <v>0</v>
      </c>
      <c r="AE477" s="118"/>
      <c r="AF477" s="127">
        <v>2</v>
      </c>
      <c r="AG477" s="44">
        <f>SUM(AJ477:AL477)+AE477</f>
        <v>7.35</v>
      </c>
      <c r="AH477" s="52"/>
      <c r="AJ477" s="17">
        <f>ROUND(AC477/(1-VLOOKUP(AF477,Group,2,FALSE)),2)</f>
        <v>7.35</v>
      </c>
      <c r="AK477" s="17">
        <f>IF(VLOOKUP(AF477,Group,5,FALSE)="YES",VLOOKUP(ROUND(ROUND(AJ477,1)-AJ477,2),Round,2,FALSE)+VLOOKUP(AF477,Group,6,FALSE),0)</f>
        <v>0</v>
      </c>
      <c r="AL477" s="17">
        <f>IF(VLOOKUP(AF477,Group,7,FALSE)="",0,ROUND(AJ477-0.04999,1)-AJ477+AM477)</f>
        <v>0</v>
      </c>
      <c r="AM477" s="17" t="str">
        <f>IF(VLOOKUP(AF477,Group,7,FALSE)="","",VLOOKUP(AF477,Group,7,FALSE))</f>
        <v/>
      </c>
      <c r="AO477" s="103" t="s">
        <v>57</v>
      </c>
    </row>
    <row r="478" spans="2:41" s="3" customFormat="1" ht="9.9499999999999993" customHeight="1" x14ac:dyDescent="0.2">
      <c r="B478" s="114" t="s">
        <v>90</v>
      </c>
      <c r="D478" s="40"/>
      <c r="E478" s="75" t="s">
        <v>167</v>
      </c>
      <c r="F478" s="75"/>
      <c r="G478" s="30" t="s">
        <v>47</v>
      </c>
      <c r="H478" s="30"/>
      <c r="I478" s="30"/>
      <c r="K478" s="30" t="s">
        <v>129</v>
      </c>
      <c r="L478" s="30"/>
      <c r="M478" s="30"/>
      <c r="N478" s="30"/>
      <c r="P478" s="75" t="s">
        <v>141</v>
      </c>
      <c r="Q478" s="91"/>
      <c r="R478" s="29" t="s">
        <v>51</v>
      </c>
      <c r="S478" s="39">
        <f>IF(Suggested="Yes",AA478,AG478)</f>
        <v>7.15</v>
      </c>
      <c r="T478" s="37" t="s">
        <v>46</v>
      </c>
      <c r="U478" s="5" t="str">
        <f>+Instructions!$B$3</f>
        <v>B</v>
      </c>
      <c r="V478" s="52"/>
      <c r="W478" s="56">
        <f>+Instructions!$C$22</f>
        <v>0</v>
      </c>
      <c r="X478" s="39">
        <f>ROUND($AA478*(1-W478)+0.004999,2)</f>
        <v>7.15</v>
      </c>
      <c r="Y478" s="52"/>
      <c r="Z478" s="6" t="s">
        <v>737</v>
      </c>
      <c r="AA478" s="39">
        <v>7.15</v>
      </c>
      <c r="AB478" s="60">
        <f t="shared" si="318"/>
        <v>0</v>
      </c>
      <c r="AC478" s="39">
        <f t="shared" si="318"/>
        <v>7.15</v>
      </c>
      <c r="AD478" s="60">
        <f>(AG478-AC478)/AG478</f>
        <v>0</v>
      </c>
      <c r="AE478" s="118"/>
      <c r="AF478" s="127">
        <v>2</v>
      </c>
      <c r="AG478" s="44">
        <f>SUM(AJ478:AL478)+AE478</f>
        <v>7.15</v>
      </c>
      <c r="AH478" s="52"/>
      <c r="AJ478" s="17">
        <f>ROUND(AC478/(1-VLOOKUP(AF478,Group,2,FALSE)),2)</f>
        <v>7.15</v>
      </c>
      <c r="AK478" s="17">
        <f>IF(VLOOKUP(AF478,Group,5,FALSE)="YES",VLOOKUP(ROUND(ROUND(AJ478,1)-AJ478,2),Round,2,FALSE)+VLOOKUP(AF478,Group,6,FALSE),0)</f>
        <v>0</v>
      </c>
      <c r="AL478" s="17">
        <f>IF(VLOOKUP(AF478,Group,7,FALSE)="",0,ROUND(AJ478-0.04999,1)-AJ478+AM478)</f>
        <v>0</v>
      </c>
      <c r="AM478" s="17" t="str">
        <f>IF(VLOOKUP(AF478,Group,7,FALSE)="","",VLOOKUP(AF478,Group,7,FALSE))</f>
        <v/>
      </c>
      <c r="AO478" s="103" t="s">
        <v>57</v>
      </c>
    </row>
    <row r="479" spans="2:41" s="3" customFormat="1" ht="9.9499999999999993" customHeight="1" x14ac:dyDescent="0.2">
      <c r="B479" s="114" t="s">
        <v>90</v>
      </c>
      <c r="D479" s="40"/>
      <c r="E479" s="75" t="s">
        <v>428</v>
      </c>
      <c r="F479" s="75"/>
      <c r="G479" s="30" t="s">
        <v>47</v>
      </c>
      <c r="H479" s="30"/>
      <c r="I479" s="30"/>
      <c r="K479" s="30" t="s">
        <v>129</v>
      </c>
      <c r="L479" s="30"/>
      <c r="M479" s="30"/>
      <c r="N479" s="30"/>
      <c r="P479" s="75" t="s">
        <v>141</v>
      </c>
      <c r="Q479" s="91"/>
      <c r="R479" s="29" t="s">
        <v>51</v>
      </c>
      <c r="S479" s="39">
        <f>IF(Suggested="Yes",AA479,AG479)</f>
        <v>8.15</v>
      </c>
      <c r="T479" s="37" t="s">
        <v>46</v>
      </c>
      <c r="U479" s="5" t="str">
        <f>+Instructions!$B$3</f>
        <v>B</v>
      </c>
      <c r="V479" s="52"/>
      <c r="W479" s="56">
        <f>+Instructions!$C$22</f>
        <v>0</v>
      </c>
      <c r="X479" s="39">
        <f>ROUND($AA479*(1-W479)+0.004999,2)</f>
        <v>8.15</v>
      </c>
      <c r="Y479" s="52"/>
      <c r="Z479" s="6" t="s">
        <v>737</v>
      </c>
      <c r="AA479" s="39">
        <v>8.15</v>
      </c>
      <c r="AB479" s="60">
        <f t="shared" si="318"/>
        <v>0</v>
      </c>
      <c r="AC479" s="39">
        <f t="shared" si="318"/>
        <v>8.15</v>
      </c>
      <c r="AD479" s="60">
        <f>(AG479-AC479)/AG479</f>
        <v>0</v>
      </c>
      <c r="AE479" s="118"/>
      <c r="AF479" s="127">
        <v>2</v>
      </c>
      <c r="AG479" s="44">
        <f>SUM(AJ479:AL479)+AE479</f>
        <v>8.15</v>
      </c>
      <c r="AH479" s="52"/>
      <c r="AJ479" s="17">
        <f>ROUND(AC479/(1-VLOOKUP(AF479,Group,2,FALSE)),2)</f>
        <v>8.15</v>
      </c>
      <c r="AK479" s="17">
        <f>IF(VLOOKUP(AF479,Group,5,FALSE)="YES",VLOOKUP(ROUND(ROUND(AJ479,1)-AJ479,2),Round,2,FALSE)+VLOOKUP(AF479,Group,6,FALSE),0)</f>
        <v>0</v>
      </c>
      <c r="AL479" s="17">
        <f>IF(VLOOKUP(AF479,Group,7,FALSE)="",0,ROUND(AJ479-0.04999,1)-AJ479+AM479)</f>
        <v>0</v>
      </c>
      <c r="AM479" s="17" t="str">
        <f>IF(VLOOKUP(AF479,Group,7,FALSE)="","",VLOOKUP(AF479,Group,7,FALSE))</f>
        <v/>
      </c>
      <c r="AO479" s="103" t="s">
        <v>57</v>
      </c>
    </row>
    <row r="480" spans="2:41" s="3" customFormat="1" ht="2.85" customHeight="1" x14ac:dyDescent="0.2">
      <c r="P480" s="75"/>
      <c r="Q480" s="91"/>
      <c r="R480" s="6"/>
      <c r="S480" s="39"/>
      <c r="T480" s="6"/>
      <c r="U480" s="5"/>
      <c r="V480" s="52"/>
      <c r="W480" s="56"/>
      <c r="X480" s="15"/>
      <c r="Y480" s="52"/>
      <c r="Z480" s="39"/>
      <c r="AA480" s="39"/>
      <c r="AB480" s="55"/>
      <c r="AC480" s="17"/>
      <c r="AD480" s="15"/>
      <c r="AE480" s="65"/>
      <c r="AF480" s="121"/>
      <c r="AG480" s="39"/>
      <c r="AH480" s="52"/>
      <c r="AJ480" s="17"/>
      <c r="AK480" s="17"/>
      <c r="AL480" s="17"/>
      <c r="AM480" s="17"/>
      <c r="AO480" s="31"/>
    </row>
    <row r="481" spans="2:41" s="3" customFormat="1" ht="9.9499999999999993" customHeight="1" x14ac:dyDescent="0.2">
      <c r="B481" s="112" t="s">
        <v>91</v>
      </c>
      <c r="D481" s="40"/>
      <c r="E481" s="75" t="s">
        <v>139</v>
      </c>
      <c r="F481" s="75"/>
      <c r="G481" s="30" t="s">
        <v>98</v>
      </c>
      <c r="H481" s="30"/>
      <c r="I481" s="30"/>
      <c r="K481" s="30" t="s">
        <v>129</v>
      </c>
      <c r="L481" s="30"/>
      <c r="M481" s="30"/>
      <c r="N481" s="30"/>
      <c r="P481" s="75"/>
      <c r="Q481" s="91"/>
      <c r="R481" s="29" t="s">
        <v>51</v>
      </c>
      <c r="S481" s="39">
        <f>IF(Suggested="Yes",AA481,AG481)</f>
        <v>17.2</v>
      </c>
      <c r="T481" s="37" t="s">
        <v>45</v>
      </c>
      <c r="U481" s="5" t="str">
        <f>+Instructions!$B$3</f>
        <v>B</v>
      </c>
      <c r="V481" s="52"/>
      <c r="W481" s="56">
        <f>+Instructions!$C$22</f>
        <v>0</v>
      </c>
      <c r="X481" s="17">
        <f>ROUND($AA481*(1-W481)+0.004999,2)</f>
        <v>17.2</v>
      </c>
      <c r="Y481" s="52"/>
      <c r="Z481" s="6" t="s">
        <v>737</v>
      </c>
      <c r="AA481" s="39">
        <v>17.2</v>
      </c>
      <c r="AB481" s="60">
        <f>+W481</f>
        <v>0</v>
      </c>
      <c r="AC481" s="17">
        <f>+X481</f>
        <v>17.2</v>
      </c>
      <c r="AD481" s="12">
        <f>(AG481-AC481)/AG481</f>
        <v>0</v>
      </c>
      <c r="AE481" s="118"/>
      <c r="AF481" s="126">
        <v>3</v>
      </c>
      <c r="AG481" s="53">
        <f>SUM(AJ481:AL481)+AE481</f>
        <v>17.2</v>
      </c>
      <c r="AH481" s="52"/>
      <c r="AJ481" s="17">
        <f>ROUND(AC481/(1-VLOOKUP(AF481,Group,2,FALSE)),2)</f>
        <v>17.2</v>
      </c>
      <c r="AK481" s="17">
        <f>IF(VLOOKUP(AF481,Group,5,FALSE)="YES",VLOOKUP(ROUND(ROUND(AJ481,1)-AJ481,2),Round,2,FALSE)+VLOOKUP(AF481,Group,6,FALSE),0)</f>
        <v>0</v>
      </c>
      <c r="AL481" s="17">
        <f>IF(VLOOKUP(AF481,Group,7,FALSE)="",0,ROUND(AJ481-0.04999,1)-AJ481+AM481)</f>
        <v>0</v>
      </c>
      <c r="AM481" s="17" t="str">
        <f>IF(VLOOKUP(AF481,Group,7,FALSE)="","",VLOOKUP(AF481,Group,7,FALSE))</f>
        <v/>
      </c>
      <c r="AO481" s="103" t="s">
        <v>57</v>
      </c>
    </row>
    <row r="482" spans="2:41" s="3" customFormat="1" ht="2.85" customHeight="1" x14ac:dyDescent="0.2">
      <c r="P482" s="75"/>
      <c r="Q482" s="91"/>
      <c r="R482" s="6"/>
      <c r="S482" s="39"/>
      <c r="T482" s="6"/>
      <c r="U482" s="5"/>
      <c r="V482" s="52"/>
      <c r="W482" s="56"/>
      <c r="X482" s="15"/>
      <c r="Y482" s="52"/>
      <c r="Z482" s="39"/>
      <c r="AA482" s="39"/>
      <c r="AB482" s="55"/>
      <c r="AC482" s="17"/>
      <c r="AD482" s="15"/>
      <c r="AE482" s="65"/>
      <c r="AF482" s="121"/>
      <c r="AG482" s="39"/>
      <c r="AH482" s="52"/>
      <c r="AJ482" s="17"/>
      <c r="AK482" s="17"/>
      <c r="AL482" s="17"/>
      <c r="AM482" s="17"/>
      <c r="AO482" s="31"/>
    </row>
    <row r="483" spans="2:41" s="3" customFormat="1" ht="9.9499999999999993" customHeight="1" x14ac:dyDescent="0.2">
      <c r="C483" s="74"/>
      <c r="D483" s="40" t="s">
        <v>107</v>
      </c>
      <c r="E483" s="135" t="s">
        <v>318</v>
      </c>
      <c r="F483" s="135"/>
      <c r="G483" s="135"/>
      <c r="H483" s="135"/>
      <c r="I483" s="135"/>
      <c r="K483" s="135"/>
      <c r="L483" s="135"/>
      <c r="M483" s="135"/>
      <c r="N483" s="135"/>
      <c r="O483" s="135"/>
      <c r="P483" s="135"/>
      <c r="S483" s="21"/>
      <c r="T483" s="68"/>
      <c r="U483" s="5"/>
      <c r="V483" s="52"/>
      <c r="W483" s="70"/>
      <c r="X483" s="70"/>
      <c r="Y483" s="52"/>
      <c r="Z483" s="39"/>
      <c r="AA483" s="39"/>
      <c r="AB483" s="55"/>
      <c r="AC483" s="17"/>
      <c r="AD483" s="15"/>
      <c r="AE483" s="65"/>
      <c r="AF483" s="121"/>
      <c r="AG483" s="17"/>
      <c r="AH483" s="52"/>
      <c r="AJ483" s="17"/>
      <c r="AK483" s="17"/>
      <c r="AL483" s="17"/>
      <c r="AM483" s="17"/>
      <c r="AO483" s="31"/>
    </row>
    <row r="484" spans="2:41" s="3" customFormat="1" ht="2.85" customHeight="1" x14ac:dyDescent="0.2">
      <c r="P484" s="75"/>
      <c r="Q484" s="91"/>
      <c r="R484" s="6"/>
      <c r="S484" s="39"/>
      <c r="T484" s="6"/>
      <c r="U484" s="5"/>
      <c r="V484" s="52"/>
      <c r="W484" s="56"/>
      <c r="X484" s="15"/>
      <c r="Y484" s="52"/>
      <c r="Z484" s="39"/>
      <c r="AA484" s="39"/>
      <c r="AB484" s="55"/>
      <c r="AC484" s="17"/>
      <c r="AD484" s="15"/>
      <c r="AE484" s="65"/>
      <c r="AF484" s="121"/>
      <c r="AG484" s="39"/>
      <c r="AH484" s="52"/>
      <c r="AJ484" s="17"/>
      <c r="AK484" s="17"/>
      <c r="AL484" s="17"/>
      <c r="AM484" s="17"/>
      <c r="AO484" s="31"/>
    </row>
    <row r="485" spans="2:41" s="3" customFormat="1" ht="9.9499999999999993" customHeight="1" x14ac:dyDescent="0.2">
      <c r="B485" s="114" t="s">
        <v>90</v>
      </c>
      <c r="D485" s="40"/>
      <c r="E485" s="75" t="s">
        <v>86</v>
      </c>
      <c r="F485" s="75"/>
      <c r="G485" s="30" t="s">
        <v>47</v>
      </c>
      <c r="H485" s="30"/>
      <c r="I485" s="30"/>
      <c r="K485" s="30" t="s">
        <v>166</v>
      </c>
      <c r="L485" s="30"/>
      <c r="N485" s="30"/>
      <c r="P485" s="75" t="s">
        <v>365</v>
      </c>
      <c r="Q485" s="91"/>
      <c r="R485" s="29"/>
      <c r="S485" s="39">
        <f>IF(Suggested="Yes",AA485,AG485)</f>
        <v>8.1999999999999993</v>
      </c>
      <c r="T485" s="37" t="s">
        <v>46</v>
      </c>
      <c r="U485" s="5" t="str">
        <f>+Instructions!$B$3</f>
        <v>B</v>
      </c>
      <c r="V485" s="52"/>
      <c r="W485" s="56">
        <f>+Instructions!$C$22</f>
        <v>0</v>
      </c>
      <c r="X485" s="39">
        <f>ROUND($AA485*(1-W485)+0.004999,2)</f>
        <v>8.1999999999999993</v>
      </c>
      <c r="Y485" s="52"/>
      <c r="Z485" s="6" t="s">
        <v>737</v>
      </c>
      <c r="AA485" s="39">
        <v>8.1999999999999993</v>
      </c>
      <c r="AB485" s="60">
        <f t="shared" ref="AB485:AC487" si="319">+W485</f>
        <v>0</v>
      </c>
      <c r="AC485" s="39">
        <f t="shared" si="319"/>
        <v>8.1999999999999993</v>
      </c>
      <c r="AD485" s="60">
        <f>(AG485-AC485)/AG485</f>
        <v>0</v>
      </c>
      <c r="AE485" s="118"/>
      <c r="AF485" s="127">
        <v>2</v>
      </c>
      <c r="AG485" s="44">
        <f>SUM(AJ485:AL485)+AE485</f>
        <v>8.1999999999999993</v>
      </c>
      <c r="AH485" s="52"/>
      <c r="AJ485" s="17">
        <f>ROUND(AC485/(1-VLOOKUP(AF485,Group,2,FALSE)),2)</f>
        <v>8.1999999999999993</v>
      </c>
      <c r="AK485" s="17">
        <f>IF(VLOOKUP(AF485,Group,5,FALSE)="YES",VLOOKUP(ROUND(ROUND(AJ485,1)-AJ485,2),Round,2,FALSE)+VLOOKUP(AF485,Group,6,FALSE),0)</f>
        <v>0</v>
      </c>
      <c r="AL485" s="17">
        <f>IF(VLOOKUP(AF485,Group,7,FALSE)="",0,ROUND(AJ485-0.04999,1)-AJ485+AM485)</f>
        <v>0</v>
      </c>
      <c r="AM485" s="17" t="str">
        <f>IF(VLOOKUP(AF485,Group,7,FALSE)="","",VLOOKUP(AF485,Group,7,FALSE))</f>
        <v/>
      </c>
      <c r="AO485" s="103" t="s">
        <v>57</v>
      </c>
    </row>
    <row r="486" spans="2:41" s="3" customFormat="1" ht="9.9499999999999993" customHeight="1" x14ac:dyDescent="0.2">
      <c r="B486" s="114" t="s">
        <v>90</v>
      </c>
      <c r="D486" s="40"/>
      <c r="E486" s="75" t="s">
        <v>108</v>
      </c>
      <c r="F486" s="75"/>
      <c r="G486" s="30" t="s">
        <v>47</v>
      </c>
      <c r="H486" s="30"/>
      <c r="I486" s="30"/>
      <c r="K486" s="30" t="s">
        <v>166</v>
      </c>
      <c r="L486" s="30"/>
      <c r="M486" s="30"/>
      <c r="N486" s="30"/>
      <c r="P486" s="75" t="s">
        <v>366</v>
      </c>
      <c r="Q486" s="91"/>
      <c r="R486" s="29"/>
      <c r="S486" s="39">
        <f>IF(Suggested="Yes",AA486,AG486)</f>
        <v>8.1</v>
      </c>
      <c r="T486" s="37" t="s">
        <v>46</v>
      </c>
      <c r="U486" s="5" t="str">
        <f>+Instructions!$B$3</f>
        <v>B</v>
      </c>
      <c r="V486" s="52"/>
      <c r="W486" s="56">
        <f>+Instructions!$C$22</f>
        <v>0</v>
      </c>
      <c r="X486" s="39">
        <f>ROUND($AA486*(1-W486)+0.004999,2)</f>
        <v>8.1</v>
      </c>
      <c r="Y486" s="52"/>
      <c r="Z486" s="6" t="s">
        <v>737</v>
      </c>
      <c r="AA486" s="39">
        <v>8.1</v>
      </c>
      <c r="AB486" s="60">
        <f t="shared" si="319"/>
        <v>0</v>
      </c>
      <c r="AC486" s="39">
        <f t="shared" si="319"/>
        <v>8.1</v>
      </c>
      <c r="AD486" s="60">
        <f>(AG486-AC486)/AG486</f>
        <v>0</v>
      </c>
      <c r="AE486" s="118"/>
      <c r="AF486" s="127">
        <v>2</v>
      </c>
      <c r="AG486" s="44">
        <f>SUM(AJ486:AL486)+AE486</f>
        <v>8.1</v>
      </c>
      <c r="AH486" s="52"/>
      <c r="AJ486" s="17">
        <f>ROUND(AC486/(1-VLOOKUP(AF486,Group,2,FALSE)),2)</f>
        <v>8.1</v>
      </c>
      <c r="AK486" s="17">
        <f>IF(VLOOKUP(AF486,Group,5,FALSE)="YES",VLOOKUP(ROUND(ROUND(AJ486,1)-AJ486,2),Round,2,FALSE)+VLOOKUP(AF486,Group,6,FALSE),0)</f>
        <v>0</v>
      </c>
      <c r="AL486" s="17">
        <f>IF(VLOOKUP(AF486,Group,7,FALSE)="",0,ROUND(AJ486-0.04999,1)-AJ486+AM486)</f>
        <v>0</v>
      </c>
      <c r="AM486" s="17" t="str">
        <f>IF(VLOOKUP(AF486,Group,7,FALSE)="","",VLOOKUP(AF486,Group,7,FALSE))</f>
        <v/>
      </c>
      <c r="AO486" s="103" t="s">
        <v>57</v>
      </c>
    </row>
    <row r="487" spans="2:41" s="3" customFormat="1" ht="9.9499999999999993" customHeight="1" x14ac:dyDescent="0.2">
      <c r="B487" s="114" t="s">
        <v>90</v>
      </c>
      <c r="D487" s="40"/>
      <c r="E487" s="75" t="s">
        <v>167</v>
      </c>
      <c r="F487" s="75"/>
      <c r="G487" s="30" t="s">
        <v>47</v>
      </c>
      <c r="H487" s="30"/>
      <c r="I487" s="30"/>
      <c r="K487" s="30" t="s">
        <v>166</v>
      </c>
      <c r="L487" s="30"/>
      <c r="M487" s="30"/>
      <c r="N487" s="30"/>
      <c r="P487" s="75" t="s">
        <v>141</v>
      </c>
      <c r="Q487" s="91"/>
      <c r="R487" s="29"/>
      <c r="S487" s="39">
        <f>IF(Suggested="Yes",AA487,AG487)</f>
        <v>7.9</v>
      </c>
      <c r="T487" s="37" t="s">
        <v>46</v>
      </c>
      <c r="U487" s="5" t="str">
        <f>+Instructions!$B$3</f>
        <v>B</v>
      </c>
      <c r="V487" s="52"/>
      <c r="W487" s="56">
        <f>+Instructions!$C$22</f>
        <v>0</v>
      </c>
      <c r="X487" s="39">
        <f>ROUND($AA487*(1-W487)+0.004999,2)</f>
        <v>7.9</v>
      </c>
      <c r="Y487" s="52"/>
      <c r="Z487" s="6" t="s">
        <v>737</v>
      </c>
      <c r="AA487" s="39">
        <v>7.9</v>
      </c>
      <c r="AB487" s="60">
        <f t="shared" si="319"/>
        <v>0</v>
      </c>
      <c r="AC487" s="39">
        <f t="shared" si="319"/>
        <v>7.9</v>
      </c>
      <c r="AD487" s="60">
        <f>(AG487-AC487)/AG487</f>
        <v>0</v>
      </c>
      <c r="AE487" s="118"/>
      <c r="AF487" s="127">
        <v>2</v>
      </c>
      <c r="AG487" s="44">
        <f>SUM(AJ487:AL487)+AE487</f>
        <v>7.9</v>
      </c>
      <c r="AH487" s="52"/>
      <c r="AJ487" s="17">
        <f>ROUND(AC487/(1-VLOOKUP(AF487,Group,2,FALSE)),2)</f>
        <v>7.9</v>
      </c>
      <c r="AK487" s="17">
        <f>IF(VLOOKUP(AF487,Group,5,FALSE)="YES",VLOOKUP(ROUND(ROUND(AJ487,1)-AJ487,2),Round,2,FALSE)+VLOOKUP(AF487,Group,6,FALSE),0)</f>
        <v>0</v>
      </c>
      <c r="AL487" s="17">
        <f>IF(VLOOKUP(AF487,Group,7,FALSE)="",0,ROUND(AJ487-0.04999,1)-AJ487+AM487)</f>
        <v>0</v>
      </c>
      <c r="AM487" s="17" t="str">
        <f>IF(VLOOKUP(AF487,Group,7,FALSE)="","",VLOOKUP(AF487,Group,7,FALSE))</f>
        <v/>
      </c>
      <c r="AO487" s="103" t="s">
        <v>57</v>
      </c>
    </row>
    <row r="488" spans="2:41" s="3" customFormat="1" ht="2.85" customHeight="1" x14ac:dyDescent="0.2">
      <c r="P488" s="75"/>
      <c r="Q488" s="91"/>
      <c r="R488" s="6"/>
      <c r="S488" s="39"/>
      <c r="T488" s="6"/>
      <c r="U488" s="5"/>
      <c r="V488" s="52"/>
      <c r="W488" s="56"/>
      <c r="X488" s="15"/>
      <c r="Y488" s="52"/>
      <c r="Z488" s="39"/>
      <c r="AA488" s="39"/>
      <c r="AB488" s="55"/>
      <c r="AC488" s="17"/>
      <c r="AD488" s="15"/>
      <c r="AE488" s="65"/>
      <c r="AF488" s="121"/>
      <c r="AG488" s="39"/>
      <c r="AH488" s="52"/>
      <c r="AJ488" s="17"/>
      <c r="AK488" s="17"/>
      <c r="AL488" s="17"/>
      <c r="AM488" s="17"/>
      <c r="AO488" s="31"/>
    </row>
    <row r="489" spans="2:41" s="3" customFormat="1" ht="9.9499999999999993" customHeight="1" x14ac:dyDescent="0.2">
      <c r="B489" s="115" t="s">
        <v>92</v>
      </c>
      <c r="D489" s="40"/>
      <c r="E489" s="75" t="s">
        <v>86</v>
      </c>
      <c r="F489" s="75"/>
      <c r="G489" s="30" t="s">
        <v>106</v>
      </c>
      <c r="H489" s="30"/>
      <c r="I489" s="30"/>
      <c r="K489" s="30" t="s">
        <v>166</v>
      </c>
      <c r="L489" s="149"/>
      <c r="M489" s="30"/>
      <c r="N489" s="30"/>
      <c r="P489" s="75" t="s">
        <v>364</v>
      </c>
      <c r="Q489" s="91"/>
      <c r="R489" s="29"/>
      <c r="S489" s="39">
        <f>IF(Suggested="Yes",AA489,AG489)</f>
        <v>20.75</v>
      </c>
      <c r="T489" s="37" t="s">
        <v>46</v>
      </c>
      <c r="U489" s="5" t="str">
        <f>+Instructions!$B$3</f>
        <v>B</v>
      </c>
      <c r="V489" s="52"/>
      <c r="W489" s="56">
        <f>+Instructions!$C$22</f>
        <v>0</v>
      </c>
      <c r="X489" s="17">
        <f>ROUND($AA489*(1-W489)+0.004999,2)</f>
        <v>20.75</v>
      </c>
      <c r="Y489" s="52"/>
      <c r="Z489" s="6" t="s">
        <v>737</v>
      </c>
      <c r="AA489" s="39">
        <v>20.75</v>
      </c>
      <c r="AB489" s="60">
        <f>+W489</f>
        <v>0</v>
      </c>
      <c r="AC489" s="17">
        <f>+X489</f>
        <v>20.75</v>
      </c>
      <c r="AD489" s="12">
        <f>(AG489-AC489)/AG489</f>
        <v>0</v>
      </c>
      <c r="AE489" s="118"/>
      <c r="AF489" s="128">
        <v>4</v>
      </c>
      <c r="AG489" s="111">
        <f>SUM(AJ489:AL489)+AE489</f>
        <v>20.75</v>
      </c>
      <c r="AH489" s="52"/>
      <c r="AJ489" s="17">
        <f>ROUND(AC489/(1-VLOOKUP(AF489,Group,2,FALSE)),2)</f>
        <v>20.75</v>
      </c>
      <c r="AK489" s="17">
        <f>IF(VLOOKUP(AF489,Group,5,FALSE)="YES",VLOOKUP(ROUND(ROUND(AJ489,1)-AJ489,2),Round,2,FALSE)+VLOOKUP(AF489,Group,6,FALSE),0)</f>
        <v>0</v>
      </c>
      <c r="AL489" s="17">
        <f>IF(VLOOKUP(AF489,Group,7,FALSE)="",0,ROUND(AJ489-0.04999,1)-AJ489+AM489)</f>
        <v>0</v>
      </c>
      <c r="AM489" s="17" t="str">
        <f>IF(VLOOKUP(AF489,Group,7,FALSE)="","",VLOOKUP(AF489,Group,7,FALSE))</f>
        <v/>
      </c>
      <c r="AO489" s="103" t="s">
        <v>57</v>
      </c>
    </row>
    <row r="490" spans="2:41" s="3" customFormat="1" ht="2.85" customHeight="1" x14ac:dyDescent="0.2">
      <c r="P490" s="75"/>
      <c r="Q490" s="91"/>
      <c r="R490" s="6"/>
      <c r="S490" s="39"/>
      <c r="T490" s="6"/>
      <c r="U490" s="5"/>
      <c r="V490" s="52"/>
      <c r="W490" s="56"/>
      <c r="X490" s="15"/>
      <c r="Y490" s="52"/>
      <c r="Z490" s="39"/>
      <c r="AA490" s="39"/>
      <c r="AB490" s="55"/>
      <c r="AC490" s="17"/>
      <c r="AD490" s="15"/>
      <c r="AE490" s="65"/>
      <c r="AF490" s="121"/>
      <c r="AG490" s="39"/>
      <c r="AH490" s="52"/>
      <c r="AJ490" s="17"/>
      <c r="AK490" s="17"/>
      <c r="AL490" s="17"/>
      <c r="AM490" s="17"/>
      <c r="AO490" s="31"/>
    </row>
    <row r="491" spans="2:41" s="3" customFormat="1" ht="9.9499999999999993" customHeight="1" x14ac:dyDescent="0.2">
      <c r="B491" s="112" t="s">
        <v>91</v>
      </c>
      <c r="D491" s="40"/>
      <c r="E491" s="75" t="s">
        <v>139</v>
      </c>
      <c r="F491" s="75"/>
      <c r="G491" s="30" t="s">
        <v>98</v>
      </c>
      <c r="H491" s="30"/>
      <c r="I491" s="30"/>
      <c r="K491" s="30" t="s">
        <v>166</v>
      </c>
      <c r="L491" s="30"/>
      <c r="M491" s="30"/>
      <c r="N491" s="30"/>
      <c r="P491" s="75"/>
      <c r="Q491" s="91"/>
      <c r="R491" s="29"/>
      <c r="S491" s="39">
        <f>IF(Suggested="Yes",AA491,AG491)</f>
        <v>17.2</v>
      </c>
      <c r="T491" s="37" t="s">
        <v>45</v>
      </c>
      <c r="U491" s="5" t="str">
        <f>+Instructions!$B$3</f>
        <v>B</v>
      </c>
      <c r="V491" s="52"/>
      <c r="W491" s="56">
        <f>+Instructions!$C$22</f>
        <v>0</v>
      </c>
      <c r="X491" s="17">
        <f>ROUND($AA491*(1-W491)+0.004999,2)</f>
        <v>17.2</v>
      </c>
      <c r="Y491" s="52"/>
      <c r="Z491" s="6" t="s">
        <v>737</v>
      </c>
      <c r="AA491" s="39">
        <v>17.2</v>
      </c>
      <c r="AB491" s="60">
        <f>+W491</f>
        <v>0</v>
      </c>
      <c r="AC491" s="17">
        <f>+X491</f>
        <v>17.2</v>
      </c>
      <c r="AD491" s="12">
        <f>(AG491-AC491)/AG491</f>
        <v>0</v>
      </c>
      <c r="AE491" s="118"/>
      <c r="AF491" s="126">
        <v>3</v>
      </c>
      <c r="AG491" s="53">
        <f>SUM(AJ491:AL491)+AE491</f>
        <v>17.2</v>
      </c>
      <c r="AH491" s="52"/>
      <c r="AJ491" s="17">
        <f>ROUND(AC491/(1-VLOOKUP(AF491,Group,2,FALSE)),2)</f>
        <v>17.2</v>
      </c>
      <c r="AK491" s="17">
        <f>IF(VLOOKUP(AF491,Group,5,FALSE)="YES",VLOOKUP(ROUND(ROUND(AJ491,1)-AJ491,2),Round,2,FALSE)+VLOOKUP(AF491,Group,6,FALSE),0)</f>
        <v>0</v>
      </c>
      <c r="AL491" s="17">
        <f>IF(VLOOKUP(AF491,Group,7,FALSE)="",0,ROUND(AJ491-0.04999,1)-AJ491+AM491)</f>
        <v>0</v>
      </c>
      <c r="AM491" s="17" t="str">
        <f>IF(VLOOKUP(AF491,Group,7,FALSE)="","",VLOOKUP(AF491,Group,7,FALSE))</f>
        <v/>
      </c>
      <c r="AO491" s="103" t="s">
        <v>57</v>
      </c>
    </row>
    <row r="492" spans="2:41" s="3" customFormat="1" ht="2.85" customHeight="1" x14ac:dyDescent="0.2">
      <c r="P492" s="75"/>
      <c r="Q492" s="91"/>
      <c r="R492" s="6"/>
      <c r="S492" s="39"/>
      <c r="T492" s="6"/>
      <c r="U492" s="5"/>
      <c r="V492" s="52"/>
      <c r="W492" s="56"/>
      <c r="X492" s="15"/>
      <c r="Y492" s="52"/>
      <c r="Z492" s="39"/>
      <c r="AA492" s="39"/>
      <c r="AB492" s="55"/>
      <c r="AC492" s="17"/>
      <c r="AD492" s="15"/>
      <c r="AE492" s="65"/>
      <c r="AF492" s="121"/>
      <c r="AG492" s="39"/>
      <c r="AH492" s="52"/>
      <c r="AJ492" s="17"/>
      <c r="AK492" s="17"/>
      <c r="AL492" s="17"/>
      <c r="AM492" s="17"/>
      <c r="AO492" s="31"/>
    </row>
    <row r="493" spans="2:41" s="3" customFormat="1" ht="9.6" customHeight="1" x14ac:dyDescent="0.2">
      <c r="C493" s="74"/>
      <c r="D493" s="136" t="s">
        <v>169</v>
      </c>
      <c r="E493" s="195" t="s">
        <v>205</v>
      </c>
      <c r="F493" s="135"/>
      <c r="G493" s="135"/>
      <c r="H493" s="135"/>
      <c r="I493" s="135"/>
      <c r="K493" s="135"/>
      <c r="L493" s="135"/>
      <c r="M493" s="135"/>
      <c r="N493" s="135"/>
      <c r="O493" s="135"/>
      <c r="P493" s="135"/>
      <c r="S493" s="21"/>
      <c r="T493" s="68"/>
      <c r="U493" s="5"/>
      <c r="V493" s="52"/>
      <c r="W493" s="70"/>
      <c r="X493" s="70"/>
      <c r="Y493" s="52"/>
      <c r="Z493" s="39"/>
      <c r="AA493" s="39"/>
      <c r="AB493" s="55"/>
      <c r="AC493" s="17"/>
      <c r="AD493" s="15"/>
      <c r="AE493" s="65"/>
      <c r="AF493" s="121"/>
      <c r="AG493" s="17"/>
      <c r="AH493" s="52"/>
      <c r="AJ493" s="17"/>
      <c r="AK493" s="17"/>
      <c r="AL493" s="17"/>
      <c r="AM493" s="17"/>
      <c r="AO493" s="31"/>
    </row>
    <row r="494" spans="2:41" s="3" customFormat="1" ht="3.95" customHeight="1" x14ac:dyDescent="0.2">
      <c r="P494" s="75"/>
      <c r="Q494" s="91"/>
      <c r="R494" s="6"/>
      <c r="S494" s="39"/>
      <c r="T494" s="6"/>
      <c r="U494" s="5"/>
      <c r="V494" s="52"/>
      <c r="W494" s="56"/>
      <c r="X494" s="15"/>
      <c r="Y494" s="52"/>
      <c r="Z494" s="39"/>
      <c r="AA494" s="39"/>
      <c r="AB494" s="55"/>
      <c r="AC494" s="17"/>
      <c r="AD494" s="15"/>
      <c r="AE494" s="65"/>
      <c r="AF494" s="121"/>
      <c r="AG494" s="39"/>
      <c r="AH494" s="52"/>
      <c r="AJ494" s="17"/>
      <c r="AK494" s="17"/>
      <c r="AL494" s="17"/>
      <c r="AM494" s="17"/>
      <c r="AO494" s="31"/>
    </row>
    <row r="495" spans="2:41" s="3" customFormat="1" ht="9.9499999999999993" customHeight="1" x14ac:dyDescent="0.2">
      <c r="C495" s="74" t="s">
        <v>420</v>
      </c>
      <c r="D495" s="147"/>
      <c r="E495" s="147"/>
      <c r="P495" s="193"/>
      <c r="Q495" s="6"/>
      <c r="R495" s="80" t="s">
        <v>211</v>
      </c>
      <c r="S495" s="206" t="s">
        <v>217</v>
      </c>
      <c r="T495" s="207"/>
      <c r="U495" s="5"/>
      <c r="V495" s="52"/>
      <c r="W495" s="70"/>
      <c r="X495" s="70"/>
      <c r="Y495" s="52"/>
      <c r="Z495" s="39"/>
      <c r="AA495" s="39"/>
      <c r="AB495" s="55"/>
      <c r="AC495" s="17"/>
      <c r="AD495" s="15"/>
      <c r="AE495" s="65"/>
      <c r="AF495" s="121"/>
      <c r="AG495" s="17"/>
      <c r="AH495" s="52"/>
      <c r="AJ495" s="17"/>
      <c r="AK495" s="17"/>
      <c r="AL495" s="17"/>
      <c r="AM495" s="17"/>
      <c r="AO495" s="31" t="s">
        <v>57</v>
      </c>
    </row>
    <row r="496" spans="2:41" s="3" customFormat="1" ht="2.85" customHeight="1" x14ac:dyDescent="0.2">
      <c r="P496" s="75"/>
      <c r="Q496" s="91"/>
      <c r="R496" s="6"/>
      <c r="S496" s="39"/>
      <c r="T496" s="6"/>
      <c r="U496" s="5"/>
      <c r="V496" s="52"/>
      <c r="W496" s="56"/>
      <c r="X496" s="15"/>
      <c r="Y496" s="52"/>
      <c r="Z496" s="39"/>
      <c r="AA496" s="39"/>
      <c r="AB496" s="55"/>
      <c r="AC496" s="17"/>
      <c r="AD496" s="15"/>
      <c r="AE496" s="65"/>
      <c r="AF496" s="121"/>
      <c r="AG496" s="39"/>
      <c r="AH496" s="52"/>
      <c r="AJ496" s="17"/>
      <c r="AK496" s="17"/>
      <c r="AL496" s="17"/>
      <c r="AM496" s="17"/>
      <c r="AO496" s="31"/>
    </row>
    <row r="497" spans="2:41" s="3" customFormat="1" ht="9.9499999999999993" customHeight="1" x14ac:dyDescent="0.2">
      <c r="C497" s="74"/>
      <c r="D497" s="40" t="s">
        <v>9</v>
      </c>
      <c r="E497" s="135" t="s">
        <v>376</v>
      </c>
      <c r="F497" s="135"/>
      <c r="G497" s="135"/>
      <c r="H497" s="135"/>
      <c r="I497" s="135"/>
      <c r="J497" s="135"/>
      <c r="K497" s="135"/>
      <c r="L497" s="135"/>
      <c r="M497" s="135"/>
      <c r="N497" s="135"/>
      <c r="O497" s="135"/>
      <c r="P497" s="135"/>
      <c r="S497" s="21"/>
      <c r="T497" s="68"/>
      <c r="U497" s="5"/>
      <c r="V497" s="52"/>
      <c r="W497" s="70"/>
      <c r="X497" s="70"/>
      <c r="Y497" s="52"/>
      <c r="Z497" s="39"/>
      <c r="AA497" s="39"/>
      <c r="AB497" s="55"/>
      <c r="AC497" s="17"/>
      <c r="AD497" s="15"/>
      <c r="AE497" s="65"/>
      <c r="AF497" s="121"/>
      <c r="AG497" s="17"/>
      <c r="AH497" s="52"/>
      <c r="AJ497" s="17"/>
      <c r="AK497" s="17"/>
      <c r="AL497" s="17"/>
      <c r="AM497" s="17"/>
      <c r="AO497" s="31"/>
    </row>
    <row r="498" spans="2:41" s="3" customFormat="1" ht="2.85" customHeight="1" x14ac:dyDescent="0.2">
      <c r="P498" s="75"/>
      <c r="Q498" s="91"/>
      <c r="R498" s="6"/>
      <c r="S498" s="39"/>
      <c r="T498" s="6"/>
      <c r="U498" s="5"/>
      <c r="V498" s="52"/>
      <c r="W498" s="56"/>
      <c r="X498" s="15"/>
      <c r="Y498" s="52"/>
      <c r="Z498" s="39"/>
      <c r="AA498" s="39"/>
      <c r="AB498" s="55"/>
      <c r="AC498" s="17"/>
      <c r="AD498" s="15"/>
      <c r="AE498" s="65"/>
      <c r="AF498" s="121"/>
      <c r="AG498" s="39"/>
      <c r="AH498" s="52"/>
      <c r="AJ498" s="17"/>
      <c r="AK498" s="17"/>
      <c r="AL498" s="17"/>
      <c r="AM498" s="17"/>
      <c r="AO498" s="31"/>
    </row>
    <row r="499" spans="2:41" s="3" customFormat="1" ht="9.9499999999999993" customHeight="1" x14ac:dyDescent="0.2">
      <c r="B499" s="114" t="s">
        <v>90</v>
      </c>
      <c r="D499" s="40" t="s">
        <v>95</v>
      </c>
      <c r="E499" s="75" t="s">
        <v>103</v>
      </c>
      <c r="F499" s="75"/>
      <c r="G499" s="30" t="s">
        <v>47</v>
      </c>
      <c r="H499" s="30"/>
      <c r="I499" s="30"/>
      <c r="J499" s="30"/>
      <c r="K499" s="30" t="s">
        <v>172</v>
      </c>
      <c r="L499" s="30"/>
      <c r="M499" s="228"/>
      <c r="N499" s="30"/>
      <c r="P499" s="75" t="s">
        <v>299</v>
      </c>
      <c r="Q499" s="91"/>
      <c r="R499" s="229"/>
      <c r="S499" s="39">
        <f t="shared" ref="S499:S510" si="320">IF(Suggested="Yes",AA499,AG499)</f>
        <v>5.4</v>
      </c>
      <c r="T499" s="37" t="s">
        <v>46</v>
      </c>
      <c r="U499" s="5" t="str">
        <f>+Instructions!$B$3</f>
        <v>B</v>
      </c>
      <c r="V499" s="52"/>
      <c r="W499" s="56">
        <f>+Instructions!$C$22</f>
        <v>0</v>
      </c>
      <c r="X499" s="39">
        <f t="shared" ref="X499:X510" si="321">ROUND($AA499*(1-W499)+0.004999,2)</f>
        <v>5.4</v>
      </c>
      <c r="Y499" s="52"/>
      <c r="Z499" s="6" t="s">
        <v>737</v>
      </c>
      <c r="AA499" s="39">
        <v>5.4</v>
      </c>
      <c r="AB499" s="60">
        <f t="shared" ref="AB499:AC506" si="322">+W499</f>
        <v>0</v>
      </c>
      <c r="AC499" s="39">
        <f t="shared" si="322"/>
        <v>5.4</v>
      </c>
      <c r="AD499" s="60">
        <f t="shared" ref="AD499:AD510" si="323">(AG499-AC499)/AG499</f>
        <v>0</v>
      </c>
      <c r="AE499" s="118"/>
      <c r="AF499" s="127">
        <v>2</v>
      </c>
      <c r="AG499" s="44">
        <f t="shared" ref="AG499:AG510" si="324">SUM(AJ499:AL499)+AE499</f>
        <v>5.4</v>
      </c>
      <c r="AH499" s="52"/>
      <c r="AJ499" s="17">
        <f t="shared" ref="AJ499:AJ510" si="325">ROUND(AC499/(1-VLOOKUP(AF499,Group,2,FALSE)),2)</f>
        <v>5.4</v>
      </c>
      <c r="AK499" s="17">
        <f t="shared" ref="AK499:AK510" si="326">IF(VLOOKUP(AF499,Group,5,FALSE)="YES",VLOOKUP(ROUND(ROUND(AJ499,1)-AJ499,2),Round,2,FALSE)+VLOOKUP(AF499,Group,6,FALSE),0)</f>
        <v>0</v>
      </c>
      <c r="AL499" s="17">
        <f t="shared" ref="AL499:AL510" si="327">IF(VLOOKUP(AF499,Group,7,FALSE)="",0,ROUND(AJ499-0.04999,1)-AJ499+AM499)</f>
        <v>0</v>
      </c>
      <c r="AM499" s="17" t="str">
        <f t="shared" ref="AM499:AM510" si="328">IF(VLOOKUP(AF499,Group,7,FALSE)="","",VLOOKUP(AF499,Group,7,FALSE))</f>
        <v/>
      </c>
      <c r="AO499" s="103" t="s">
        <v>57</v>
      </c>
    </row>
    <row r="500" spans="2:41" s="3" customFormat="1" ht="9.9499999999999993" customHeight="1" x14ac:dyDescent="0.2">
      <c r="B500" s="114" t="s">
        <v>90</v>
      </c>
      <c r="D500" s="40"/>
      <c r="E500" s="75" t="s">
        <v>103</v>
      </c>
      <c r="F500" s="75"/>
      <c r="G500" s="30" t="s">
        <v>298</v>
      </c>
      <c r="H500" s="30"/>
      <c r="I500" s="30"/>
      <c r="J500" s="30"/>
      <c r="K500" s="30" t="s">
        <v>172</v>
      </c>
      <c r="L500" s="30"/>
      <c r="M500" s="30"/>
      <c r="N500" s="30"/>
      <c r="P500" s="75" t="s">
        <v>299</v>
      </c>
      <c r="Q500" s="91"/>
      <c r="R500" s="29" t="s">
        <v>51</v>
      </c>
      <c r="S500" s="39">
        <f t="shared" si="320"/>
        <v>6.05</v>
      </c>
      <c r="T500" s="37" t="s">
        <v>46</v>
      </c>
      <c r="U500" s="5" t="str">
        <f>+Instructions!$B$3</f>
        <v>B</v>
      </c>
      <c r="V500" s="52"/>
      <c r="W500" s="56">
        <f>+Instructions!$C$22</f>
        <v>0</v>
      </c>
      <c r="X500" s="39">
        <f t="shared" si="321"/>
        <v>6.05</v>
      </c>
      <c r="Y500" s="52"/>
      <c r="Z500" s="6" t="s">
        <v>737</v>
      </c>
      <c r="AA500" s="39">
        <v>6.05</v>
      </c>
      <c r="AB500" s="60">
        <f t="shared" si="322"/>
        <v>0</v>
      </c>
      <c r="AC500" s="39">
        <f t="shared" si="322"/>
        <v>6.05</v>
      </c>
      <c r="AD500" s="60">
        <f t="shared" si="323"/>
        <v>0</v>
      </c>
      <c r="AE500" s="118"/>
      <c r="AF500" s="127">
        <v>2</v>
      </c>
      <c r="AG500" s="44">
        <f t="shared" si="324"/>
        <v>6.05</v>
      </c>
      <c r="AH500" s="52"/>
      <c r="AJ500" s="17">
        <f t="shared" si="325"/>
        <v>6.05</v>
      </c>
      <c r="AK500" s="17">
        <f t="shared" si="326"/>
        <v>0</v>
      </c>
      <c r="AL500" s="17">
        <f t="shared" si="327"/>
        <v>0</v>
      </c>
      <c r="AM500" s="17" t="str">
        <f t="shared" si="328"/>
        <v/>
      </c>
      <c r="AO500" s="103" t="s">
        <v>57</v>
      </c>
    </row>
    <row r="501" spans="2:41" s="3" customFormat="1" ht="9.9499999999999993" customHeight="1" x14ac:dyDescent="0.2">
      <c r="B501" s="114" t="s">
        <v>90</v>
      </c>
      <c r="D501" s="40"/>
      <c r="E501" s="75" t="s">
        <v>111</v>
      </c>
      <c r="F501" s="75"/>
      <c r="G501" s="30" t="s">
        <v>47</v>
      </c>
      <c r="H501" s="30"/>
      <c r="I501" s="30"/>
      <c r="J501" s="30"/>
      <c r="K501" s="30" t="s">
        <v>172</v>
      </c>
      <c r="L501" s="30"/>
      <c r="M501" s="30"/>
      <c r="N501" s="30"/>
      <c r="P501" s="75" t="s">
        <v>299</v>
      </c>
      <c r="Q501" s="91"/>
      <c r="R501" s="29" t="s">
        <v>51</v>
      </c>
      <c r="S501" s="39">
        <f t="shared" si="320"/>
        <v>5.45</v>
      </c>
      <c r="T501" s="37" t="s">
        <v>46</v>
      </c>
      <c r="U501" s="5" t="str">
        <f>+Instructions!$B$3</f>
        <v>B</v>
      </c>
      <c r="V501" s="52"/>
      <c r="W501" s="56">
        <f>+Instructions!$C$22</f>
        <v>0</v>
      </c>
      <c r="X501" s="39">
        <f t="shared" si="321"/>
        <v>5.45</v>
      </c>
      <c r="Y501" s="52"/>
      <c r="Z501" s="6" t="s">
        <v>737</v>
      </c>
      <c r="AA501" s="39">
        <v>5.45</v>
      </c>
      <c r="AB501" s="60">
        <f t="shared" si="322"/>
        <v>0</v>
      </c>
      <c r="AC501" s="39">
        <f t="shared" si="322"/>
        <v>5.45</v>
      </c>
      <c r="AD501" s="60">
        <f t="shared" si="323"/>
        <v>0</v>
      </c>
      <c r="AE501" s="118"/>
      <c r="AF501" s="127">
        <v>2</v>
      </c>
      <c r="AG501" s="44">
        <f t="shared" si="324"/>
        <v>5.45</v>
      </c>
      <c r="AH501" s="52"/>
      <c r="AJ501" s="17">
        <f t="shared" si="325"/>
        <v>5.45</v>
      </c>
      <c r="AK501" s="17">
        <f t="shared" si="326"/>
        <v>0</v>
      </c>
      <c r="AL501" s="17">
        <f t="shared" si="327"/>
        <v>0</v>
      </c>
      <c r="AM501" s="17" t="str">
        <f t="shared" si="328"/>
        <v/>
      </c>
      <c r="AO501" s="103" t="s">
        <v>57</v>
      </c>
    </row>
    <row r="502" spans="2:41" s="3" customFormat="1" ht="9.9499999999999993" customHeight="1" x14ac:dyDescent="0.2">
      <c r="B502" s="114" t="s">
        <v>90</v>
      </c>
      <c r="D502" s="40"/>
      <c r="E502" s="75" t="s">
        <v>290</v>
      </c>
      <c r="F502" s="75"/>
      <c r="G502" s="30" t="s">
        <v>47</v>
      </c>
      <c r="H502" s="30"/>
      <c r="I502" s="30"/>
      <c r="J502" s="30"/>
      <c r="K502" s="30" t="s">
        <v>172</v>
      </c>
      <c r="L502" s="30"/>
      <c r="M502" s="30"/>
      <c r="N502" s="30"/>
      <c r="P502" s="75" t="s">
        <v>378</v>
      </c>
      <c r="Q502" s="91"/>
      <c r="R502" s="29"/>
      <c r="S502" s="39">
        <f t="shared" si="320"/>
        <v>9.3000000000000007</v>
      </c>
      <c r="T502" s="37" t="s">
        <v>46</v>
      </c>
      <c r="U502" s="5" t="str">
        <f>+Instructions!$B$3</f>
        <v>B</v>
      </c>
      <c r="V502" s="52"/>
      <c r="W502" s="56">
        <f>+Instructions!$C$22</f>
        <v>0</v>
      </c>
      <c r="X502" s="39">
        <f t="shared" si="321"/>
        <v>9.3000000000000007</v>
      </c>
      <c r="Y502" s="52"/>
      <c r="Z502" s="6" t="s">
        <v>737</v>
      </c>
      <c r="AA502" s="39">
        <v>9.3000000000000007</v>
      </c>
      <c r="AB502" s="60">
        <f t="shared" si="322"/>
        <v>0</v>
      </c>
      <c r="AC502" s="39">
        <f t="shared" si="322"/>
        <v>9.3000000000000007</v>
      </c>
      <c r="AD502" s="60">
        <f t="shared" si="323"/>
        <v>0</v>
      </c>
      <c r="AE502" s="118"/>
      <c r="AF502" s="127">
        <v>2</v>
      </c>
      <c r="AG502" s="44">
        <f t="shared" si="324"/>
        <v>9.3000000000000007</v>
      </c>
      <c r="AH502" s="52"/>
      <c r="AJ502" s="17">
        <f t="shared" si="325"/>
        <v>9.3000000000000007</v>
      </c>
      <c r="AK502" s="17">
        <f t="shared" si="326"/>
        <v>0</v>
      </c>
      <c r="AL502" s="17">
        <f t="shared" si="327"/>
        <v>0</v>
      </c>
      <c r="AM502" s="17" t="str">
        <f t="shared" si="328"/>
        <v/>
      </c>
      <c r="AO502" s="103" t="s">
        <v>57</v>
      </c>
    </row>
    <row r="503" spans="2:41" s="3" customFormat="1" ht="9.9499999999999993" customHeight="1" x14ac:dyDescent="0.2">
      <c r="B503" s="114" t="s">
        <v>90</v>
      </c>
      <c r="D503" s="40"/>
      <c r="E503" s="75" t="s">
        <v>112</v>
      </c>
      <c r="F503" s="75"/>
      <c r="G503" s="30" t="s">
        <v>47</v>
      </c>
      <c r="H503" s="30"/>
      <c r="I503" s="30"/>
      <c r="J503" s="30"/>
      <c r="K503" s="30" t="s">
        <v>172</v>
      </c>
      <c r="L503" s="30"/>
      <c r="M503" s="30"/>
      <c r="N503" s="30"/>
      <c r="P503" s="75" t="s">
        <v>269</v>
      </c>
      <c r="Q503" s="91"/>
      <c r="R503" s="29"/>
      <c r="S503" s="39">
        <f t="shared" si="320"/>
        <v>5.85</v>
      </c>
      <c r="T503" s="37" t="s">
        <v>46</v>
      </c>
      <c r="U503" s="5" t="str">
        <f>+Instructions!$B$3</f>
        <v>B</v>
      </c>
      <c r="V503" s="52"/>
      <c r="W503" s="56">
        <f>+Instructions!$C$22</f>
        <v>0</v>
      </c>
      <c r="X503" s="39">
        <f t="shared" si="321"/>
        <v>5.85</v>
      </c>
      <c r="Y503" s="52"/>
      <c r="Z503" s="6" t="s">
        <v>737</v>
      </c>
      <c r="AA503" s="39">
        <v>5.85</v>
      </c>
      <c r="AB503" s="60">
        <f>+W503</f>
        <v>0</v>
      </c>
      <c r="AC503" s="39">
        <f>+X503</f>
        <v>5.85</v>
      </c>
      <c r="AD503" s="60">
        <f t="shared" si="323"/>
        <v>0</v>
      </c>
      <c r="AE503" s="118"/>
      <c r="AF503" s="127">
        <v>2</v>
      </c>
      <c r="AG503" s="44">
        <f t="shared" si="324"/>
        <v>5.85</v>
      </c>
      <c r="AH503" s="52"/>
      <c r="AJ503" s="17">
        <f t="shared" si="325"/>
        <v>5.85</v>
      </c>
      <c r="AK503" s="17">
        <f t="shared" si="326"/>
        <v>0</v>
      </c>
      <c r="AL503" s="17">
        <f t="shared" si="327"/>
        <v>0</v>
      </c>
      <c r="AM503" s="17" t="str">
        <f t="shared" si="328"/>
        <v/>
      </c>
      <c r="AO503" s="103" t="s">
        <v>57</v>
      </c>
    </row>
    <row r="504" spans="2:41" s="3" customFormat="1" ht="9.9499999999999993" customHeight="1" x14ac:dyDescent="0.2">
      <c r="B504" s="114" t="s">
        <v>90</v>
      </c>
      <c r="D504" s="40"/>
      <c r="E504" s="75" t="s">
        <v>112</v>
      </c>
      <c r="F504" s="75"/>
      <c r="G504" s="30" t="s">
        <v>298</v>
      </c>
      <c r="H504" s="30"/>
      <c r="I504" s="30"/>
      <c r="J504" s="30"/>
      <c r="K504" s="30" t="s">
        <v>172</v>
      </c>
      <c r="L504" s="30"/>
      <c r="M504" s="30"/>
      <c r="N504" s="30"/>
      <c r="P504" s="75" t="s">
        <v>269</v>
      </c>
      <c r="Q504" s="91"/>
      <c r="R504" s="29"/>
      <c r="S504" s="39">
        <f t="shared" si="320"/>
        <v>6.3</v>
      </c>
      <c r="T504" s="37" t="s">
        <v>46</v>
      </c>
      <c r="U504" s="5" t="str">
        <f>+Instructions!$B$3</f>
        <v>B</v>
      </c>
      <c r="V504" s="52"/>
      <c r="W504" s="56">
        <f>+Instructions!$C$22</f>
        <v>0</v>
      </c>
      <c r="X504" s="39">
        <f t="shared" si="321"/>
        <v>6.3</v>
      </c>
      <c r="Y504" s="52"/>
      <c r="Z504" s="6" t="s">
        <v>737</v>
      </c>
      <c r="AA504" s="39">
        <v>6.3</v>
      </c>
      <c r="AB504" s="60">
        <f>+W504</f>
        <v>0</v>
      </c>
      <c r="AC504" s="39">
        <f>+X504</f>
        <v>6.3</v>
      </c>
      <c r="AD504" s="60">
        <f t="shared" si="323"/>
        <v>0</v>
      </c>
      <c r="AE504" s="118"/>
      <c r="AF504" s="127">
        <v>2</v>
      </c>
      <c r="AG504" s="44">
        <f t="shared" si="324"/>
        <v>6.3</v>
      </c>
      <c r="AH504" s="52"/>
      <c r="AJ504" s="17">
        <f t="shared" si="325"/>
        <v>6.3</v>
      </c>
      <c r="AK504" s="17">
        <f t="shared" si="326"/>
        <v>0</v>
      </c>
      <c r="AL504" s="17">
        <f t="shared" si="327"/>
        <v>0</v>
      </c>
      <c r="AM504" s="17" t="str">
        <f t="shared" si="328"/>
        <v/>
      </c>
      <c r="AO504" s="103" t="s">
        <v>57</v>
      </c>
    </row>
    <row r="505" spans="2:41" s="3" customFormat="1" ht="9.9499999999999993" customHeight="1" x14ac:dyDescent="0.2">
      <c r="B505" s="114" t="s">
        <v>90</v>
      </c>
      <c r="D505" s="40"/>
      <c r="E505" s="75" t="s">
        <v>177</v>
      </c>
      <c r="F505" s="75"/>
      <c r="G505" s="30" t="s">
        <v>47</v>
      </c>
      <c r="H505" s="30"/>
      <c r="I505" s="30"/>
      <c r="J505" s="30"/>
      <c r="K505" s="30" t="s">
        <v>172</v>
      </c>
      <c r="L505" s="30"/>
      <c r="M505" s="228"/>
      <c r="N505" s="30"/>
      <c r="P505" s="75" t="s">
        <v>101</v>
      </c>
      <c r="Q505" s="91"/>
      <c r="R505" s="229"/>
      <c r="S505" s="39">
        <f t="shared" si="320"/>
        <v>5.95</v>
      </c>
      <c r="T505" s="37" t="s">
        <v>46</v>
      </c>
      <c r="U505" s="5" t="str">
        <f>+Instructions!$B$3</f>
        <v>B</v>
      </c>
      <c r="V505" s="52"/>
      <c r="W505" s="56">
        <f>+Instructions!$C$22</f>
        <v>0</v>
      </c>
      <c r="X505" s="39">
        <f t="shared" si="321"/>
        <v>5.95</v>
      </c>
      <c r="Y505" s="52"/>
      <c r="Z505" s="6" t="s">
        <v>737</v>
      </c>
      <c r="AA505" s="39">
        <v>5.95</v>
      </c>
      <c r="AB505" s="60">
        <f t="shared" si="322"/>
        <v>0</v>
      </c>
      <c r="AC505" s="39">
        <f t="shared" si="322"/>
        <v>5.95</v>
      </c>
      <c r="AD505" s="60">
        <f t="shared" si="323"/>
        <v>0</v>
      </c>
      <c r="AE505" s="118"/>
      <c r="AF505" s="127">
        <v>2</v>
      </c>
      <c r="AG505" s="44">
        <f t="shared" si="324"/>
        <v>5.95</v>
      </c>
      <c r="AH505" s="52"/>
      <c r="AJ505" s="17">
        <f t="shared" si="325"/>
        <v>5.95</v>
      </c>
      <c r="AK505" s="17">
        <f t="shared" si="326"/>
        <v>0</v>
      </c>
      <c r="AL505" s="17">
        <f t="shared" si="327"/>
        <v>0</v>
      </c>
      <c r="AM505" s="17" t="str">
        <f t="shared" si="328"/>
        <v/>
      </c>
      <c r="AO505" s="103" t="s">
        <v>57</v>
      </c>
    </row>
    <row r="506" spans="2:41" s="3" customFormat="1" ht="9.9499999999999993" customHeight="1" x14ac:dyDescent="0.2">
      <c r="B506" s="114" t="s">
        <v>90</v>
      </c>
      <c r="D506" s="40"/>
      <c r="E506" s="75" t="s">
        <v>300</v>
      </c>
      <c r="F506" s="75"/>
      <c r="G506" s="30" t="s">
        <v>47</v>
      </c>
      <c r="H506" s="30"/>
      <c r="I506" s="30"/>
      <c r="J506" s="30"/>
      <c r="K506" s="30" t="s">
        <v>172</v>
      </c>
      <c r="L506" s="30"/>
      <c r="M506" s="30"/>
      <c r="N506" s="30"/>
      <c r="P506" s="75" t="s">
        <v>258</v>
      </c>
      <c r="Q506" s="91"/>
      <c r="R506" s="29"/>
      <c r="S506" s="39">
        <f t="shared" si="320"/>
        <v>5.35</v>
      </c>
      <c r="T506" s="37" t="s">
        <v>46</v>
      </c>
      <c r="U506" s="5" t="str">
        <f>+Instructions!$B$3</f>
        <v>B</v>
      </c>
      <c r="V506" s="52"/>
      <c r="W506" s="56">
        <f>+Instructions!$C$22</f>
        <v>0</v>
      </c>
      <c r="X506" s="39">
        <f t="shared" si="321"/>
        <v>5.35</v>
      </c>
      <c r="Y506" s="52"/>
      <c r="Z506" s="6" t="s">
        <v>737</v>
      </c>
      <c r="AA506" s="39">
        <v>5.35</v>
      </c>
      <c r="AB506" s="60">
        <f t="shared" si="322"/>
        <v>0</v>
      </c>
      <c r="AC506" s="39">
        <f t="shared" si="322"/>
        <v>5.35</v>
      </c>
      <c r="AD506" s="60">
        <f t="shared" si="323"/>
        <v>0</v>
      </c>
      <c r="AE506" s="118"/>
      <c r="AF506" s="127">
        <v>2</v>
      </c>
      <c r="AG506" s="44">
        <f t="shared" si="324"/>
        <v>5.35</v>
      </c>
      <c r="AH506" s="52"/>
      <c r="AJ506" s="17">
        <f t="shared" si="325"/>
        <v>5.35</v>
      </c>
      <c r="AK506" s="17">
        <f t="shared" si="326"/>
        <v>0</v>
      </c>
      <c r="AL506" s="17">
        <f t="shared" si="327"/>
        <v>0</v>
      </c>
      <c r="AM506" s="17" t="str">
        <f t="shared" si="328"/>
        <v/>
      </c>
      <c r="AO506" s="103" t="s">
        <v>57</v>
      </c>
    </row>
    <row r="507" spans="2:41" s="3" customFormat="1" ht="9.9499999999999993" customHeight="1" x14ac:dyDescent="0.2">
      <c r="B507" s="114" t="s">
        <v>90</v>
      </c>
      <c r="D507" s="40"/>
      <c r="E507" s="75" t="s">
        <v>257</v>
      </c>
      <c r="F507" s="75"/>
      <c r="G507" s="30" t="s">
        <v>47</v>
      </c>
      <c r="H507" s="30"/>
      <c r="I507" s="30"/>
      <c r="J507" s="30"/>
      <c r="K507" s="30" t="s">
        <v>172</v>
      </c>
      <c r="L507" s="30"/>
      <c r="M507" s="30"/>
      <c r="N507" s="30"/>
      <c r="P507" s="75" t="s">
        <v>141</v>
      </c>
      <c r="Q507" s="91"/>
      <c r="R507" s="29"/>
      <c r="S507" s="39">
        <f t="shared" si="320"/>
        <v>6</v>
      </c>
      <c r="T507" s="37" t="s">
        <v>46</v>
      </c>
      <c r="U507" s="5" t="str">
        <f>+Instructions!$B$3</f>
        <v>B</v>
      </c>
      <c r="V507" s="52"/>
      <c r="W507" s="56">
        <f>+Instructions!$C$22</f>
        <v>0</v>
      </c>
      <c r="X507" s="39">
        <f t="shared" si="321"/>
        <v>6</v>
      </c>
      <c r="Y507" s="52"/>
      <c r="Z507" s="6" t="s">
        <v>737</v>
      </c>
      <c r="AA507" s="39">
        <v>6</v>
      </c>
      <c r="AB507" s="60">
        <f>+W507</f>
        <v>0</v>
      </c>
      <c r="AC507" s="39">
        <f>+X507</f>
        <v>6</v>
      </c>
      <c r="AD507" s="60">
        <f t="shared" si="323"/>
        <v>0</v>
      </c>
      <c r="AE507" s="118"/>
      <c r="AF507" s="127">
        <v>2</v>
      </c>
      <c r="AG507" s="44">
        <f t="shared" si="324"/>
        <v>6</v>
      </c>
      <c r="AH507" s="52"/>
      <c r="AJ507" s="17">
        <f t="shared" si="325"/>
        <v>6</v>
      </c>
      <c r="AK507" s="17">
        <f t="shared" si="326"/>
        <v>0</v>
      </c>
      <c r="AL507" s="17">
        <f t="shared" si="327"/>
        <v>0</v>
      </c>
      <c r="AM507" s="17" t="str">
        <f t="shared" si="328"/>
        <v/>
      </c>
      <c r="AO507" s="103" t="s">
        <v>57</v>
      </c>
    </row>
    <row r="508" spans="2:41" s="3" customFormat="1" ht="2.85" customHeight="1" x14ac:dyDescent="0.2">
      <c r="P508" s="75"/>
      <c r="Q508" s="91"/>
      <c r="R508" s="6"/>
      <c r="S508" s="39"/>
      <c r="T508" s="6"/>
      <c r="U508" s="5"/>
      <c r="V508" s="52"/>
      <c r="W508" s="56"/>
      <c r="X508" s="15"/>
      <c r="Y508" s="52"/>
      <c r="Z508" s="39"/>
      <c r="AA508" s="39"/>
      <c r="AB508" s="55"/>
      <c r="AC508" s="17"/>
      <c r="AD508" s="15"/>
      <c r="AE508" s="65"/>
      <c r="AF508" s="121"/>
      <c r="AG508" s="39"/>
      <c r="AH508" s="52"/>
      <c r="AJ508" s="17"/>
      <c r="AK508" s="17"/>
      <c r="AL508" s="17"/>
      <c r="AM508" s="17"/>
      <c r="AO508" s="31"/>
    </row>
    <row r="509" spans="2:41" s="3" customFormat="1" ht="9.9499999999999993" customHeight="1" x14ac:dyDescent="0.2">
      <c r="B509" s="112" t="s">
        <v>91</v>
      </c>
      <c r="D509" s="40"/>
      <c r="E509" s="75" t="s">
        <v>379</v>
      </c>
      <c r="F509" s="75"/>
      <c r="G509" s="30" t="s">
        <v>98</v>
      </c>
      <c r="H509" s="30"/>
      <c r="I509" s="30"/>
      <c r="J509" s="30"/>
      <c r="K509" s="30" t="s">
        <v>172</v>
      </c>
      <c r="L509" s="30"/>
      <c r="M509" s="30"/>
      <c r="N509" s="30"/>
      <c r="P509" s="75"/>
      <c r="Q509" s="91"/>
      <c r="R509" s="29"/>
      <c r="S509" s="39">
        <f>IF(Suggested="Yes",AA509,AG509)</f>
        <v>1.95</v>
      </c>
      <c r="T509" s="37" t="s">
        <v>45</v>
      </c>
      <c r="U509" s="5" t="str">
        <f>+Instructions!$B$3</f>
        <v>B</v>
      </c>
      <c r="V509" s="52"/>
      <c r="W509" s="56">
        <f>+Instructions!$C$22</f>
        <v>0</v>
      </c>
      <c r="X509" s="17">
        <f>ROUND($AA509*(1-W509)+0.004999,2)</f>
        <v>1.95</v>
      </c>
      <c r="Y509" s="52"/>
      <c r="Z509" s="6" t="s">
        <v>737</v>
      </c>
      <c r="AA509" s="39">
        <v>1.95</v>
      </c>
      <c r="AB509" s="60">
        <f>+W509</f>
        <v>0</v>
      </c>
      <c r="AC509" s="17">
        <f>+X509</f>
        <v>1.95</v>
      </c>
      <c r="AD509" s="12">
        <f>(AG509-AC509)/AG509</f>
        <v>0</v>
      </c>
      <c r="AE509" s="118"/>
      <c r="AF509" s="126">
        <v>3</v>
      </c>
      <c r="AG509" s="53">
        <f>SUM(AJ509:AL509)+AE509</f>
        <v>1.95</v>
      </c>
      <c r="AH509" s="52"/>
      <c r="AJ509" s="17">
        <f>ROUND(AC509/(1-VLOOKUP(AF509,Group,2,FALSE)),2)</f>
        <v>1.95</v>
      </c>
      <c r="AK509" s="17">
        <f>IF(VLOOKUP(AF509,Group,5,FALSE)="YES",VLOOKUP(ROUND(ROUND(AJ509,1)-AJ509,2),Round,2,FALSE)+VLOOKUP(AF509,Group,6,FALSE),0)</f>
        <v>0</v>
      </c>
      <c r="AL509" s="17">
        <f>IF(VLOOKUP(AF509,Group,7,FALSE)="",0,ROUND(AJ509-0.04999,1)-AJ509+AM509)</f>
        <v>0</v>
      </c>
      <c r="AM509" s="17" t="str">
        <f>IF(VLOOKUP(AF509,Group,7,FALSE)="","",VLOOKUP(AF509,Group,7,FALSE))</f>
        <v/>
      </c>
      <c r="AO509" s="103" t="s">
        <v>57</v>
      </c>
    </row>
    <row r="510" spans="2:41" s="3" customFormat="1" ht="9.9499999999999993" customHeight="1" x14ac:dyDescent="0.2">
      <c r="B510" s="112" t="s">
        <v>91</v>
      </c>
      <c r="D510" s="40"/>
      <c r="E510" s="75" t="s">
        <v>349</v>
      </c>
      <c r="F510" s="75"/>
      <c r="G510" s="30" t="s">
        <v>98</v>
      </c>
      <c r="H510" s="30"/>
      <c r="I510" s="30"/>
      <c r="J510" s="30"/>
      <c r="K510" s="30" t="s">
        <v>172</v>
      </c>
      <c r="L510" s="30"/>
      <c r="M510" s="30"/>
      <c r="N510" s="30"/>
      <c r="P510" s="75"/>
      <c r="Q510" s="91"/>
      <c r="R510" s="29"/>
      <c r="S510" s="39">
        <f t="shared" si="320"/>
        <v>2.4500000000000002</v>
      </c>
      <c r="T510" s="37" t="s">
        <v>45</v>
      </c>
      <c r="U510" s="5" t="str">
        <f>+Instructions!$B$3</f>
        <v>B</v>
      </c>
      <c r="V510" s="52"/>
      <c r="W510" s="56">
        <f>+Instructions!$C$22</f>
        <v>0</v>
      </c>
      <c r="X510" s="17">
        <f t="shared" si="321"/>
        <v>2.4500000000000002</v>
      </c>
      <c r="Y510" s="52"/>
      <c r="Z510" s="6" t="s">
        <v>737</v>
      </c>
      <c r="AA510" s="39">
        <v>2.4500000000000002</v>
      </c>
      <c r="AB510" s="60">
        <f>+W510</f>
        <v>0</v>
      </c>
      <c r="AC510" s="17">
        <f>+X510</f>
        <v>2.4500000000000002</v>
      </c>
      <c r="AD510" s="12">
        <f t="shared" si="323"/>
        <v>0</v>
      </c>
      <c r="AE510" s="118"/>
      <c r="AF510" s="126">
        <v>3</v>
      </c>
      <c r="AG510" s="53">
        <f t="shared" si="324"/>
        <v>2.4500000000000002</v>
      </c>
      <c r="AH510" s="52"/>
      <c r="AJ510" s="17">
        <f t="shared" si="325"/>
        <v>2.4500000000000002</v>
      </c>
      <c r="AK510" s="17">
        <f t="shared" si="326"/>
        <v>0</v>
      </c>
      <c r="AL510" s="17">
        <f t="shared" si="327"/>
        <v>0</v>
      </c>
      <c r="AM510" s="17" t="str">
        <f t="shared" si="328"/>
        <v/>
      </c>
      <c r="AO510" s="103" t="s">
        <v>57</v>
      </c>
    </row>
    <row r="511" spans="2:41" s="3" customFormat="1" ht="2.85" customHeight="1" x14ac:dyDescent="0.2">
      <c r="P511" s="75"/>
      <c r="Q511" s="91"/>
      <c r="R511" s="6"/>
      <c r="S511" s="39"/>
      <c r="T511" s="6"/>
      <c r="U511" s="5"/>
      <c r="V511" s="52"/>
      <c r="W511" s="56"/>
      <c r="X511" s="15"/>
      <c r="Y511" s="52"/>
      <c r="Z511" s="39"/>
      <c r="AA511" s="39"/>
      <c r="AB511" s="55"/>
      <c r="AC511" s="17"/>
      <c r="AD511" s="15"/>
      <c r="AE511" s="65"/>
      <c r="AF511" s="121"/>
      <c r="AG511" s="39"/>
      <c r="AH511" s="52"/>
      <c r="AJ511" s="17"/>
      <c r="AK511" s="17"/>
      <c r="AL511" s="17"/>
      <c r="AM511" s="17"/>
      <c r="AO511" s="31"/>
    </row>
    <row r="512" spans="2:41" s="3" customFormat="1" ht="9.9499999999999993" customHeight="1" x14ac:dyDescent="0.2">
      <c r="B512" s="112" t="s">
        <v>91</v>
      </c>
      <c r="D512" s="40"/>
      <c r="E512" s="75" t="s">
        <v>271</v>
      </c>
      <c r="F512" s="75"/>
      <c r="G512" s="30" t="s">
        <v>272</v>
      </c>
      <c r="H512" s="30"/>
      <c r="I512" s="30"/>
      <c r="J512" s="30"/>
      <c r="K512" s="30" t="s">
        <v>172</v>
      </c>
      <c r="L512" s="30"/>
      <c r="M512" s="30"/>
      <c r="N512" s="30"/>
      <c r="P512" s="75"/>
      <c r="Q512" s="91"/>
      <c r="R512" s="29"/>
      <c r="S512" s="39">
        <f>IF(Suggested="Yes",AA512,AG512)</f>
        <v>5.4</v>
      </c>
      <c r="T512" s="37" t="s">
        <v>45</v>
      </c>
      <c r="U512" s="5" t="str">
        <f>+Instructions!$B$3</f>
        <v>B</v>
      </c>
      <c r="V512" s="52"/>
      <c r="W512" s="56">
        <f>+Instructions!$C$22</f>
        <v>0</v>
      </c>
      <c r="X512" s="17">
        <f>ROUND($AA512*(1-W512)+0.004999,2)</f>
        <v>5.4</v>
      </c>
      <c r="Y512" s="52"/>
      <c r="Z512" s="6" t="s">
        <v>737</v>
      </c>
      <c r="AA512" s="39">
        <v>5.4</v>
      </c>
      <c r="AB512" s="60">
        <f>+W512</f>
        <v>0</v>
      </c>
      <c r="AC512" s="17">
        <f>+X512</f>
        <v>5.4</v>
      </c>
      <c r="AD512" s="12">
        <f>(AG512-AC512)/AG512</f>
        <v>0</v>
      </c>
      <c r="AE512" s="118"/>
      <c r="AF512" s="126">
        <v>3</v>
      </c>
      <c r="AG512" s="53">
        <f>SUM(AJ512:AL512)+AE512</f>
        <v>5.4</v>
      </c>
      <c r="AH512" s="52"/>
      <c r="AJ512" s="17">
        <f>ROUND(AC512/(1-VLOOKUP(AF512,Group,2,FALSE)),2)</f>
        <v>5.4</v>
      </c>
      <c r="AK512" s="17">
        <f>IF(VLOOKUP(AF512,Group,5,FALSE)="YES",VLOOKUP(ROUND(ROUND(AJ512,1)-AJ512,2),Round,2,FALSE)+VLOOKUP(AF512,Group,6,FALSE),0)</f>
        <v>0</v>
      </c>
      <c r="AL512" s="17">
        <f>IF(VLOOKUP(AF512,Group,7,FALSE)="",0,ROUND(AJ512-0.04999,1)-AJ512+AM512)</f>
        <v>0</v>
      </c>
      <c r="AM512" s="17" t="str">
        <f>IF(VLOOKUP(AF512,Group,7,FALSE)="","",VLOOKUP(AF512,Group,7,FALSE))</f>
        <v/>
      </c>
      <c r="AO512" s="103" t="s">
        <v>57</v>
      </c>
    </row>
    <row r="513" spans="2:41" s="3" customFormat="1" ht="2.85" customHeight="1" x14ac:dyDescent="0.2">
      <c r="P513" s="75"/>
      <c r="Q513" s="91"/>
      <c r="R513" s="6"/>
      <c r="S513" s="39"/>
      <c r="T513" s="6"/>
      <c r="U513" s="5"/>
      <c r="V513" s="52"/>
      <c r="W513" s="56"/>
      <c r="X513" s="15"/>
      <c r="Y513" s="52"/>
      <c r="Z513" s="39"/>
      <c r="AA513" s="39"/>
      <c r="AB513" s="55"/>
      <c r="AC513" s="17"/>
      <c r="AD513" s="15"/>
      <c r="AE513" s="65"/>
      <c r="AF513" s="121"/>
      <c r="AG513" s="39"/>
      <c r="AH513" s="52"/>
      <c r="AJ513" s="17"/>
      <c r="AK513" s="17"/>
      <c r="AL513" s="17"/>
      <c r="AM513" s="17"/>
      <c r="AO513" s="31"/>
    </row>
    <row r="514" spans="2:41" s="3" customFormat="1" ht="9.9499999999999993" customHeight="1" x14ac:dyDescent="0.2">
      <c r="B514" s="114" t="s">
        <v>90</v>
      </c>
      <c r="D514" s="40"/>
      <c r="E514" s="75" t="s">
        <v>103</v>
      </c>
      <c r="F514" s="75"/>
      <c r="G514" s="30" t="s">
        <v>47</v>
      </c>
      <c r="H514" s="30"/>
      <c r="I514" s="30"/>
      <c r="J514" s="30"/>
      <c r="K514" s="30" t="s">
        <v>166</v>
      </c>
      <c r="L514" s="30"/>
      <c r="M514" s="30"/>
      <c r="N514" s="30"/>
      <c r="P514" s="75" t="s">
        <v>299</v>
      </c>
      <c r="Q514" s="91"/>
      <c r="R514" s="29" t="s">
        <v>51</v>
      </c>
      <c r="S514" s="39">
        <f>IF(Suggested="Yes",AA514,AG514)</f>
        <v>5.4</v>
      </c>
      <c r="T514" s="37" t="s">
        <v>46</v>
      </c>
      <c r="U514" s="5" t="str">
        <f>+Instructions!$B$3</f>
        <v>B</v>
      </c>
      <c r="V514" s="52"/>
      <c r="W514" s="56">
        <f>+Instructions!$C$22</f>
        <v>0</v>
      </c>
      <c r="X514" s="39">
        <f>ROUND($AA514*(1-W514)+0.004999,2)</f>
        <v>5.4</v>
      </c>
      <c r="Y514" s="52"/>
      <c r="Z514" s="6" t="s">
        <v>737</v>
      </c>
      <c r="AA514" s="39">
        <v>5.4</v>
      </c>
      <c r="AB514" s="60">
        <f t="shared" ref="AB514:AC516" si="329">+W514</f>
        <v>0</v>
      </c>
      <c r="AC514" s="39">
        <f t="shared" si="329"/>
        <v>5.4</v>
      </c>
      <c r="AD514" s="60">
        <f>(AG514-AC514)/AG514</f>
        <v>0</v>
      </c>
      <c r="AE514" s="118"/>
      <c r="AF514" s="127">
        <v>2</v>
      </c>
      <c r="AG514" s="44">
        <f>SUM(AJ514:AL514)+AE514</f>
        <v>5.4</v>
      </c>
      <c r="AH514" s="52"/>
      <c r="AJ514" s="17">
        <f>ROUND(AC514/(1-VLOOKUP(AF514,Group,2,FALSE)),2)</f>
        <v>5.4</v>
      </c>
      <c r="AK514" s="17">
        <f>IF(VLOOKUP(AF514,Group,5,FALSE)="YES",VLOOKUP(ROUND(ROUND(AJ514,1)-AJ514,2),Round,2,FALSE)+VLOOKUP(AF514,Group,6,FALSE),0)</f>
        <v>0</v>
      </c>
      <c r="AL514" s="17">
        <f>IF(VLOOKUP(AF514,Group,7,FALSE)="",0,ROUND(AJ514-0.04999,1)-AJ514+AM514)</f>
        <v>0</v>
      </c>
      <c r="AM514" s="17" t="str">
        <f>IF(VLOOKUP(AF514,Group,7,FALSE)="","",VLOOKUP(AF514,Group,7,FALSE))</f>
        <v/>
      </c>
      <c r="AO514" s="103" t="s">
        <v>57</v>
      </c>
    </row>
    <row r="515" spans="2:41" s="3" customFormat="1" ht="9.9499999999999993" customHeight="1" x14ac:dyDescent="0.2">
      <c r="B515" s="114" t="s">
        <v>90</v>
      </c>
      <c r="D515" s="40"/>
      <c r="E515" s="75" t="s">
        <v>290</v>
      </c>
      <c r="F515" s="75"/>
      <c r="G515" s="30" t="s">
        <v>47</v>
      </c>
      <c r="H515" s="30"/>
      <c r="I515" s="30"/>
      <c r="J515" s="30"/>
      <c r="K515" s="30" t="s">
        <v>166</v>
      </c>
      <c r="L515" s="30"/>
      <c r="M515" s="30"/>
      <c r="N515" s="30"/>
      <c r="P515" s="75" t="s">
        <v>378</v>
      </c>
      <c r="Q515" s="91"/>
      <c r="R515" s="29"/>
      <c r="S515" s="39">
        <f>IF(Suggested="Yes",AA515,AG515)</f>
        <v>9.3000000000000007</v>
      </c>
      <c r="T515" s="37" t="s">
        <v>46</v>
      </c>
      <c r="U515" s="5" t="str">
        <f>+Instructions!$B$3</f>
        <v>B</v>
      </c>
      <c r="V515" s="52"/>
      <c r="W515" s="56">
        <f>+Instructions!$C$22</f>
        <v>0</v>
      </c>
      <c r="X515" s="39">
        <f>ROUND($AA515*(1-W515)+0.004999,2)</f>
        <v>9.3000000000000007</v>
      </c>
      <c r="Y515" s="52"/>
      <c r="Z515" s="6" t="s">
        <v>737</v>
      </c>
      <c r="AA515" s="39">
        <v>9.3000000000000007</v>
      </c>
      <c r="AB515" s="60">
        <f t="shared" si="329"/>
        <v>0</v>
      </c>
      <c r="AC515" s="39">
        <f t="shared" si="329"/>
        <v>9.3000000000000007</v>
      </c>
      <c r="AD515" s="60">
        <f>(AG515-AC515)/AG515</f>
        <v>0</v>
      </c>
      <c r="AE515" s="118"/>
      <c r="AF515" s="127">
        <v>2</v>
      </c>
      <c r="AG515" s="44">
        <f>SUM(AJ515:AL515)+AE515</f>
        <v>9.3000000000000007</v>
      </c>
      <c r="AH515" s="52"/>
      <c r="AJ515" s="17">
        <f>ROUND(AC515/(1-VLOOKUP(AF515,Group,2,FALSE)),2)</f>
        <v>9.3000000000000007</v>
      </c>
      <c r="AK515" s="17">
        <f>IF(VLOOKUP(AF515,Group,5,FALSE)="YES",VLOOKUP(ROUND(ROUND(AJ515,1)-AJ515,2),Round,2,FALSE)+VLOOKUP(AF515,Group,6,FALSE),0)</f>
        <v>0</v>
      </c>
      <c r="AL515" s="17">
        <f>IF(VLOOKUP(AF515,Group,7,FALSE)="",0,ROUND(AJ515-0.04999,1)-AJ515+AM515)</f>
        <v>0</v>
      </c>
      <c r="AM515" s="17" t="str">
        <f>IF(VLOOKUP(AF515,Group,7,FALSE)="","",VLOOKUP(AF515,Group,7,FALSE))</f>
        <v/>
      </c>
      <c r="AO515" s="103" t="s">
        <v>57</v>
      </c>
    </row>
    <row r="516" spans="2:41" s="3" customFormat="1" ht="9.9499999999999993" customHeight="1" x14ac:dyDescent="0.2">
      <c r="B516" s="114" t="s">
        <v>90</v>
      </c>
      <c r="D516" s="40"/>
      <c r="E516" s="75" t="s">
        <v>177</v>
      </c>
      <c r="F516" s="75"/>
      <c r="G516" s="30" t="s">
        <v>47</v>
      </c>
      <c r="H516" s="30"/>
      <c r="I516" s="30"/>
      <c r="J516" s="30"/>
      <c r="K516" s="30" t="s">
        <v>166</v>
      </c>
      <c r="L516" s="30"/>
      <c r="M516" s="30"/>
      <c r="N516" s="30"/>
      <c r="P516" s="75" t="s">
        <v>101</v>
      </c>
      <c r="Q516" s="91"/>
      <c r="R516" s="29"/>
      <c r="S516" s="39">
        <f>IF(Suggested="Yes",AA516,AG516)</f>
        <v>5.95</v>
      </c>
      <c r="T516" s="37" t="s">
        <v>46</v>
      </c>
      <c r="U516" s="5" t="str">
        <f>+Instructions!$B$3</f>
        <v>B</v>
      </c>
      <c r="V516" s="52"/>
      <c r="W516" s="56">
        <f>+Instructions!$C$22</f>
        <v>0</v>
      </c>
      <c r="X516" s="39">
        <f>ROUND($AA516*(1-W516)+0.004999,2)</f>
        <v>5.95</v>
      </c>
      <c r="Y516" s="52"/>
      <c r="Z516" s="6" t="s">
        <v>737</v>
      </c>
      <c r="AA516" s="39">
        <v>5.95</v>
      </c>
      <c r="AB516" s="60">
        <f t="shared" si="329"/>
        <v>0</v>
      </c>
      <c r="AC516" s="39">
        <f t="shared" si="329"/>
        <v>5.95</v>
      </c>
      <c r="AD516" s="60">
        <f>(AG516-AC516)/AG516</f>
        <v>0</v>
      </c>
      <c r="AE516" s="118"/>
      <c r="AF516" s="127">
        <v>2</v>
      </c>
      <c r="AG516" s="44">
        <f>SUM(AJ516:AL516)+AE516</f>
        <v>5.95</v>
      </c>
      <c r="AH516" s="52"/>
      <c r="AJ516" s="17">
        <f>ROUND(AC516/(1-VLOOKUP(AF516,Group,2,FALSE)),2)</f>
        <v>5.95</v>
      </c>
      <c r="AK516" s="17">
        <f>IF(VLOOKUP(AF516,Group,5,FALSE)="YES",VLOOKUP(ROUND(ROUND(AJ516,1)-AJ516,2),Round,2,FALSE)+VLOOKUP(AF516,Group,6,FALSE),0)</f>
        <v>0</v>
      </c>
      <c r="AL516" s="17">
        <f>IF(VLOOKUP(AF516,Group,7,FALSE)="",0,ROUND(AJ516-0.04999,1)-AJ516+AM516)</f>
        <v>0</v>
      </c>
      <c r="AM516" s="17" t="str">
        <f>IF(VLOOKUP(AF516,Group,7,FALSE)="","",VLOOKUP(AF516,Group,7,FALSE))</f>
        <v/>
      </c>
      <c r="AO516" s="103" t="s">
        <v>57</v>
      </c>
    </row>
    <row r="517" spans="2:41" s="3" customFormat="1" ht="2.85" customHeight="1" x14ac:dyDescent="0.2">
      <c r="P517" s="75"/>
      <c r="Q517" s="91"/>
      <c r="R517" s="6"/>
      <c r="S517" s="39"/>
      <c r="T517" s="6"/>
      <c r="U517" s="5"/>
      <c r="V517" s="52"/>
      <c r="W517" s="56"/>
      <c r="X517" s="15"/>
      <c r="Y517" s="52"/>
      <c r="Z517" s="39"/>
      <c r="AA517" s="39"/>
      <c r="AB517" s="55"/>
      <c r="AC517" s="17"/>
      <c r="AD517" s="15"/>
      <c r="AE517" s="65"/>
      <c r="AF517" s="121"/>
      <c r="AG517" s="39"/>
      <c r="AH517" s="52"/>
      <c r="AJ517" s="17"/>
      <c r="AK517" s="17"/>
      <c r="AL517" s="17"/>
      <c r="AM517" s="17"/>
      <c r="AO517" s="31"/>
    </row>
    <row r="518" spans="2:41" s="3" customFormat="1" ht="9.9499999999999993" customHeight="1" x14ac:dyDescent="0.2">
      <c r="B518" s="112" t="s">
        <v>91</v>
      </c>
      <c r="D518" s="40"/>
      <c r="E518" s="75" t="s">
        <v>379</v>
      </c>
      <c r="F518" s="75"/>
      <c r="G518" s="30" t="s">
        <v>98</v>
      </c>
      <c r="H518" s="30"/>
      <c r="I518" s="30"/>
      <c r="J518" s="30"/>
      <c r="K518" s="30" t="s">
        <v>166</v>
      </c>
      <c r="L518" s="30"/>
      <c r="M518" s="30"/>
      <c r="N518" s="30"/>
      <c r="P518" s="75"/>
      <c r="Q518" s="91"/>
      <c r="R518" s="29" t="s">
        <v>51</v>
      </c>
      <c r="S518" s="39">
        <f>IF(Suggested="Yes",AA518,AG518)</f>
        <v>1.95</v>
      </c>
      <c r="T518" s="37" t="s">
        <v>45</v>
      </c>
      <c r="U518" s="5" t="str">
        <f>+Instructions!$B$3</f>
        <v>B</v>
      </c>
      <c r="V518" s="52"/>
      <c r="W518" s="56">
        <f>+Instructions!$C$22</f>
        <v>0</v>
      </c>
      <c r="X518" s="17">
        <f>ROUND($AA518*(1-W518)+0.004999,2)</f>
        <v>1.95</v>
      </c>
      <c r="Y518" s="52"/>
      <c r="Z518" s="6" t="s">
        <v>737</v>
      </c>
      <c r="AA518" s="39">
        <v>1.95</v>
      </c>
      <c r="AB518" s="60">
        <f>+W518</f>
        <v>0</v>
      </c>
      <c r="AC518" s="17">
        <f>+X518</f>
        <v>1.95</v>
      </c>
      <c r="AD518" s="12">
        <f>(AG518-AC518)/AG518</f>
        <v>0</v>
      </c>
      <c r="AE518" s="118"/>
      <c r="AF518" s="126">
        <v>3</v>
      </c>
      <c r="AG518" s="53">
        <f>SUM(AJ518:AL518)+AE518</f>
        <v>1.95</v>
      </c>
      <c r="AH518" s="52"/>
      <c r="AJ518" s="17">
        <f>ROUND(AC518/(1-VLOOKUP(AF518,Group,2,FALSE)),2)</f>
        <v>1.95</v>
      </c>
      <c r="AK518" s="17">
        <f>IF(VLOOKUP(AF518,Group,5,FALSE)="YES",VLOOKUP(ROUND(ROUND(AJ518,1)-AJ518,2),Round,2,FALSE)+VLOOKUP(AF518,Group,6,FALSE),0)</f>
        <v>0</v>
      </c>
      <c r="AL518" s="17">
        <f>IF(VLOOKUP(AF518,Group,7,FALSE)="",0,ROUND(AJ518-0.04999,1)-AJ518+AM518)</f>
        <v>0</v>
      </c>
      <c r="AM518" s="17" t="str">
        <f>IF(VLOOKUP(AF518,Group,7,FALSE)="","",VLOOKUP(AF518,Group,7,FALSE))</f>
        <v/>
      </c>
      <c r="AO518" s="103" t="s">
        <v>57</v>
      </c>
    </row>
    <row r="519" spans="2:41" s="3" customFormat="1" ht="9.9499999999999993" customHeight="1" x14ac:dyDescent="0.2">
      <c r="B519" s="112" t="s">
        <v>91</v>
      </c>
      <c r="D519" s="40"/>
      <c r="E519" s="75" t="s">
        <v>349</v>
      </c>
      <c r="F519" s="75"/>
      <c r="G519" s="30" t="s">
        <v>98</v>
      </c>
      <c r="H519" s="30"/>
      <c r="I519" s="30"/>
      <c r="J519" s="30"/>
      <c r="K519" s="30" t="s">
        <v>166</v>
      </c>
      <c r="L519" s="30"/>
      <c r="M519" s="30"/>
      <c r="N519" s="30"/>
      <c r="P519" s="75"/>
      <c r="Q519" s="91"/>
      <c r="R519" s="29"/>
      <c r="S519" s="39">
        <f>IF(Suggested="Yes",AA519,AG519)</f>
        <v>2.4500000000000002</v>
      </c>
      <c r="T519" s="37" t="s">
        <v>45</v>
      </c>
      <c r="U519" s="5" t="str">
        <f>+Instructions!$B$3</f>
        <v>B</v>
      </c>
      <c r="V519" s="52"/>
      <c r="W519" s="56">
        <f>+Instructions!$C$22</f>
        <v>0</v>
      </c>
      <c r="X519" s="17">
        <f>ROUND($AA519*(1-W519)+0.004999,2)</f>
        <v>2.4500000000000002</v>
      </c>
      <c r="Y519" s="52"/>
      <c r="Z519" s="6" t="s">
        <v>737</v>
      </c>
      <c r="AA519" s="39">
        <v>2.4500000000000002</v>
      </c>
      <c r="AB519" s="60">
        <f>+W519</f>
        <v>0</v>
      </c>
      <c r="AC519" s="17">
        <f>+X519</f>
        <v>2.4500000000000002</v>
      </c>
      <c r="AD519" s="12">
        <f>(AG519-AC519)/AG519</f>
        <v>0</v>
      </c>
      <c r="AE519" s="118"/>
      <c r="AF519" s="126">
        <v>3</v>
      </c>
      <c r="AG519" s="53">
        <f>SUM(AJ519:AL519)+AE519</f>
        <v>2.4500000000000002</v>
      </c>
      <c r="AH519" s="52"/>
      <c r="AJ519" s="17">
        <f>ROUND(AC519/(1-VLOOKUP(AF519,Group,2,FALSE)),2)</f>
        <v>2.4500000000000002</v>
      </c>
      <c r="AK519" s="17">
        <f>IF(VLOOKUP(AF519,Group,5,FALSE)="YES",VLOOKUP(ROUND(ROUND(AJ519,1)-AJ519,2),Round,2,FALSE)+VLOOKUP(AF519,Group,6,FALSE),0)</f>
        <v>0</v>
      </c>
      <c r="AL519" s="17">
        <f>IF(VLOOKUP(AF519,Group,7,FALSE)="",0,ROUND(AJ519-0.04999,1)-AJ519+AM519)</f>
        <v>0</v>
      </c>
      <c r="AM519" s="17" t="str">
        <f>IF(VLOOKUP(AF519,Group,7,FALSE)="","",VLOOKUP(AF519,Group,7,FALSE))</f>
        <v/>
      </c>
      <c r="AO519" s="103" t="s">
        <v>57</v>
      </c>
    </row>
    <row r="520" spans="2:41" s="3" customFormat="1" ht="2.85" customHeight="1" x14ac:dyDescent="0.2">
      <c r="P520" s="75"/>
      <c r="Q520" s="91"/>
      <c r="R520" s="6"/>
      <c r="S520" s="39"/>
      <c r="T520" s="6"/>
      <c r="U520" s="5"/>
      <c r="V520" s="52"/>
      <c r="W520" s="56"/>
      <c r="X520" s="15"/>
      <c r="Y520" s="52"/>
      <c r="Z520" s="39"/>
      <c r="AA520" s="39"/>
      <c r="AB520" s="55"/>
      <c r="AC520" s="17"/>
      <c r="AD520" s="15"/>
      <c r="AE520" s="65"/>
      <c r="AF520" s="121"/>
      <c r="AG520" s="39"/>
      <c r="AH520" s="52"/>
      <c r="AJ520" s="17"/>
      <c r="AK520" s="17"/>
      <c r="AL520" s="17"/>
      <c r="AM520" s="17"/>
      <c r="AO520" s="31"/>
    </row>
    <row r="521" spans="2:41" s="3" customFormat="1" ht="9.9499999999999993" customHeight="1" x14ac:dyDescent="0.2">
      <c r="B521" s="112" t="s">
        <v>91</v>
      </c>
      <c r="D521" s="40"/>
      <c r="E521" s="75" t="s">
        <v>271</v>
      </c>
      <c r="F521" s="75"/>
      <c r="G521" s="30" t="s">
        <v>272</v>
      </c>
      <c r="H521" s="30"/>
      <c r="I521" s="30"/>
      <c r="J521" s="30"/>
      <c r="K521" s="30" t="s">
        <v>166</v>
      </c>
      <c r="L521" s="30"/>
      <c r="M521" s="30" t="s">
        <v>87</v>
      </c>
      <c r="N521" s="30"/>
      <c r="P521" s="75"/>
      <c r="Q521" s="91"/>
      <c r="R521" s="29"/>
      <c r="S521" s="39">
        <f>IF(Suggested="Yes",AA521,AG521)</f>
        <v>5.4</v>
      </c>
      <c r="T521" s="37" t="s">
        <v>45</v>
      </c>
      <c r="U521" s="5" t="str">
        <f>+Instructions!$B$3</f>
        <v>B</v>
      </c>
      <c r="V521" s="52"/>
      <c r="W521" s="56">
        <f>+Instructions!$C$22</f>
        <v>0</v>
      </c>
      <c r="X521" s="17">
        <f>ROUND($AA521*(1-W521)+0.004999,2)</f>
        <v>5.4</v>
      </c>
      <c r="Y521" s="52"/>
      <c r="Z521" s="6" t="s">
        <v>737</v>
      </c>
      <c r="AA521" s="39">
        <v>5.4</v>
      </c>
      <c r="AB521" s="60">
        <f>+W521</f>
        <v>0</v>
      </c>
      <c r="AC521" s="17">
        <f>+X521</f>
        <v>5.4</v>
      </c>
      <c r="AD521" s="12">
        <f>(AG521-AC521)/AG521</f>
        <v>0</v>
      </c>
      <c r="AE521" s="118"/>
      <c r="AF521" s="126">
        <v>3</v>
      </c>
      <c r="AG521" s="53">
        <f>SUM(AJ521:AL521)+AE521</f>
        <v>5.4</v>
      </c>
      <c r="AH521" s="52"/>
      <c r="AJ521" s="17">
        <f>ROUND(AC521/(1-VLOOKUP(AF521,Group,2,FALSE)),2)</f>
        <v>5.4</v>
      </c>
      <c r="AK521" s="17">
        <f>IF(VLOOKUP(AF521,Group,5,FALSE)="YES",VLOOKUP(ROUND(ROUND(AJ521,1)-AJ521,2),Round,2,FALSE)+VLOOKUP(AF521,Group,6,FALSE),0)</f>
        <v>0</v>
      </c>
      <c r="AL521" s="17">
        <f>IF(VLOOKUP(AF521,Group,7,FALSE)="",0,ROUND(AJ521-0.04999,1)-AJ521+AM521)</f>
        <v>0</v>
      </c>
      <c r="AM521" s="17" t="str">
        <f>IF(VLOOKUP(AF521,Group,7,FALSE)="","",VLOOKUP(AF521,Group,7,FALSE))</f>
        <v/>
      </c>
      <c r="AO521" s="103" t="s">
        <v>57</v>
      </c>
    </row>
    <row r="522" spans="2:41" s="3" customFormat="1" ht="2.85" customHeight="1" x14ac:dyDescent="0.2">
      <c r="P522" s="75"/>
      <c r="Q522" s="91"/>
      <c r="R522" s="6"/>
      <c r="S522" s="39"/>
      <c r="T522" s="6"/>
      <c r="U522" s="5"/>
      <c r="V522" s="52"/>
      <c r="W522" s="56"/>
      <c r="X522" s="15"/>
      <c r="Y522" s="52"/>
      <c r="Z522" s="39"/>
      <c r="AA522" s="39"/>
      <c r="AB522" s="55"/>
      <c r="AC522" s="17"/>
      <c r="AD522" s="15"/>
      <c r="AE522" s="65"/>
      <c r="AF522" s="121"/>
      <c r="AG522" s="39"/>
      <c r="AH522" s="52"/>
      <c r="AJ522" s="17"/>
      <c r="AK522" s="17"/>
      <c r="AL522" s="17"/>
      <c r="AM522" s="17"/>
      <c r="AO522" s="31"/>
    </row>
    <row r="523" spans="2:41" s="3" customFormat="1" ht="9.9499999999999993" customHeight="1" x14ac:dyDescent="0.2">
      <c r="C523" s="74"/>
      <c r="D523" s="40" t="s">
        <v>9</v>
      </c>
      <c r="E523" s="135" t="s">
        <v>380</v>
      </c>
      <c r="F523" s="135"/>
      <c r="G523" s="135" t="s">
        <v>382</v>
      </c>
      <c r="H523" s="135"/>
      <c r="I523" s="135"/>
      <c r="J523" s="135" t="s">
        <v>383</v>
      </c>
      <c r="K523" s="135"/>
      <c r="L523" s="135"/>
      <c r="M523" s="135"/>
      <c r="N523" s="135"/>
      <c r="O523" s="135"/>
      <c r="P523" s="135"/>
      <c r="S523" s="21"/>
      <c r="T523" s="68"/>
      <c r="U523" s="5"/>
      <c r="V523" s="52"/>
      <c r="W523" s="70"/>
      <c r="X523" s="70"/>
      <c r="Y523" s="52"/>
      <c r="Z523" s="39"/>
      <c r="AA523" s="39"/>
      <c r="AB523" s="55"/>
      <c r="AC523" s="17"/>
      <c r="AD523" s="15"/>
      <c r="AE523" s="65"/>
      <c r="AF523" s="121"/>
      <c r="AG523" s="17"/>
      <c r="AH523" s="52"/>
      <c r="AJ523" s="17"/>
      <c r="AK523" s="17"/>
      <c r="AL523" s="17"/>
      <c r="AM523" s="17"/>
      <c r="AO523" s="31"/>
    </row>
    <row r="524" spans="2:41" s="3" customFormat="1" ht="9.9499999999999993" customHeight="1" x14ac:dyDescent="0.2">
      <c r="C524" s="74"/>
      <c r="D524" s="40"/>
      <c r="E524" s="135" t="s">
        <v>381</v>
      </c>
      <c r="F524" s="135"/>
      <c r="G524" s="135" t="s">
        <v>384</v>
      </c>
      <c r="H524" s="135"/>
      <c r="I524" s="135"/>
      <c r="J524" s="135" t="s">
        <v>385</v>
      </c>
      <c r="K524" s="135"/>
      <c r="L524" s="135" t="s">
        <v>87</v>
      </c>
      <c r="M524" s="135"/>
      <c r="N524" s="135"/>
      <c r="O524" s="135"/>
      <c r="P524" s="135"/>
      <c r="S524" s="21"/>
      <c r="T524" s="68"/>
      <c r="U524" s="5"/>
      <c r="V524" s="52"/>
      <c r="W524" s="70"/>
      <c r="X524" s="70"/>
      <c r="Y524" s="52"/>
      <c r="Z524" s="39"/>
      <c r="AA524" s="39"/>
      <c r="AB524" s="55"/>
      <c r="AC524" s="17"/>
      <c r="AD524" s="15"/>
      <c r="AE524" s="65"/>
      <c r="AF524" s="121"/>
      <c r="AG524" s="17"/>
      <c r="AH524" s="52"/>
      <c r="AJ524" s="17"/>
      <c r="AK524" s="17"/>
      <c r="AL524" s="17"/>
      <c r="AM524" s="17"/>
      <c r="AO524" s="31"/>
    </row>
    <row r="525" spans="2:41" s="3" customFormat="1" ht="2.85" customHeight="1" x14ac:dyDescent="0.2">
      <c r="P525" s="75"/>
      <c r="Q525" s="91"/>
      <c r="R525" s="6"/>
      <c r="S525" s="39"/>
      <c r="T525" s="6"/>
      <c r="U525" s="5"/>
      <c r="V525" s="52"/>
      <c r="W525" s="56"/>
      <c r="X525" s="15"/>
      <c r="Y525" s="52"/>
      <c r="Z525" s="39"/>
      <c r="AA525" s="39"/>
      <c r="AB525" s="55"/>
      <c r="AC525" s="17"/>
      <c r="AD525" s="15"/>
      <c r="AE525" s="65"/>
      <c r="AF525" s="121"/>
      <c r="AG525" s="39"/>
      <c r="AH525" s="52"/>
      <c r="AJ525" s="17"/>
      <c r="AK525" s="17"/>
      <c r="AL525" s="17"/>
      <c r="AM525" s="17"/>
      <c r="AO525" s="31"/>
    </row>
    <row r="526" spans="2:41" s="3" customFormat="1" ht="9.9499999999999993" customHeight="1" x14ac:dyDescent="0.2">
      <c r="B526" s="114" t="s">
        <v>90</v>
      </c>
      <c r="D526" s="40" t="s">
        <v>95</v>
      </c>
      <c r="E526" s="75" t="s">
        <v>103</v>
      </c>
      <c r="F526" s="75"/>
      <c r="G526" s="30" t="s">
        <v>47</v>
      </c>
      <c r="H526" s="30"/>
      <c r="I526" s="30"/>
      <c r="J526" s="30"/>
      <c r="K526" s="30" t="s">
        <v>172</v>
      </c>
      <c r="M526" s="228"/>
      <c r="N526" s="30"/>
      <c r="P526" s="75" t="s">
        <v>299</v>
      </c>
      <c r="Q526" s="91"/>
      <c r="R526" s="29"/>
      <c r="S526" s="39">
        <f>IF(Suggested="Yes",AA526,AG526)</f>
        <v>6.05</v>
      </c>
      <c r="T526" s="37" t="s">
        <v>46</v>
      </c>
      <c r="U526" s="5" t="str">
        <f>+Instructions!$B$3</f>
        <v>B</v>
      </c>
      <c r="V526" s="52"/>
      <c r="W526" s="56">
        <f>+Instructions!$C$22</f>
        <v>0</v>
      </c>
      <c r="X526" s="39">
        <f>ROUND($AA526*(1-W526)+0.004999,2)</f>
        <v>6.05</v>
      </c>
      <c r="Y526" s="52"/>
      <c r="Z526" s="6" t="s">
        <v>737</v>
      </c>
      <c r="AA526" s="39">
        <v>6.05</v>
      </c>
      <c r="AB526" s="60">
        <f t="shared" ref="AB526:AC528" si="330">+W526</f>
        <v>0</v>
      </c>
      <c r="AC526" s="39">
        <f t="shared" si="330"/>
        <v>6.05</v>
      </c>
      <c r="AD526" s="60">
        <f>(AG526-AC526)/AG526</f>
        <v>0</v>
      </c>
      <c r="AE526" s="118"/>
      <c r="AF526" s="127">
        <v>2</v>
      </c>
      <c r="AG526" s="44">
        <f>SUM(AJ526:AL526)+AE526</f>
        <v>6.05</v>
      </c>
      <c r="AH526" s="52"/>
      <c r="AJ526" s="17">
        <f>ROUND(AC526/(1-VLOOKUP(AF526,Group,2,FALSE)),2)</f>
        <v>6.05</v>
      </c>
      <c r="AK526" s="17">
        <f>IF(VLOOKUP(AF526,Group,5,FALSE)="YES",VLOOKUP(ROUND(ROUND(AJ526,1)-AJ526,2),Round,2,FALSE)+VLOOKUP(AF526,Group,6,FALSE),0)</f>
        <v>0</v>
      </c>
      <c r="AL526" s="17">
        <f>IF(VLOOKUP(AF526,Group,7,FALSE)="",0,ROUND(AJ526-0.04999,1)-AJ526+AM526)</f>
        <v>0</v>
      </c>
      <c r="AM526" s="17" t="str">
        <f>IF(VLOOKUP(AF526,Group,7,FALSE)="","",VLOOKUP(AF526,Group,7,FALSE))</f>
        <v/>
      </c>
      <c r="AO526" s="103" t="s">
        <v>57</v>
      </c>
    </row>
    <row r="527" spans="2:41" s="3" customFormat="1" ht="9.9499999999999993" customHeight="1" x14ac:dyDescent="0.2">
      <c r="B527" s="114" t="s">
        <v>90</v>
      </c>
      <c r="D527" s="40"/>
      <c r="E527" s="75" t="s">
        <v>290</v>
      </c>
      <c r="F527" s="75"/>
      <c r="G527" s="30" t="s">
        <v>47</v>
      </c>
      <c r="H527" s="30"/>
      <c r="I527" s="30"/>
      <c r="J527" s="30"/>
      <c r="K527" s="30" t="s">
        <v>172</v>
      </c>
      <c r="L527" s="30"/>
      <c r="M527" s="30"/>
      <c r="N527" s="30"/>
      <c r="P527" s="75" t="s">
        <v>378</v>
      </c>
      <c r="Q527" s="91"/>
      <c r="R527" s="29"/>
      <c r="S527" s="39">
        <f>IF(Suggested="Yes",AA527,AG527)</f>
        <v>10.65</v>
      </c>
      <c r="T527" s="37" t="s">
        <v>46</v>
      </c>
      <c r="U527" s="5" t="str">
        <f>+Instructions!$B$3</f>
        <v>B</v>
      </c>
      <c r="V527" s="52"/>
      <c r="W527" s="56">
        <f>+Instructions!$C$22</f>
        <v>0</v>
      </c>
      <c r="X527" s="39">
        <f>ROUND($AA527*(1-W527)+0.004999,2)</f>
        <v>10.65</v>
      </c>
      <c r="Y527" s="52"/>
      <c r="Z527" s="6" t="s">
        <v>737</v>
      </c>
      <c r="AA527" s="39">
        <v>10.65</v>
      </c>
      <c r="AB527" s="60">
        <f t="shared" si="330"/>
        <v>0</v>
      </c>
      <c r="AC527" s="39">
        <f t="shared" si="330"/>
        <v>10.65</v>
      </c>
      <c r="AD527" s="60">
        <f>(AG527-AC527)/AG527</f>
        <v>0</v>
      </c>
      <c r="AE527" s="118"/>
      <c r="AF527" s="127">
        <v>2</v>
      </c>
      <c r="AG527" s="44">
        <f>SUM(AJ527:AL527)+AE527</f>
        <v>10.65</v>
      </c>
      <c r="AH527" s="52"/>
      <c r="AJ527" s="17">
        <f>ROUND(AC527/(1-VLOOKUP(AF527,Group,2,FALSE)),2)</f>
        <v>10.65</v>
      </c>
      <c r="AK527" s="17">
        <f>IF(VLOOKUP(AF527,Group,5,FALSE)="YES",VLOOKUP(ROUND(ROUND(AJ527,1)-AJ527,2),Round,2,FALSE)+VLOOKUP(AF527,Group,6,FALSE),0)</f>
        <v>0</v>
      </c>
      <c r="AL527" s="17">
        <f>IF(VLOOKUP(AF527,Group,7,FALSE)="",0,ROUND(AJ527-0.04999,1)-AJ527+AM527)</f>
        <v>0</v>
      </c>
      <c r="AM527" s="17" t="str">
        <f>IF(VLOOKUP(AF527,Group,7,FALSE)="","",VLOOKUP(AF527,Group,7,FALSE))</f>
        <v/>
      </c>
      <c r="AO527" s="103" t="s">
        <v>57</v>
      </c>
    </row>
    <row r="528" spans="2:41" s="3" customFormat="1" ht="9.9499999999999993" customHeight="1" x14ac:dyDescent="0.2">
      <c r="B528" s="114" t="s">
        <v>90</v>
      </c>
      <c r="D528" s="40"/>
      <c r="E528" s="75" t="s">
        <v>177</v>
      </c>
      <c r="F528" s="75"/>
      <c r="G528" s="30" t="s">
        <v>47</v>
      </c>
      <c r="H528" s="30"/>
      <c r="I528" s="30"/>
      <c r="J528" s="30"/>
      <c r="K528" s="30" t="s">
        <v>172</v>
      </c>
      <c r="L528" s="30"/>
      <c r="M528" s="228"/>
      <c r="N528" s="30"/>
      <c r="P528" s="75" t="s">
        <v>101</v>
      </c>
      <c r="Q528" s="91"/>
      <c r="R528" s="29"/>
      <c r="S528" s="39">
        <f>IF(Suggested="Yes",AA528,AG528)</f>
        <v>6.65</v>
      </c>
      <c r="T528" s="37" t="s">
        <v>46</v>
      </c>
      <c r="U528" s="5" t="str">
        <f>+Instructions!$B$3</f>
        <v>B</v>
      </c>
      <c r="V528" s="52"/>
      <c r="W528" s="56">
        <f>+Instructions!$C$22</f>
        <v>0</v>
      </c>
      <c r="X528" s="39">
        <f>ROUND($AA528*(1-W528)+0.004999,2)</f>
        <v>6.65</v>
      </c>
      <c r="Y528" s="52"/>
      <c r="Z528" s="6" t="s">
        <v>737</v>
      </c>
      <c r="AA528" s="39">
        <v>6.65</v>
      </c>
      <c r="AB528" s="60">
        <f t="shared" si="330"/>
        <v>0</v>
      </c>
      <c r="AC528" s="39">
        <f t="shared" si="330"/>
        <v>6.65</v>
      </c>
      <c r="AD528" s="60">
        <f>(AG528-AC528)/AG528</f>
        <v>0</v>
      </c>
      <c r="AE528" s="118"/>
      <c r="AF528" s="127">
        <v>2</v>
      </c>
      <c r="AG528" s="44">
        <f>SUM(AJ528:AL528)+AE528</f>
        <v>6.65</v>
      </c>
      <c r="AH528" s="52"/>
      <c r="AJ528" s="17">
        <f>ROUND(AC528/(1-VLOOKUP(AF528,Group,2,FALSE)),2)</f>
        <v>6.65</v>
      </c>
      <c r="AK528" s="17">
        <f>IF(VLOOKUP(AF528,Group,5,FALSE)="YES",VLOOKUP(ROUND(ROUND(AJ528,1)-AJ528,2),Round,2,FALSE)+VLOOKUP(AF528,Group,6,FALSE),0)</f>
        <v>0</v>
      </c>
      <c r="AL528" s="17">
        <f>IF(VLOOKUP(AF528,Group,7,FALSE)="",0,ROUND(AJ528-0.04999,1)-AJ528+AM528)</f>
        <v>0</v>
      </c>
      <c r="AM528" s="17" t="str">
        <f>IF(VLOOKUP(AF528,Group,7,FALSE)="","",VLOOKUP(AF528,Group,7,FALSE))</f>
        <v/>
      </c>
      <c r="AO528" s="103" t="s">
        <v>57</v>
      </c>
    </row>
    <row r="529" spans="2:41" s="3" customFormat="1" ht="2.85" customHeight="1" x14ac:dyDescent="0.2">
      <c r="P529" s="75"/>
      <c r="Q529" s="91"/>
      <c r="R529" s="6"/>
      <c r="S529" s="39"/>
      <c r="T529" s="6"/>
      <c r="U529" s="5"/>
      <c r="V529" s="52"/>
      <c r="W529" s="56"/>
      <c r="X529" s="15"/>
      <c r="Y529" s="52"/>
      <c r="Z529" s="39"/>
      <c r="AA529" s="39"/>
      <c r="AB529" s="55"/>
      <c r="AC529" s="17"/>
      <c r="AD529" s="15"/>
      <c r="AE529" s="65"/>
      <c r="AF529" s="121"/>
      <c r="AG529" s="39"/>
      <c r="AH529" s="52"/>
      <c r="AJ529" s="17"/>
      <c r="AK529" s="17"/>
      <c r="AL529" s="17"/>
      <c r="AM529" s="17"/>
      <c r="AO529" s="31"/>
    </row>
    <row r="530" spans="2:41" s="3" customFormat="1" ht="9.9499999999999993" customHeight="1" x14ac:dyDescent="0.2">
      <c r="B530" s="112" t="s">
        <v>91</v>
      </c>
      <c r="D530" s="40"/>
      <c r="E530" s="75" t="s">
        <v>379</v>
      </c>
      <c r="F530" s="75"/>
      <c r="G530" s="30" t="s">
        <v>98</v>
      </c>
      <c r="H530" s="30"/>
      <c r="I530" s="30"/>
      <c r="J530" s="30"/>
      <c r="K530" s="30" t="s">
        <v>172</v>
      </c>
      <c r="L530" s="30"/>
      <c r="M530" s="30"/>
      <c r="N530" s="30"/>
      <c r="P530" s="75"/>
      <c r="Q530" s="91"/>
      <c r="R530" s="29"/>
      <c r="S530" s="39">
        <f>IF(Suggested="Yes",AA530,AG530)</f>
        <v>1.95</v>
      </c>
      <c r="T530" s="37" t="s">
        <v>45</v>
      </c>
      <c r="U530" s="5" t="str">
        <f>+Instructions!$B$3</f>
        <v>B</v>
      </c>
      <c r="V530" s="52"/>
      <c r="W530" s="56">
        <f>+Instructions!$C$22</f>
        <v>0</v>
      </c>
      <c r="X530" s="17">
        <f>ROUND($AA530*(1-W530)+0.004999,2)</f>
        <v>1.95</v>
      </c>
      <c r="Y530" s="52"/>
      <c r="Z530" s="6" t="s">
        <v>737</v>
      </c>
      <c r="AA530" s="39">
        <v>1.95</v>
      </c>
      <c r="AB530" s="60">
        <f>+W530</f>
        <v>0</v>
      </c>
      <c r="AC530" s="17">
        <f>+X530</f>
        <v>1.95</v>
      </c>
      <c r="AD530" s="12">
        <f>(AG530-AC530)/AG530</f>
        <v>0</v>
      </c>
      <c r="AE530" s="118"/>
      <c r="AF530" s="126">
        <v>3</v>
      </c>
      <c r="AG530" s="53">
        <f>SUM(AJ530:AL530)+AE530</f>
        <v>1.95</v>
      </c>
      <c r="AH530" s="52"/>
      <c r="AJ530" s="17">
        <f>ROUND(AC530/(1-VLOOKUP(AF530,Group,2,FALSE)),2)</f>
        <v>1.95</v>
      </c>
      <c r="AK530" s="17">
        <f>IF(VLOOKUP(AF530,Group,5,FALSE)="YES",VLOOKUP(ROUND(ROUND(AJ530,1)-AJ530,2),Round,2,FALSE)+VLOOKUP(AF530,Group,6,FALSE),0)</f>
        <v>0</v>
      </c>
      <c r="AL530" s="17">
        <f>IF(VLOOKUP(AF530,Group,7,FALSE)="",0,ROUND(AJ530-0.04999,1)-AJ530+AM530)</f>
        <v>0</v>
      </c>
      <c r="AM530" s="17" t="str">
        <f>IF(VLOOKUP(AF530,Group,7,FALSE)="","",VLOOKUP(AF530,Group,7,FALSE))</f>
        <v/>
      </c>
      <c r="AO530" s="103" t="s">
        <v>57</v>
      </c>
    </row>
    <row r="531" spans="2:41" s="3" customFormat="1" ht="9.9499999999999993" customHeight="1" x14ac:dyDescent="0.2">
      <c r="B531" s="112" t="s">
        <v>91</v>
      </c>
      <c r="D531" s="40"/>
      <c r="E531" s="75" t="s">
        <v>349</v>
      </c>
      <c r="F531" s="75"/>
      <c r="G531" s="30" t="s">
        <v>98</v>
      </c>
      <c r="H531" s="30"/>
      <c r="I531" s="30"/>
      <c r="J531" s="30"/>
      <c r="K531" s="30" t="s">
        <v>172</v>
      </c>
      <c r="L531" s="30"/>
      <c r="M531" s="30"/>
      <c r="N531" s="30"/>
      <c r="P531" s="75"/>
      <c r="Q531" s="91"/>
      <c r="R531" s="29"/>
      <c r="S531" s="39">
        <f>IF(Suggested="Yes",AA531,AG531)</f>
        <v>2.4500000000000002</v>
      </c>
      <c r="T531" s="37" t="s">
        <v>45</v>
      </c>
      <c r="U531" s="5" t="str">
        <f>+Instructions!$B$3</f>
        <v>B</v>
      </c>
      <c r="V531" s="52"/>
      <c r="W531" s="56">
        <f>+Instructions!$C$22</f>
        <v>0</v>
      </c>
      <c r="X531" s="17">
        <f>ROUND($AA531*(1-W531)+0.004999,2)</f>
        <v>2.4500000000000002</v>
      </c>
      <c r="Y531" s="52"/>
      <c r="Z531" s="6" t="s">
        <v>737</v>
      </c>
      <c r="AA531" s="39">
        <v>2.4500000000000002</v>
      </c>
      <c r="AB531" s="60">
        <f>+W531</f>
        <v>0</v>
      </c>
      <c r="AC531" s="17">
        <f>+X531</f>
        <v>2.4500000000000002</v>
      </c>
      <c r="AD531" s="12">
        <f>(AG531-AC531)/AG531</f>
        <v>0</v>
      </c>
      <c r="AE531" s="118"/>
      <c r="AF531" s="126">
        <v>3</v>
      </c>
      <c r="AG531" s="53">
        <f>SUM(AJ531:AL531)+AE531</f>
        <v>2.4500000000000002</v>
      </c>
      <c r="AH531" s="52"/>
      <c r="AJ531" s="17">
        <f>ROUND(AC531/(1-VLOOKUP(AF531,Group,2,FALSE)),2)</f>
        <v>2.4500000000000002</v>
      </c>
      <c r="AK531" s="17">
        <f>IF(VLOOKUP(AF531,Group,5,FALSE)="YES",VLOOKUP(ROUND(ROUND(AJ531,1)-AJ531,2),Round,2,FALSE)+VLOOKUP(AF531,Group,6,FALSE),0)</f>
        <v>0</v>
      </c>
      <c r="AL531" s="17">
        <f>IF(VLOOKUP(AF531,Group,7,FALSE)="",0,ROUND(AJ531-0.04999,1)-AJ531+AM531)</f>
        <v>0</v>
      </c>
      <c r="AM531" s="17" t="str">
        <f>IF(VLOOKUP(AF531,Group,7,FALSE)="","",VLOOKUP(AF531,Group,7,FALSE))</f>
        <v/>
      </c>
      <c r="AO531" s="103" t="s">
        <v>57</v>
      </c>
    </row>
    <row r="532" spans="2:41" s="3" customFormat="1" ht="2.85" customHeight="1" x14ac:dyDescent="0.2">
      <c r="P532" s="75"/>
      <c r="Q532" s="91"/>
      <c r="R532" s="6"/>
      <c r="S532" s="39"/>
      <c r="T532" s="6"/>
      <c r="U532" s="5"/>
      <c r="V532" s="52"/>
      <c r="W532" s="56"/>
      <c r="X532" s="15"/>
      <c r="Y532" s="52"/>
      <c r="Z532" s="39"/>
      <c r="AA532" s="39"/>
      <c r="AB532" s="55"/>
      <c r="AC532" s="17"/>
      <c r="AD532" s="15"/>
      <c r="AE532" s="65"/>
      <c r="AF532" s="121"/>
      <c r="AG532" s="39"/>
      <c r="AH532" s="52"/>
      <c r="AJ532" s="17"/>
      <c r="AK532" s="17"/>
      <c r="AL532" s="17"/>
      <c r="AM532" s="17"/>
      <c r="AO532" s="31"/>
    </row>
    <row r="533" spans="2:41" s="3" customFormat="1" ht="9.9499999999999993" customHeight="1" x14ac:dyDescent="0.2">
      <c r="B533" s="112" t="s">
        <v>91</v>
      </c>
      <c r="D533" s="40"/>
      <c r="E533" s="75" t="s">
        <v>271</v>
      </c>
      <c r="F533" s="75"/>
      <c r="G533" s="30" t="s">
        <v>272</v>
      </c>
      <c r="H533" s="30"/>
      <c r="I533" s="30"/>
      <c r="J533" s="30"/>
      <c r="K533" s="30" t="s">
        <v>172</v>
      </c>
      <c r="L533" s="30"/>
      <c r="M533" s="30"/>
      <c r="N533" s="30"/>
      <c r="P533" s="75"/>
      <c r="Q533" s="91"/>
      <c r="R533" s="29"/>
      <c r="S533" s="39">
        <f>IF(Suggested="Yes",AA533,AG533)</f>
        <v>5.4</v>
      </c>
      <c r="T533" s="37" t="s">
        <v>45</v>
      </c>
      <c r="U533" s="5" t="str">
        <f>+Instructions!$B$3</f>
        <v>B</v>
      </c>
      <c r="V533" s="52"/>
      <c r="W533" s="56">
        <f>+Instructions!$C$22</f>
        <v>0</v>
      </c>
      <c r="X533" s="17">
        <f>ROUND($AA533*(1-W533)+0.004999,2)</f>
        <v>5.4</v>
      </c>
      <c r="Y533" s="52"/>
      <c r="Z533" s="6" t="s">
        <v>737</v>
      </c>
      <c r="AA533" s="39">
        <v>5.4</v>
      </c>
      <c r="AB533" s="60">
        <f>+W533</f>
        <v>0</v>
      </c>
      <c r="AC533" s="17">
        <f>+X533</f>
        <v>5.4</v>
      </c>
      <c r="AD533" s="12">
        <f>(AG533-AC533)/AG533</f>
        <v>0</v>
      </c>
      <c r="AE533" s="118"/>
      <c r="AF533" s="126">
        <v>3</v>
      </c>
      <c r="AG533" s="53">
        <f>SUM(AJ533:AL533)+AE533</f>
        <v>5.4</v>
      </c>
      <c r="AH533" s="52"/>
      <c r="AJ533" s="17">
        <f>ROUND(AC533/(1-VLOOKUP(AF533,Group,2,FALSE)),2)</f>
        <v>5.4</v>
      </c>
      <c r="AK533" s="17">
        <f>IF(VLOOKUP(AF533,Group,5,FALSE)="YES",VLOOKUP(ROUND(ROUND(AJ533,1)-AJ533,2),Round,2,FALSE)+VLOOKUP(AF533,Group,6,FALSE),0)</f>
        <v>0</v>
      </c>
      <c r="AL533" s="17">
        <f>IF(VLOOKUP(AF533,Group,7,FALSE)="",0,ROUND(AJ533-0.04999,1)-AJ533+AM533)</f>
        <v>0</v>
      </c>
      <c r="AM533" s="17" t="str">
        <f>IF(VLOOKUP(AF533,Group,7,FALSE)="","",VLOOKUP(AF533,Group,7,FALSE))</f>
        <v/>
      </c>
      <c r="AO533" s="103" t="s">
        <v>57</v>
      </c>
    </row>
    <row r="534" spans="2:41" s="3" customFormat="1" ht="2.85" customHeight="1" x14ac:dyDescent="0.2">
      <c r="P534" s="75"/>
      <c r="Q534" s="91"/>
      <c r="R534" s="6"/>
      <c r="S534" s="39"/>
      <c r="T534" s="6"/>
      <c r="U534" s="5"/>
      <c r="V534" s="52"/>
      <c r="W534" s="56"/>
      <c r="X534" s="15"/>
      <c r="Y534" s="52"/>
      <c r="Z534" s="39"/>
      <c r="AA534" s="39"/>
      <c r="AB534" s="55"/>
      <c r="AC534" s="17"/>
      <c r="AD534" s="15"/>
      <c r="AE534" s="65"/>
      <c r="AF534" s="121"/>
      <c r="AG534" s="39"/>
      <c r="AH534" s="52"/>
      <c r="AJ534" s="17"/>
      <c r="AK534" s="17"/>
      <c r="AL534" s="17"/>
      <c r="AM534" s="17"/>
      <c r="AO534" s="31"/>
    </row>
    <row r="535" spans="2:41" s="3" customFormat="1" ht="9.9499999999999993" customHeight="1" x14ac:dyDescent="0.2">
      <c r="B535" s="114" t="s">
        <v>90</v>
      </c>
      <c r="D535" s="40"/>
      <c r="E535" s="75" t="s">
        <v>290</v>
      </c>
      <c r="F535" s="75"/>
      <c r="G535" s="30" t="s">
        <v>47</v>
      </c>
      <c r="H535" s="30"/>
      <c r="I535" s="30"/>
      <c r="J535" s="30"/>
      <c r="K535" s="30" t="s">
        <v>166</v>
      </c>
      <c r="L535" s="30"/>
      <c r="M535" s="30"/>
      <c r="N535" s="30"/>
      <c r="P535" s="75" t="s">
        <v>378</v>
      </c>
      <c r="Q535" s="91"/>
      <c r="R535" s="29"/>
      <c r="S535" s="39">
        <f>IF(Suggested="Yes",AA535,AG535)</f>
        <v>10.65</v>
      </c>
      <c r="T535" s="37" t="s">
        <v>46</v>
      </c>
      <c r="U535" s="5" t="str">
        <f>+Instructions!$B$3</f>
        <v>B</v>
      </c>
      <c r="V535" s="52"/>
      <c r="W535" s="56">
        <f>+Instructions!$C$22</f>
        <v>0</v>
      </c>
      <c r="X535" s="39">
        <f>ROUND($AA535*(1-W535)+0.004999,2)</f>
        <v>10.65</v>
      </c>
      <c r="Y535" s="52"/>
      <c r="Z535" s="6" t="s">
        <v>737</v>
      </c>
      <c r="AA535" s="39">
        <v>10.65</v>
      </c>
      <c r="AB535" s="60">
        <f>+W535</f>
        <v>0</v>
      </c>
      <c r="AC535" s="39">
        <f>+X535</f>
        <v>10.65</v>
      </c>
      <c r="AD535" s="60">
        <f>(AG535-AC535)/AG535</f>
        <v>0</v>
      </c>
      <c r="AE535" s="118"/>
      <c r="AF535" s="127">
        <v>2</v>
      </c>
      <c r="AG535" s="44">
        <f>SUM(AJ535:AL535)+AE535</f>
        <v>10.65</v>
      </c>
      <c r="AH535" s="52"/>
      <c r="AJ535" s="17">
        <f>ROUND(AC535/(1-VLOOKUP(AF535,Group,2,FALSE)),2)</f>
        <v>10.65</v>
      </c>
      <c r="AK535" s="17">
        <f>IF(VLOOKUP(AF535,Group,5,FALSE)="YES",VLOOKUP(ROUND(ROUND(AJ535,1)-AJ535,2),Round,2,FALSE)+VLOOKUP(AF535,Group,6,FALSE),0)</f>
        <v>0</v>
      </c>
      <c r="AL535" s="17">
        <f>IF(VLOOKUP(AF535,Group,7,FALSE)="",0,ROUND(AJ535-0.04999,1)-AJ535+AM535)</f>
        <v>0</v>
      </c>
      <c r="AM535" s="17" t="str">
        <f>IF(VLOOKUP(AF535,Group,7,FALSE)="","",VLOOKUP(AF535,Group,7,FALSE))</f>
        <v/>
      </c>
      <c r="AO535" s="103" t="s">
        <v>57</v>
      </c>
    </row>
    <row r="536" spans="2:41" s="3" customFormat="1" ht="9.9499999999999993" customHeight="1" x14ac:dyDescent="0.2">
      <c r="B536" s="114" t="s">
        <v>90</v>
      </c>
      <c r="D536" s="40"/>
      <c r="E536" s="75" t="s">
        <v>177</v>
      </c>
      <c r="F536" s="75"/>
      <c r="G536" s="30" t="s">
        <v>47</v>
      </c>
      <c r="H536" s="30"/>
      <c r="I536" s="30"/>
      <c r="J536" s="30"/>
      <c r="K536" s="30" t="s">
        <v>166</v>
      </c>
      <c r="L536" s="30"/>
      <c r="M536" s="228"/>
      <c r="N536" s="30"/>
      <c r="P536" s="75" t="s">
        <v>101</v>
      </c>
      <c r="Q536" s="91"/>
      <c r="R536" s="29"/>
      <c r="S536" s="39">
        <f>IF(Suggested="Yes",AA536,AG536)</f>
        <v>6.65</v>
      </c>
      <c r="T536" s="37" t="s">
        <v>46</v>
      </c>
      <c r="U536" s="5" t="str">
        <f>+Instructions!$B$3</f>
        <v>B</v>
      </c>
      <c r="V536" s="52"/>
      <c r="W536" s="56">
        <f>+Instructions!$C$22</f>
        <v>0</v>
      </c>
      <c r="X536" s="39">
        <f>ROUND($AA536*(1-W536)+0.004999,2)</f>
        <v>6.65</v>
      </c>
      <c r="Y536" s="52"/>
      <c r="Z536" s="6" t="s">
        <v>737</v>
      </c>
      <c r="AA536" s="39">
        <v>6.65</v>
      </c>
      <c r="AB536" s="60">
        <f>+W536</f>
        <v>0</v>
      </c>
      <c r="AC536" s="39">
        <f>+X536</f>
        <v>6.65</v>
      </c>
      <c r="AD536" s="60">
        <f>(AG536-AC536)/AG536</f>
        <v>0</v>
      </c>
      <c r="AE536" s="118"/>
      <c r="AF536" s="127">
        <v>2</v>
      </c>
      <c r="AG536" s="44">
        <f>SUM(AJ536:AL536)+AE536</f>
        <v>6.65</v>
      </c>
      <c r="AH536" s="52"/>
      <c r="AJ536" s="17">
        <f>ROUND(AC536/(1-VLOOKUP(AF536,Group,2,FALSE)),2)</f>
        <v>6.65</v>
      </c>
      <c r="AK536" s="17">
        <f>IF(VLOOKUP(AF536,Group,5,FALSE)="YES",VLOOKUP(ROUND(ROUND(AJ536,1)-AJ536,2),Round,2,FALSE)+VLOOKUP(AF536,Group,6,FALSE),0)</f>
        <v>0</v>
      </c>
      <c r="AL536" s="17">
        <f>IF(VLOOKUP(AF536,Group,7,FALSE)="",0,ROUND(AJ536-0.04999,1)-AJ536+AM536)</f>
        <v>0</v>
      </c>
      <c r="AM536" s="17" t="str">
        <f>IF(VLOOKUP(AF536,Group,7,FALSE)="","",VLOOKUP(AF536,Group,7,FALSE))</f>
        <v/>
      </c>
      <c r="AO536" s="103" t="s">
        <v>57</v>
      </c>
    </row>
    <row r="537" spans="2:41" s="3" customFormat="1" ht="2.85" customHeight="1" x14ac:dyDescent="0.2">
      <c r="P537" s="75"/>
      <c r="Q537" s="91"/>
      <c r="R537" s="6"/>
      <c r="S537" s="39"/>
      <c r="T537" s="6"/>
      <c r="U537" s="5"/>
      <c r="V537" s="52"/>
      <c r="W537" s="56"/>
      <c r="X537" s="15"/>
      <c r="Y537" s="52"/>
      <c r="Z537" s="39"/>
      <c r="AA537" s="39"/>
      <c r="AB537" s="55"/>
      <c r="AC537" s="17"/>
      <c r="AD537" s="15"/>
      <c r="AE537" s="65"/>
      <c r="AF537" s="121"/>
      <c r="AG537" s="39"/>
      <c r="AH537" s="52"/>
      <c r="AJ537" s="17"/>
      <c r="AK537" s="17"/>
      <c r="AL537" s="17"/>
      <c r="AM537" s="17"/>
      <c r="AO537" s="31"/>
    </row>
    <row r="538" spans="2:41" s="3" customFormat="1" ht="9.9499999999999993" customHeight="1" x14ac:dyDescent="0.2">
      <c r="B538" s="112" t="s">
        <v>91</v>
      </c>
      <c r="D538" s="40"/>
      <c r="E538" s="75" t="s">
        <v>349</v>
      </c>
      <c r="F538" s="75"/>
      <c r="G538" s="30" t="s">
        <v>98</v>
      </c>
      <c r="H538" s="30"/>
      <c r="I538" s="30"/>
      <c r="J538" s="30"/>
      <c r="K538" s="30" t="s">
        <v>166</v>
      </c>
      <c r="L538" s="30"/>
      <c r="M538" s="30"/>
      <c r="N538" s="30"/>
      <c r="P538" s="75"/>
      <c r="Q538" s="91"/>
      <c r="R538" s="29"/>
      <c r="S538" s="39">
        <f>IF(Suggested="Yes",AA538,AG538)</f>
        <v>2.4500000000000002</v>
      </c>
      <c r="T538" s="37" t="s">
        <v>45</v>
      </c>
      <c r="U538" s="5" t="str">
        <f>+Instructions!$B$3</f>
        <v>B</v>
      </c>
      <c r="V538" s="52"/>
      <c r="W538" s="56">
        <f>+Instructions!$C$22</f>
        <v>0</v>
      </c>
      <c r="X538" s="17">
        <f>ROUND($AA538*(1-W538)+0.004999,2)</f>
        <v>2.4500000000000002</v>
      </c>
      <c r="Y538" s="52"/>
      <c r="Z538" s="6" t="s">
        <v>737</v>
      </c>
      <c r="AA538" s="39">
        <v>2.4500000000000002</v>
      </c>
      <c r="AB538" s="60">
        <f>+W538</f>
        <v>0</v>
      </c>
      <c r="AC538" s="17">
        <f>+X538</f>
        <v>2.4500000000000002</v>
      </c>
      <c r="AD538" s="12">
        <f>(AG538-AC538)/AG538</f>
        <v>0</v>
      </c>
      <c r="AE538" s="118"/>
      <c r="AF538" s="126">
        <v>3</v>
      </c>
      <c r="AG538" s="53">
        <f>SUM(AJ538:AL538)+AE538</f>
        <v>2.4500000000000002</v>
      </c>
      <c r="AH538" s="52"/>
      <c r="AJ538" s="17">
        <f>ROUND(AC538/(1-VLOOKUP(AF538,Group,2,FALSE)),2)</f>
        <v>2.4500000000000002</v>
      </c>
      <c r="AK538" s="17">
        <f>IF(VLOOKUP(AF538,Group,5,FALSE)="YES",VLOOKUP(ROUND(ROUND(AJ538,1)-AJ538,2),Round,2,FALSE)+VLOOKUP(AF538,Group,6,FALSE),0)</f>
        <v>0</v>
      </c>
      <c r="AL538" s="17">
        <f>IF(VLOOKUP(AF538,Group,7,FALSE)="",0,ROUND(AJ538-0.04999,1)-AJ538+AM538)</f>
        <v>0</v>
      </c>
      <c r="AM538" s="17" t="str">
        <f>IF(VLOOKUP(AF538,Group,7,FALSE)="","",VLOOKUP(AF538,Group,7,FALSE))</f>
        <v/>
      </c>
      <c r="AO538" s="103" t="s">
        <v>57</v>
      </c>
    </row>
    <row r="539" spans="2:41" s="3" customFormat="1" ht="2.85" customHeight="1" x14ac:dyDescent="0.2">
      <c r="P539" s="75"/>
      <c r="Q539" s="91"/>
      <c r="R539" s="6"/>
      <c r="S539" s="39"/>
      <c r="T539" s="6"/>
      <c r="U539" s="5"/>
      <c r="V539" s="52"/>
      <c r="W539" s="56"/>
      <c r="X539" s="15"/>
      <c r="Y539" s="52"/>
      <c r="Z539" s="39"/>
      <c r="AA539" s="39"/>
      <c r="AB539" s="55"/>
      <c r="AC539" s="17"/>
      <c r="AD539" s="15"/>
      <c r="AE539" s="65"/>
      <c r="AF539" s="121"/>
      <c r="AG539" s="39"/>
      <c r="AH539" s="52"/>
      <c r="AJ539" s="17"/>
      <c r="AK539" s="17"/>
      <c r="AL539" s="17"/>
      <c r="AM539" s="17"/>
      <c r="AO539" s="31"/>
    </row>
    <row r="540" spans="2:41" s="3" customFormat="1" ht="9.9499999999999993" customHeight="1" x14ac:dyDescent="0.2">
      <c r="B540" s="112" t="s">
        <v>91</v>
      </c>
      <c r="D540" s="40"/>
      <c r="E540" s="75" t="s">
        <v>271</v>
      </c>
      <c r="F540" s="75"/>
      <c r="G540" s="30" t="s">
        <v>272</v>
      </c>
      <c r="H540" s="30"/>
      <c r="I540" s="30"/>
      <c r="J540" s="30"/>
      <c r="K540" s="30" t="s">
        <v>166</v>
      </c>
      <c r="L540" s="30"/>
      <c r="M540" s="30"/>
      <c r="N540" s="30"/>
      <c r="P540" s="75"/>
      <c r="Q540" s="91"/>
      <c r="R540" s="29"/>
      <c r="S540" s="39">
        <f>IF(Suggested="Yes",AA540,AG540)</f>
        <v>5.4</v>
      </c>
      <c r="T540" s="37" t="s">
        <v>45</v>
      </c>
      <c r="U540" s="5" t="str">
        <f>+Instructions!$B$3</f>
        <v>B</v>
      </c>
      <c r="V540" s="52"/>
      <c r="W540" s="56">
        <f>+Instructions!$C$22</f>
        <v>0</v>
      </c>
      <c r="X540" s="17">
        <f>ROUND($AA540*(1-W540)+0.004999,2)</f>
        <v>5.4</v>
      </c>
      <c r="Y540" s="52"/>
      <c r="Z540" s="6" t="s">
        <v>737</v>
      </c>
      <c r="AA540" s="39">
        <v>5.4</v>
      </c>
      <c r="AB540" s="60">
        <f>+W540</f>
        <v>0</v>
      </c>
      <c r="AC540" s="17">
        <f>+X540</f>
        <v>5.4</v>
      </c>
      <c r="AD540" s="12">
        <f>(AG540-AC540)/AG540</f>
        <v>0</v>
      </c>
      <c r="AE540" s="118"/>
      <c r="AF540" s="126">
        <v>3</v>
      </c>
      <c r="AG540" s="53">
        <f>SUM(AJ540:AL540)+AE540</f>
        <v>5.4</v>
      </c>
      <c r="AH540" s="52"/>
      <c r="AJ540" s="17">
        <f>ROUND(AC540/(1-VLOOKUP(AF540,Group,2,FALSE)),2)</f>
        <v>5.4</v>
      </c>
      <c r="AK540" s="17">
        <f>IF(VLOOKUP(AF540,Group,5,FALSE)="YES",VLOOKUP(ROUND(ROUND(AJ540,1)-AJ540,2),Round,2,FALSE)+VLOOKUP(AF540,Group,6,FALSE),0)</f>
        <v>0</v>
      </c>
      <c r="AL540" s="17">
        <f>IF(VLOOKUP(AF540,Group,7,FALSE)="",0,ROUND(AJ540-0.04999,1)-AJ540+AM540)</f>
        <v>0</v>
      </c>
      <c r="AM540" s="17" t="str">
        <f>IF(VLOOKUP(AF540,Group,7,FALSE)="","",VLOOKUP(AF540,Group,7,FALSE))</f>
        <v/>
      </c>
      <c r="AO540" s="103" t="s">
        <v>57</v>
      </c>
    </row>
    <row r="541" spans="2:41" s="3" customFormat="1" ht="2.85" customHeight="1" x14ac:dyDescent="0.2">
      <c r="P541" s="75"/>
      <c r="Q541" s="91"/>
      <c r="R541" s="6"/>
      <c r="S541" s="39"/>
      <c r="T541" s="6"/>
      <c r="U541" s="5"/>
      <c r="V541" s="52"/>
      <c r="W541" s="56"/>
      <c r="X541" s="15"/>
      <c r="Y541" s="52"/>
      <c r="Z541" s="39"/>
      <c r="AA541" s="39"/>
      <c r="AB541" s="55"/>
      <c r="AC541" s="17"/>
      <c r="AD541" s="15"/>
      <c r="AE541" s="65"/>
      <c r="AF541" s="121"/>
      <c r="AG541" s="39"/>
      <c r="AH541" s="52"/>
      <c r="AJ541" s="17"/>
      <c r="AK541" s="17"/>
      <c r="AL541" s="17"/>
      <c r="AM541" s="17"/>
      <c r="AO541" s="31"/>
    </row>
    <row r="542" spans="2:41" s="3" customFormat="1" ht="9.75" customHeight="1" x14ac:dyDescent="0.2">
      <c r="C542" s="74"/>
      <c r="D542" s="136" t="s">
        <v>169</v>
      </c>
      <c r="E542" s="195" t="s">
        <v>377</v>
      </c>
      <c r="F542" s="135"/>
      <c r="G542" s="135"/>
      <c r="H542" s="135"/>
      <c r="I542" s="135"/>
      <c r="J542" s="195"/>
      <c r="K542" s="195"/>
      <c r="L542" s="135"/>
      <c r="M542" s="135"/>
      <c r="N542" s="135"/>
      <c r="O542" s="135"/>
      <c r="P542" s="135"/>
      <c r="S542" s="21"/>
      <c r="T542" s="68"/>
      <c r="U542" s="5"/>
      <c r="V542" s="52"/>
      <c r="W542" s="70"/>
      <c r="X542" s="70"/>
      <c r="Y542" s="52"/>
      <c r="Z542" s="39"/>
      <c r="AA542" s="39"/>
      <c r="AB542" s="55"/>
      <c r="AC542" s="17"/>
      <c r="AD542" s="15"/>
      <c r="AE542" s="65"/>
      <c r="AF542" s="121"/>
      <c r="AG542" s="17"/>
      <c r="AH542" s="52"/>
      <c r="AJ542" s="17"/>
      <c r="AK542" s="17"/>
      <c r="AL542" s="17"/>
      <c r="AM542" s="17"/>
      <c r="AO542" s="31"/>
    </row>
    <row r="543" spans="2:41" s="3" customFormat="1" ht="2.85" customHeight="1" x14ac:dyDescent="0.2">
      <c r="P543" s="75"/>
      <c r="Q543" s="91"/>
      <c r="R543" s="6"/>
      <c r="S543" s="39"/>
      <c r="T543" s="6"/>
      <c r="U543" s="5"/>
      <c r="V543" s="52"/>
      <c r="W543" s="56"/>
      <c r="X543" s="15"/>
      <c r="Y543" s="52"/>
      <c r="Z543" s="39"/>
      <c r="AA543" s="39"/>
      <c r="AB543" s="55"/>
      <c r="AC543" s="17"/>
      <c r="AD543" s="15"/>
      <c r="AE543" s="65"/>
      <c r="AF543" s="121"/>
      <c r="AG543" s="39"/>
      <c r="AH543" s="52"/>
      <c r="AJ543" s="17"/>
      <c r="AK543" s="17"/>
      <c r="AL543" s="17"/>
      <c r="AM543" s="17"/>
      <c r="AO543" s="31"/>
    </row>
    <row r="544" spans="2:41" s="3" customFormat="1" ht="9.9499999999999993" customHeight="1" x14ac:dyDescent="0.2">
      <c r="C544" s="74"/>
      <c r="D544" s="196" t="s">
        <v>386</v>
      </c>
      <c r="E544" s="135"/>
      <c r="F544" s="135"/>
      <c r="G544" s="135"/>
      <c r="H544" s="135"/>
      <c r="I544" s="135"/>
      <c r="J544" s="135"/>
      <c r="K544" s="135"/>
      <c r="L544" s="135"/>
      <c r="M544" s="135"/>
      <c r="N544" s="135"/>
      <c r="O544" s="135"/>
      <c r="P544" s="135"/>
      <c r="S544" s="21"/>
      <c r="T544" s="68"/>
      <c r="U544" s="5"/>
      <c r="V544" s="52"/>
      <c r="W544" s="70"/>
      <c r="X544" s="70"/>
      <c r="Y544" s="52"/>
      <c r="Z544" s="39"/>
      <c r="AA544" s="39"/>
      <c r="AB544" s="55"/>
      <c r="AC544" s="17"/>
      <c r="AD544" s="15"/>
      <c r="AE544" s="65"/>
      <c r="AF544" s="121"/>
      <c r="AG544" s="17"/>
      <c r="AH544" s="52"/>
      <c r="AJ544" s="17"/>
      <c r="AK544" s="17"/>
      <c r="AL544" s="17"/>
      <c r="AM544" s="17"/>
      <c r="AO544" s="31"/>
    </row>
    <row r="545" spans="2:41" s="3" customFormat="1" ht="2.85" customHeight="1" x14ac:dyDescent="0.2">
      <c r="P545" s="75"/>
      <c r="Q545" s="91"/>
      <c r="R545" s="6"/>
      <c r="S545" s="39"/>
      <c r="T545" s="6"/>
      <c r="U545" s="5"/>
      <c r="V545" s="52"/>
      <c r="W545" s="56"/>
      <c r="X545" s="15"/>
      <c r="Y545" s="52"/>
      <c r="Z545" s="39"/>
      <c r="AA545" s="39"/>
      <c r="AB545" s="55"/>
      <c r="AC545" s="17"/>
      <c r="AD545" s="15"/>
      <c r="AE545" s="65"/>
      <c r="AF545" s="121"/>
      <c r="AG545" s="39"/>
      <c r="AH545" s="52"/>
      <c r="AJ545" s="17"/>
      <c r="AK545" s="17"/>
      <c r="AL545" s="17"/>
      <c r="AM545" s="17"/>
      <c r="AO545" s="31"/>
    </row>
    <row r="546" spans="2:41" s="3" customFormat="1" ht="9.9499999999999993" customHeight="1" x14ac:dyDescent="0.2">
      <c r="C546" s="74"/>
      <c r="D546" s="40" t="s">
        <v>9</v>
      </c>
      <c r="E546" s="135" t="s">
        <v>387</v>
      </c>
      <c r="F546" s="135"/>
      <c r="G546" s="135"/>
      <c r="H546" s="135"/>
      <c r="I546" s="135"/>
      <c r="J546" s="135"/>
      <c r="K546" s="135"/>
      <c r="L546" s="135"/>
      <c r="M546" s="135"/>
      <c r="N546" s="135"/>
      <c r="O546" s="135"/>
      <c r="P546" s="135"/>
      <c r="S546" s="21"/>
      <c r="T546" s="68"/>
      <c r="U546" s="5"/>
      <c r="V546" s="52"/>
      <c r="W546" s="70"/>
      <c r="X546" s="70"/>
      <c r="Y546" s="52"/>
      <c r="Z546" s="39"/>
      <c r="AA546" s="39"/>
      <c r="AB546" s="55"/>
      <c r="AC546" s="17"/>
      <c r="AD546" s="15"/>
      <c r="AE546" s="65"/>
      <c r="AF546" s="121"/>
      <c r="AG546" s="17"/>
      <c r="AH546" s="52"/>
      <c r="AJ546" s="17"/>
      <c r="AK546" s="17"/>
      <c r="AL546" s="17"/>
      <c r="AM546" s="17"/>
      <c r="AO546" s="31"/>
    </row>
    <row r="547" spans="2:41" s="3" customFormat="1" ht="2.85" customHeight="1" x14ac:dyDescent="0.2">
      <c r="P547" s="75"/>
      <c r="Q547" s="91"/>
      <c r="R547" s="6"/>
      <c r="S547" s="39"/>
      <c r="T547" s="6"/>
      <c r="U547" s="5"/>
      <c r="V547" s="52"/>
      <c r="W547" s="56"/>
      <c r="X547" s="15"/>
      <c r="Y547" s="52"/>
      <c r="Z547" s="39"/>
      <c r="AA547" s="39"/>
      <c r="AB547" s="55"/>
      <c r="AC547" s="17"/>
      <c r="AD547" s="15"/>
      <c r="AE547" s="65"/>
      <c r="AF547" s="121"/>
      <c r="AG547" s="39"/>
      <c r="AH547" s="52"/>
      <c r="AJ547" s="17"/>
      <c r="AK547" s="17"/>
      <c r="AL547" s="17"/>
      <c r="AM547" s="17"/>
      <c r="AO547" s="31"/>
    </row>
    <row r="548" spans="2:41" s="3" customFormat="1" ht="9.9499999999999993" customHeight="1" x14ac:dyDescent="0.2">
      <c r="B548" s="115" t="s">
        <v>92</v>
      </c>
      <c r="D548" s="40" t="s">
        <v>94</v>
      </c>
      <c r="E548" s="75" t="s">
        <v>86</v>
      </c>
      <c r="F548" s="75"/>
      <c r="G548" s="30" t="s">
        <v>179</v>
      </c>
      <c r="H548" s="30"/>
      <c r="I548" s="30"/>
      <c r="J548" s="30"/>
      <c r="K548" s="30" t="s">
        <v>417</v>
      </c>
      <c r="L548" s="228"/>
      <c r="M548" s="30"/>
      <c r="N548" s="30"/>
      <c r="P548" s="75" t="s">
        <v>368</v>
      </c>
      <c r="Q548" s="91"/>
      <c r="R548" s="29"/>
      <c r="S548" s="39">
        <f>IF(Suggested="Yes",AA548,AG548)</f>
        <v>11.15</v>
      </c>
      <c r="T548" s="37" t="s">
        <v>46</v>
      </c>
      <c r="U548" s="5" t="str">
        <f>+Instructions!$B$3</f>
        <v>B</v>
      </c>
      <c r="V548" s="52"/>
      <c r="W548" s="56">
        <f>+Instructions!$C$22</f>
        <v>0</v>
      </c>
      <c r="X548" s="17">
        <f>ROUND($AA548*(1-W548)+0.004999,2)</f>
        <v>11.15</v>
      </c>
      <c r="Y548" s="52"/>
      <c r="Z548" s="6" t="s">
        <v>737</v>
      </c>
      <c r="AA548" s="39">
        <v>11.15</v>
      </c>
      <c r="AB548" s="60">
        <f>+W548</f>
        <v>0</v>
      </c>
      <c r="AC548" s="17">
        <f>+X548</f>
        <v>11.15</v>
      </c>
      <c r="AD548" s="12">
        <f>(AG548-AC548)/AG548</f>
        <v>0</v>
      </c>
      <c r="AE548" s="118"/>
      <c r="AF548" s="128">
        <v>4</v>
      </c>
      <c r="AG548" s="111">
        <f>SUM(AJ548:AL548)+AE548</f>
        <v>11.15</v>
      </c>
      <c r="AH548" s="52"/>
      <c r="AJ548" s="17">
        <f>ROUND(AC548/(1-VLOOKUP(AF548,Group,2,FALSE)),2)</f>
        <v>11.15</v>
      </c>
      <c r="AK548" s="17">
        <f>IF(VLOOKUP(AF548,Group,5,FALSE)="YES",VLOOKUP(ROUND(ROUND(AJ548,1)-AJ548,2),Round,2,FALSE)+VLOOKUP(AF548,Group,6,FALSE),0)</f>
        <v>0</v>
      </c>
      <c r="AL548" s="17">
        <f>IF(VLOOKUP(AF548,Group,7,FALSE)="",0,ROUND(AJ548-0.04999,1)-AJ548+AM548)</f>
        <v>0</v>
      </c>
      <c r="AM548" s="17" t="str">
        <f>IF(VLOOKUP(AF548,Group,7,FALSE)="","",VLOOKUP(AF548,Group,7,FALSE))</f>
        <v/>
      </c>
      <c r="AO548" s="103" t="s">
        <v>57</v>
      </c>
    </row>
    <row r="549" spans="2:41" s="3" customFormat="1" ht="9.9499999999999993" customHeight="1" x14ac:dyDescent="0.2">
      <c r="B549" s="115" t="s">
        <v>92</v>
      </c>
      <c r="E549" s="75" t="s">
        <v>86</v>
      </c>
      <c r="F549" s="75"/>
      <c r="G549" s="30" t="s">
        <v>106</v>
      </c>
      <c r="H549" s="30"/>
      <c r="I549" s="30"/>
      <c r="J549" s="30"/>
      <c r="K549" s="30" t="s">
        <v>417</v>
      </c>
      <c r="L549" s="30"/>
      <c r="M549" s="30"/>
      <c r="N549" s="30"/>
      <c r="P549" s="75" t="s">
        <v>367</v>
      </c>
      <c r="Q549" s="91"/>
      <c r="R549" s="29"/>
      <c r="S549" s="39">
        <f>IF(Suggested="Yes",AA549,AG549)</f>
        <v>8.25</v>
      </c>
      <c r="T549" s="37" t="s">
        <v>46</v>
      </c>
      <c r="U549" s="5" t="str">
        <f>+Instructions!$B$3</f>
        <v>B</v>
      </c>
      <c r="V549" s="52"/>
      <c r="W549" s="56">
        <f>+Instructions!$C$22</f>
        <v>0</v>
      </c>
      <c r="X549" s="17">
        <f>ROUND($AA549*(1-W549)+0.004999,2)</f>
        <v>8.25</v>
      </c>
      <c r="Y549" s="52"/>
      <c r="Z549" s="6" t="s">
        <v>737</v>
      </c>
      <c r="AA549" s="39">
        <v>8.25</v>
      </c>
      <c r="AB549" s="60">
        <f>+W549</f>
        <v>0</v>
      </c>
      <c r="AC549" s="17">
        <f>+X549</f>
        <v>8.25</v>
      </c>
      <c r="AD549" s="12">
        <f>(AG549-AC549)/AG549</f>
        <v>0</v>
      </c>
      <c r="AE549" s="118"/>
      <c r="AF549" s="128">
        <v>4</v>
      </c>
      <c r="AG549" s="111">
        <f>SUM(AJ549:AL549)+AE549</f>
        <v>8.25</v>
      </c>
      <c r="AH549" s="52"/>
      <c r="AJ549" s="17">
        <f>ROUND(AC549/(1-VLOOKUP(AF549,Group,2,FALSE)),2)</f>
        <v>8.25</v>
      </c>
      <c r="AK549" s="17">
        <f>IF(VLOOKUP(AF549,Group,5,FALSE)="YES",VLOOKUP(ROUND(ROUND(AJ549,1)-AJ549,2),Round,2,FALSE)+VLOOKUP(AF549,Group,6,FALSE),0)</f>
        <v>0</v>
      </c>
      <c r="AL549" s="17">
        <f>IF(VLOOKUP(AF549,Group,7,FALSE)="",0,ROUND(AJ549-0.04999,1)-AJ549+AM549)</f>
        <v>0</v>
      </c>
      <c r="AM549" s="17" t="str">
        <f>IF(VLOOKUP(AF549,Group,7,FALSE)="","",VLOOKUP(AF549,Group,7,FALSE))</f>
        <v/>
      </c>
      <c r="AO549" s="103" t="s">
        <v>57</v>
      </c>
    </row>
    <row r="550" spans="2:41" s="3" customFormat="1" ht="2.85" customHeight="1" x14ac:dyDescent="0.2">
      <c r="P550" s="75"/>
      <c r="Q550" s="91"/>
      <c r="R550" s="6"/>
      <c r="S550" s="39"/>
      <c r="T550" s="6"/>
      <c r="U550" s="5"/>
      <c r="V550" s="52"/>
      <c r="W550" s="56"/>
      <c r="X550" s="15"/>
      <c r="Y550" s="52"/>
      <c r="Z550" s="39"/>
      <c r="AA550" s="39"/>
      <c r="AB550" s="55"/>
      <c r="AC550" s="17"/>
      <c r="AD550" s="15"/>
      <c r="AE550" s="65"/>
      <c r="AF550" s="121"/>
      <c r="AG550" s="39"/>
      <c r="AH550" s="52"/>
      <c r="AJ550" s="17"/>
      <c r="AK550" s="17"/>
      <c r="AL550" s="17"/>
      <c r="AM550" s="17"/>
      <c r="AO550" s="31"/>
    </row>
    <row r="551" spans="2:41" s="3" customFormat="1" ht="10.7" customHeight="1" x14ac:dyDescent="0.2">
      <c r="C551" s="197" t="s">
        <v>183</v>
      </c>
      <c r="P551" s="75"/>
      <c r="Q551" s="91"/>
      <c r="R551" s="6"/>
      <c r="S551" s="39"/>
      <c r="T551" s="6"/>
      <c r="U551" s="5"/>
      <c r="V551" s="52"/>
      <c r="W551" s="56"/>
      <c r="X551" s="15"/>
      <c r="Y551" s="52"/>
      <c r="Z551" s="39"/>
      <c r="AA551" s="39"/>
      <c r="AB551" s="55"/>
      <c r="AC551" s="17"/>
      <c r="AD551" s="15"/>
      <c r="AE551" s="65"/>
      <c r="AF551" s="121"/>
      <c r="AG551" s="39"/>
      <c r="AH551" s="52"/>
      <c r="AJ551" s="17"/>
      <c r="AK551" s="17"/>
      <c r="AL551" s="17"/>
      <c r="AM551" s="17"/>
      <c r="AO551" s="31" t="s">
        <v>57</v>
      </c>
    </row>
    <row r="552" spans="2:41" s="3" customFormat="1" ht="9.9499999999999993" customHeight="1" x14ac:dyDescent="0.2">
      <c r="C552" s="74" t="s">
        <v>419</v>
      </c>
      <c r="P552" s="75"/>
      <c r="Q552" s="91"/>
      <c r="R552" s="80" t="s">
        <v>211</v>
      </c>
      <c r="S552" s="206" t="s">
        <v>217</v>
      </c>
      <c r="T552" s="207"/>
      <c r="U552" s="5"/>
      <c r="V552" s="52"/>
      <c r="W552" s="56"/>
      <c r="X552" s="15"/>
      <c r="Y552" s="52"/>
      <c r="Z552" s="39"/>
      <c r="AA552" s="39"/>
      <c r="AB552" s="55"/>
      <c r="AC552" s="17"/>
      <c r="AD552" s="15"/>
      <c r="AE552" s="65"/>
      <c r="AF552" s="121"/>
      <c r="AG552" s="39"/>
      <c r="AH552" s="52"/>
      <c r="AJ552" s="17"/>
      <c r="AK552" s="17"/>
      <c r="AL552" s="17"/>
      <c r="AM552" s="17"/>
      <c r="AO552" s="31" t="s">
        <v>57</v>
      </c>
    </row>
    <row r="553" spans="2:41" s="3" customFormat="1" ht="2.85" customHeight="1" x14ac:dyDescent="0.2">
      <c r="P553" s="75"/>
      <c r="Q553" s="91"/>
      <c r="R553" s="6"/>
      <c r="S553" s="39"/>
      <c r="T553" s="6"/>
      <c r="U553" s="5"/>
      <c r="V553" s="52"/>
      <c r="W553" s="56"/>
      <c r="X553" s="15"/>
      <c r="Y553" s="52"/>
      <c r="Z553" s="39"/>
      <c r="AA553" s="39"/>
      <c r="AB553" s="55"/>
      <c r="AC553" s="17"/>
      <c r="AD553" s="15"/>
      <c r="AE553" s="65"/>
      <c r="AF553" s="121"/>
      <c r="AG553" s="39"/>
      <c r="AH553" s="52"/>
      <c r="AJ553" s="17"/>
      <c r="AK553" s="17"/>
      <c r="AL553" s="17"/>
      <c r="AM553" s="17"/>
      <c r="AO553" s="31"/>
    </row>
    <row r="554" spans="2:41" s="3" customFormat="1" ht="9.9499999999999993" customHeight="1" x14ac:dyDescent="0.2">
      <c r="C554" s="74"/>
      <c r="D554" s="196" t="s">
        <v>178</v>
      </c>
      <c r="E554" s="135"/>
      <c r="F554" s="135"/>
      <c r="G554" s="135"/>
      <c r="H554" s="135"/>
      <c r="I554" s="135"/>
      <c r="J554" s="135"/>
      <c r="K554" s="135"/>
      <c r="L554" s="135"/>
      <c r="M554" s="135"/>
      <c r="N554" s="135"/>
      <c r="O554" s="135"/>
      <c r="P554" s="135"/>
      <c r="S554" s="21"/>
      <c r="T554" s="68"/>
      <c r="U554" s="5"/>
      <c r="V554" s="52"/>
      <c r="W554" s="70"/>
      <c r="X554" s="70"/>
      <c r="Y554" s="52"/>
      <c r="Z554" s="39"/>
      <c r="AA554" s="39"/>
      <c r="AB554" s="55"/>
      <c r="AC554" s="17"/>
      <c r="AD554" s="15"/>
      <c r="AE554" s="65"/>
      <c r="AF554" s="121"/>
      <c r="AG554" s="17"/>
      <c r="AH554" s="52"/>
      <c r="AJ554" s="17"/>
      <c r="AK554" s="17"/>
      <c r="AL554" s="17"/>
      <c r="AM554" s="17"/>
      <c r="AO554" s="31"/>
    </row>
    <row r="555" spans="2:41" s="3" customFormat="1" ht="2.85" customHeight="1" x14ac:dyDescent="0.2">
      <c r="P555" s="75"/>
      <c r="Q555" s="91"/>
      <c r="R555" s="6"/>
      <c r="S555" s="39"/>
      <c r="T555" s="6"/>
      <c r="U555" s="5"/>
      <c r="V555" s="52"/>
      <c r="W555" s="56"/>
      <c r="X555" s="15"/>
      <c r="Y555" s="52"/>
      <c r="Z555" s="39"/>
      <c r="AA555" s="39"/>
      <c r="AB555" s="55"/>
      <c r="AC555" s="17"/>
      <c r="AD555" s="15"/>
      <c r="AE555" s="65"/>
      <c r="AF555" s="121"/>
      <c r="AG555" s="39"/>
      <c r="AH555" s="52"/>
      <c r="AJ555" s="17"/>
      <c r="AK555" s="17"/>
      <c r="AL555" s="17"/>
      <c r="AM555" s="17"/>
      <c r="AO555" s="31"/>
    </row>
    <row r="556" spans="2:41" s="3" customFormat="1" ht="9.9499999999999993" customHeight="1" x14ac:dyDescent="0.2">
      <c r="C556" s="74"/>
      <c r="D556" s="40" t="s">
        <v>9</v>
      </c>
      <c r="E556" s="135" t="s">
        <v>388</v>
      </c>
      <c r="F556" s="135"/>
      <c r="G556" s="135" t="s">
        <v>389</v>
      </c>
      <c r="H556" s="135"/>
      <c r="I556" s="135"/>
      <c r="J556" s="135" t="s">
        <v>383</v>
      </c>
      <c r="K556" s="135"/>
      <c r="L556" s="135"/>
      <c r="M556" s="135"/>
      <c r="N556" s="135"/>
      <c r="O556" s="135"/>
      <c r="P556" s="135"/>
      <c r="S556" s="21"/>
      <c r="T556" s="68"/>
      <c r="U556" s="5"/>
      <c r="V556" s="52"/>
      <c r="W556" s="70"/>
      <c r="X556" s="70"/>
      <c r="Y556" s="52"/>
      <c r="Z556" s="39"/>
      <c r="AA556" s="39"/>
      <c r="AB556" s="55"/>
      <c r="AC556" s="17"/>
      <c r="AD556" s="15"/>
      <c r="AE556" s="65"/>
      <c r="AF556" s="121"/>
      <c r="AG556" s="17"/>
      <c r="AH556" s="52"/>
      <c r="AJ556" s="17"/>
      <c r="AK556" s="17"/>
      <c r="AL556" s="17"/>
      <c r="AM556" s="17"/>
      <c r="AO556" s="31"/>
    </row>
    <row r="557" spans="2:41" s="3" customFormat="1" ht="9.9499999999999993" customHeight="1" x14ac:dyDescent="0.2">
      <c r="C557" s="74"/>
      <c r="D557" s="40"/>
      <c r="E557" s="135" t="s">
        <v>380</v>
      </c>
      <c r="F557" s="135"/>
      <c r="G557" s="135" t="s">
        <v>382</v>
      </c>
      <c r="H557" s="135"/>
      <c r="I557" s="135"/>
      <c r="J557" s="135" t="s">
        <v>385</v>
      </c>
      <c r="K557" s="135"/>
      <c r="L557" s="135" t="s">
        <v>87</v>
      </c>
      <c r="M557" s="135"/>
      <c r="N557" s="135"/>
      <c r="O557" s="135"/>
      <c r="P557" s="135"/>
      <c r="S557" s="21"/>
      <c r="T557" s="68"/>
      <c r="U557" s="5"/>
      <c r="V557" s="52"/>
      <c r="W557" s="70"/>
      <c r="X557" s="70"/>
      <c r="Y557" s="52"/>
      <c r="Z557" s="39"/>
      <c r="AA557" s="39"/>
      <c r="AB557" s="55"/>
      <c r="AC557" s="17"/>
      <c r="AD557" s="15"/>
      <c r="AE557" s="65"/>
      <c r="AF557" s="121"/>
      <c r="AG557" s="17"/>
      <c r="AH557" s="52"/>
      <c r="AJ557" s="17"/>
      <c r="AK557" s="17"/>
      <c r="AL557" s="17"/>
      <c r="AM557" s="17"/>
      <c r="AO557" s="31"/>
    </row>
    <row r="558" spans="2:41" s="3" customFormat="1" ht="9.9499999999999993" customHeight="1" x14ac:dyDescent="0.2">
      <c r="C558" s="74"/>
      <c r="D558" s="40"/>
      <c r="E558" s="135" t="s">
        <v>381</v>
      </c>
      <c r="F558" s="135"/>
      <c r="G558" s="135" t="s">
        <v>384</v>
      </c>
      <c r="H558" s="135"/>
      <c r="I558" s="135"/>
      <c r="J558" s="135" t="s">
        <v>390</v>
      </c>
      <c r="K558" s="135"/>
      <c r="L558" s="135"/>
      <c r="M558" s="135"/>
      <c r="N558" s="135"/>
      <c r="O558" s="135"/>
      <c r="P558" s="135"/>
      <c r="S558" s="21"/>
      <c r="T558" s="68"/>
      <c r="U558" s="5"/>
      <c r="V558" s="52"/>
      <c r="W558" s="70"/>
      <c r="X558" s="70"/>
      <c r="Y558" s="52"/>
      <c r="Z558" s="39"/>
      <c r="AA558" s="39"/>
      <c r="AB558" s="55"/>
      <c r="AC558" s="17"/>
      <c r="AD558" s="15"/>
      <c r="AE558" s="65"/>
      <c r="AF558" s="121"/>
      <c r="AG558" s="17"/>
      <c r="AH558" s="52"/>
      <c r="AJ558" s="17"/>
      <c r="AK558" s="17"/>
      <c r="AL558" s="17"/>
      <c r="AM558" s="17"/>
      <c r="AO558" s="31"/>
    </row>
    <row r="559" spans="2:41" s="3" customFormat="1" ht="2.85" customHeight="1" x14ac:dyDescent="0.2">
      <c r="P559" s="75"/>
      <c r="Q559" s="91"/>
      <c r="R559" s="6"/>
      <c r="S559" s="39"/>
      <c r="T559" s="6"/>
      <c r="U559" s="5"/>
      <c r="V559" s="52"/>
      <c r="W559" s="56"/>
      <c r="X559" s="15"/>
      <c r="Y559" s="52"/>
      <c r="Z559" s="39"/>
      <c r="AA559" s="39"/>
      <c r="AB559" s="55"/>
      <c r="AC559" s="17"/>
      <c r="AD559" s="15"/>
      <c r="AE559" s="65"/>
      <c r="AF559" s="121"/>
      <c r="AG559" s="39"/>
      <c r="AH559" s="52"/>
      <c r="AJ559" s="17"/>
      <c r="AK559" s="17"/>
      <c r="AL559" s="17"/>
      <c r="AM559" s="17"/>
      <c r="AO559" s="31"/>
    </row>
    <row r="560" spans="2:41" s="3" customFormat="1" ht="9.9499999999999993" customHeight="1" x14ac:dyDescent="0.2">
      <c r="B560" s="115" t="s">
        <v>92</v>
      </c>
      <c r="D560" s="40" t="s">
        <v>94</v>
      </c>
      <c r="E560" s="75" t="s">
        <v>86</v>
      </c>
      <c r="F560" s="75"/>
      <c r="G560" s="30" t="s">
        <v>181</v>
      </c>
      <c r="H560" s="30"/>
      <c r="I560" s="30"/>
      <c r="J560" s="30"/>
      <c r="K560" s="30" t="s">
        <v>166</v>
      </c>
      <c r="M560" s="228"/>
      <c r="N560" s="30"/>
      <c r="P560" s="75" t="s">
        <v>269</v>
      </c>
      <c r="Q560" s="91"/>
      <c r="R560" s="29"/>
      <c r="S560" s="39">
        <f t="shared" ref="S560:S565" si="331">IF(Suggested="Yes",AA560,AG560)</f>
        <v>10.199999999999999</v>
      </c>
      <c r="T560" s="37" t="s">
        <v>46</v>
      </c>
      <c r="U560" s="5" t="str">
        <f>+Instructions!$B$3</f>
        <v>B</v>
      </c>
      <c r="V560" s="52"/>
      <c r="W560" s="56">
        <f>+Instructions!$C$22</f>
        <v>0</v>
      </c>
      <c r="X560" s="17">
        <f t="shared" ref="X560:X565" si="332">ROUND($AA560*(1-W560)+0.004999,2)</f>
        <v>10.199999999999999</v>
      </c>
      <c r="Y560" s="52"/>
      <c r="Z560" s="6" t="s">
        <v>737</v>
      </c>
      <c r="AA560" s="39">
        <v>10.199999999999999</v>
      </c>
      <c r="AB560" s="60">
        <f t="shared" ref="AB560:AC565" si="333">+W560</f>
        <v>0</v>
      </c>
      <c r="AC560" s="17">
        <f t="shared" si="333"/>
        <v>10.199999999999999</v>
      </c>
      <c r="AD560" s="12">
        <f t="shared" ref="AD560:AD565" si="334">(AG560-AC560)/AG560</f>
        <v>0</v>
      </c>
      <c r="AE560" s="118"/>
      <c r="AF560" s="128">
        <v>4</v>
      </c>
      <c r="AG560" s="111">
        <f t="shared" ref="AG560:AG565" si="335">SUM(AJ560:AL560)+AE560</f>
        <v>10.199999999999999</v>
      </c>
      <c r="AH560" s="52"/>
      <c r="AJ560" s="17">
        <f t="shared" ref="AJ560:AJ565" si="336">ROUND(AC560/(1-VLOOKUP(AF560,Group,2,FALSE)),2)</f>
        <v>10.199999999999999</v>
      </c>
      <c r="AK560" s="17">
        <f t="shared" ref="AK560:AK565" si="337">IF(VLOOKUP(AF560,Group,5,FALSE)="YES",VLOOKUP(ROUND(ROUND(AJ560,1)-AJ560,2),Round,2,FALSE)+VLOOKUP(AF560,Group,6,FALSE),0)</f>
        <v>0</v>
      </c>
      <c r="AL560" s="17">
        <f t="shared" ref="AL560:AL565" si="338">IF(VLOOKUP(AF560,Group,7,FALSE)="",0,ROUND(AJ560-0.04999,1)-AJ560+AM560)</f>
        <v>0</v>
      </c>
      <c r="AM560" s="17" t="str">
        <f t="shared" ref="AM560:AM565" si="339">IF(VLOOKUP(AF560,Group,7,FALSE)="","",VLOOKUP(AF560,Group,7,FALSE))</f>
        <v/>
      </c>
      <c r="AO560" s="103" t="s">
        <v>57</v>
      </c>
    </row>
    <row r="561" spans="2:41" s="3" customFormat="1" ht="9.9499999999999993" customHeight="1" x14ac:dyDescent="0.2">
      <c r="B561" s="115" t="s">
        <v>92</v>
      </c>
      <c r="D561" s="40"/>
      <c r="E561" s="75" t="s">
        <v>86</v>
      </c>
      <c r="F561" s="75"/>
      <c r="G561" s="30" t="s">
        <v>394</v>
      </c>
      <c r="H561" s="30"/>
      <c r="I561" s="30"/>
      <c r="J561" s="30"/>
      <c r="K561" s="30" t="s">
        <v>166</v>
      </c>
      <c r="L561" s="149"/>
      <c r="M561" s="30"/>
      <c r="N561" s="30"/>
      <c r="P561" s="75" t="s">
        <v>368</v>
      </c>
      <c r="Q561" s="91"/>
      <c r="R561" s="29" t="s">
        <v>51</v>
      </c>
      <c r="S561" s="39">
        <f t="shared" si="331"/>
        <v>9.75</v>
      </c>
      <c r="T561" s="37" t="s">
        <v>46</v>
      </c>
      <c r="U561" s="5" t="str">
        <f>+Instructions!$B$3</f>
        <v>B</v>
      </c>
      <c r="V561" s="52"/>
      <c r="W561" s="56">
        <f>+Instructions!$C$22</f>
        <v>0</v>
      </c>
      <c r="X561" s="17">
        <f t="shared" si="332"/>
        <v>9.75</v>
      </c>
      <c r="Y561" s="52"/>
      <c r="Z561" s="6" t="s">
        <v>737</v>
      </c>
      <c r="AA561" s="39">
        <v>9.75</v>
      </c>
      <c r="AB561" s="60">
        <f t="shared" si="333"/>
        <v>0</v>
      </c>
      <c r="AC561" s="17">
        <f t="shared" si="333"/>
        <v>9.75</v>
      </c>
      <c r="AD561" s="12">
        <f t="shared" si="334"/>
        <v>0</v>
      </c>
      <c r="AE561" s="118"/>
      <c r="AF561" s="128">
        <v>4</v>
      </c>
      <c r="AG561" s="111">
        <f t="shared" si="335"/>
        <v>9.75</v>
      </c>
      <c r="AH561" s="52"/>
      <c r="AJ561" s="17">
        <f t="shared" si="336"/>
        <v>9.75</v>
      </c>
      <c r="AK561" s="17">
        <f t="shared" si="337"/>
        <v>0</v>
      </c>
      <c r="AL561" s="17">
        <f t="shared" si="338"/>
        <v>0</v>
      </c>
      <c r="AM561" s="17" t="str">
        <f t="shared" si="339"/>
        <v/>
      </c>
      <c r="AO561" s="103" t="s">
        <v>57</v>
      </c>
    </row>
    <row r="562" spans="2:41" s="3" customFormat="1" ht="9.9499999999999993" customHeight="1" x14ac:dyDescent="0.2">
      <c r="B562" s="115" t="s">
        <v>92</v>
      </c>
      <c r="D562" s="40"/>
      <c r="E562" s="75" t="s">
        <v>86</v>
      </c>
      <c r="F562" s="75"/>
      <c r="G562" s="30" t="s">
        <v>179</v>
      </c>
      <c r="H562" s="30"/>
      <c r="I562" s="30"/>
      <c r="J562" s="30"/>
      <c r="K562" s="30" t="s">
        <v>166</v>
      </c>
      <c r="L562" s="228"/>
      <c r="M562" s="30"/>
      <c r="N562" s="30"/>
      <c r="P562" s="75" t="s">
        <v>368</v>
      </c>
      <c r="Q562" s="91"/>
      <c r="R562" s="29"/>
      <c r="S562" s="39">
        <f t="shared" si="331"/>
        <v>9.35</v>
      </c>
      <c r="T562" s="37" t="s">
        <v>46</v>
      </c>
      <c r="U562" s="5" t="str">
        <f>+Instructions!$B$3</f>
        <v>B</v>
      </c>
      <c r="V562" s="52"/>
      <c r="W562" s="56">
        <f>+Instructions!$C$22</f>
        <v>0</v>
      </c>
      <c r="X562" s="17">
        <f t="shared" si="332"/>
        <v>9.35</v>
      </c>
      <c r="Y562" s="52"/>
      <c r="Z562" s="6" t="s">
        <v>737</v>
      </c>
      <c r="AA562" s="39">
        <v>9.35</v>
      </c>
      <c r="AB562" s="60">
        <f t="shared" si="333"/>
        <v>0</v>
      </c>
      <c r="AC562" s="17">
        <f t="shared" si="333"/>
        <v>9.35</v>
      </c>
      <c r="AD562" s="12">
        <f t="shared" si="334"/>
        <v>0</v>
      </c>
      <c r="AE562" s="118"/>
      <c r="AF562" s="128">
        <v>4</v>
      </c>
      <c r="AG562" s="111">
        <f t="shared" si="335"/>
        <v>9.35</v>
      </c>
      <c r="AH562" s="52"/>
      <c r="AJ562" s="17">
        <f t="shared" si="336"/>
        <v>9.35</v>
      </c>
      <c r="AK562" s="17">
        <f t="shared" si="337"/>
        <v>0</v>
      </c>
      <c r="AL562" s="17">
        <f t="shared" si="338"/>
        <v>0</v>
      </c>
      <c r="AM562" s="17" t="str">
        <f t="shared" si="339"/>
        <v/>
      </c>
      <c r="AO562" s="103" t="s">
        <v>57</v>
      </c>
    </row>
    <row r="563" spans="2:41" s="3" customFormat="1" ht="9.9499999999999993" customHeight="1" x14ac:dyDescent="0.2">
      <c r="B563" s="115" t="s">
        <v>92</v>
      </c>
      <c r="E563" s="75" t="s">
        <v>86</v>
      </c>
      <c r="F563" s="75"/>
      <c r="G563" s="30" t="s">
        <v>106</v>
      </c>
      <c r="H563" s="30"/>
      <c r="I563" s="30"/>
      <c r="J563" s="30"/>
      <c r="K563" s="30" t="s">
        <v>166</v>
      </c>
      <c r="L563" s="30"/>
      <c r="M563" s="30"/>
      <c r="N563" s="30"/>
      <c r="P563" s="75" t="s">
        <v>367</v>
      </c>
      <c r="Q563" s="91"/>
      <c r="R563" s="29" t="s">
        <v>51</v>
      </c>
      <c r="S563" s="39">
        <f t="shared" si="331"/>
        <v>6.5</v>
      </c>
      <c r="T563" s="37" t="s">
        <v>46</v>
      </c>
      <c r="U563" s="5" t="str">
        <f>+Instructions!$B$3</f>
        <v>B</v>
      </c>
      <c r="V563" s="52"/>
      <c r="W563" s="56">
        <f>+Instructions!$C$22</f>
        <v>0</v>
      </c>
      <c r="X563" s="17">
        <f t="shared" si="332"/>
        <v>6.5</v>
      </c>
      <c r="Y563" s="52"/>
      <c r="Z563" s="6" t="s">
        <v>737</v>
      </c>
      <c r="AA563" s="39">
        <v>6.5</v>
      </c>
      <c r="AB563" s="60">
        <f t="shared" si="333"/>
        <v>0</v>
      </c>
      <c r="AC563" s="17">
        <f t="shared" si="333"/>
        <v>6.5</v>
      </c>
      <c r="AD563" s="12">
        <f t="shared" si="334"/>
        <v>0</v>
      </c>
      <c r="AE563" s="118"/>
      <c r="AF563" s="128">
        <v>4</v>
      </c>
      <c r="AG563" s="111">
        <f t="shared" si="335"/>
        <v>6.5</v>
      </c>
      <c r="AH563" s="52"/>
      <c r="AJ563" s="17">
        <f t="shared" si="336"/>
        <v>6.5</v>
      </c>
      <c r="AK563" s="17">
        <f t="shared" si="337"/>
        <v>0</v>
      </c>
      <c r="AL563" s="17">
        <f t="shared" si="338"/>
        <v>0</v>
      </c>
      <c r="AM563" s="17" t="str">
        <f t="shared" si="339"/>
        <v/>
      </c>
      <c r="AO563" s="103" t="s">
        <v>57</v>
      </c>
    </row>
    <row r="564" spans="2:41" s="3" customFormat="1" ht="9.9499999999999993" customHeight="1" x14ac:dyDescent="0.2">
      <c r="B564" s="115" t="s">
        <v>92</v>
      </c>
      <c r="D564" s="40"/>
      <c r="E564" s="75" t="s">
        <v>86</v>
      </c>
      <c r="F564" s="75"/>
      <c r="G564" s="30" t="s">
        <v>395</v>
      </c>
      <c r="H564" s="30"/>
      <c r="I564" s="30"/>
      <c r="J564" s="30"/>
      <c r="K564" s="30" t="s">
        <v>166</v>
      </c>
      <c r="L564" s="149"/>
      <c r="M564" s="30"/>
      <c r="N564" s="30"/>
      <c r="P564" s="75" t="s">
        <v>269</v>
      </c>
      <c r="Q564" s="91"/>
      <c r="R564" s="29" t="s">
        <v>51</v>
      </c>
      <c r="S564" s="39">
        <f t="shared" si="331"/>
        <v>10.9</v>
      </c>
      <c r="T564" s="37" t="s">
        <v>46</v>
      </c>
      <c r="U564" s="5" t="str">
        <f>+Instructions!$B$3</f>
        <v>B</v>
      </c>
      <c r="V564" s="52"/>
      <c r="W564" s="56">
        <f>+Instructions!$C$22</f>
        <v>0</v>
      </c>
      <c r="X564" s="17">
        <f t="shared" si="332"/>
        <v>10.9</v>
      </c>
      <c r="Y564" s="52"/>
      <c r="Z564" s="6" t="s">
        <v>737</v>
      </c>
      <c r="AA564" s="39">
        <v>10.9</v>
      </c>
      <c r="AB564" s="60">
        <f t="shared" si="333"/>
        <v>0</v>
      </c>
      <c r="AC564" s="17">
        <f t="shared" si="333"/>
        <v>10.9</v>
      </c>
      <c r="AD564" s="12">
        <f t="shared" si="334"/>
        <v>0</v>
      </c>
      <c r="AE564" s="118"/>
      <c r="AF564" s="128">
        <v>4</v>
      </c>
      <c r="AG564" s="111">
        <f t="shared" si="335"/>
        <v>10.9</v>
      </c>
      <c r="AH564" s="52"/>
      <c r="AJ564" s="17">
        <f t="shared" si="336"/>
        <v>10.9</v>
      </c>
      <c r="AK564" s="17">
        <f t="shared" si="337"/>
        <v>0</v>
      </c>
      <c r="AL564" s="17">
        <f t="shared" si="338"/>
        <v>0</v>
      </c>
      <c r="AM564" s="17" t="str">
        <f t="shared" si="339"/>
        <v/>
      </c>
      <c r="AO564" s="103" t="s">
        <v>57</v>
      </c>
    </row>
    <row r="565" spans="2:41" s="3" customFormat="1" ht="9.9499999999999993" customHeight="1" x14ac:dyDescent="0.2">
      <c r="B565" s="115" t="s">
        <v>92</v>
      </c>
      <c r="D565" s="40"/>
      <c r="E565" s="75" t="s">
        <v>86</v>
      </c>
      <c r="F565" s="75"/>
      <c r="G565" s="30" t="s">
        <v>392</v>
      </c>
      <c r="H565" s="30"/>
      <c r="I565" s="30"/>
      <c r="J565" s="30"/>
      <c r="K565" s="30" t="s">
        <v>166</v>
      </c>
      <c r="L565" s="149"/>
      <c r="M565" s="30"/>
      <c r="N565" s="30"/>
      <c r="P565" s="75" t="s">
        <v>393</v>
      </c>
      <c r="Q565" s="91"/>
      <c r="R565" s="29"/>
      <c r="S565" s="39">
        <f t="shared" si="331"/>
        <v>8.65</v>
      </c>
      <c r="T565" s="37" t="s">
        <v>46</v>
      </c>
      <c r="U565" s="5" t="str">
        <f>+Instructions!$B$3</f>
        <v>B</v>
      </c>
      <c r="V565" s="52"/>
      <c r="W565" s="56">
        <f>+Instructions!$C$22</f>
        <v>0</v>
      </c>
      <c r="X565" s="17">
        <f t="shared" si="332"/>
        <v>8.65</v>
      </c>
      <c r="Y565" s="52"/>
      <c r="Z565" s="6" t="s">
        <v>737</v>
      </c>
      <c r="AA565" s="39">
        <v>8.65</v>
      </c>
      <c r="AB565" s="60">
        <f t="shared" si="333"/>
        <v>0</v>
      </c>
      <c r="AC565" s="17">
        <f t="shared" si="333"/>
        <v>8.65</v>
      </c>
      <c r="AD565" s="12">
        <f t="shared" si="334"/>
        <v>0</v>
      </c>
      <c r="AE565" s="118"/>
      <c r="AF565" s="128">
        <v>4</v>
      </c>
      <c r="AG565" s="111">
        <f t="shared" si="335"/>
        <v>8.65</v>
      </c>
      <c r="AH565" s="52"/>
      <c r="AJ565" s="17">
        <f t="shared" si="336"/>
        <v>8.65</v>
      </c>
      <c r="AK565" s="17">
        <f t="shared" si="337"/>
        <v>0</v>
      </c>
      <c r="AL565" s="17">
        <f t="shared" si="338"/>
        <v>0</v>
      </c>
      <c r="AM565" s="17" t="str">
        <f t="shared" si="339"/>
        <v/>
      </c>
      <c r="AO565" s="103" t="s">
        <v>57</v>
      </c>
    </row>
    <row r="566" spans="2:41" s="3" customFormat="1" ht="9.9499999999999993" customHeight="1" x14ac:dyDescent="0.2">
      <c r="B566" s="115" t="s">
        <v>92</v>
      </c>
      <c r="D566" s="40"/>
      <c r="E566" s="75" t="s">
        <v>86</v>
      </c>
      <c r="F566" s="75"/>
      <c r="G566" s="30" t="s">
        <v>418</v>
      </c>
      <c r="H566" s="30"/>
      <c r="I566" s="30"/>
      <c r="J566" s="30"/>
      <c r="K566" s="30" t="s">
        <v>166</v>
      </c>
      <c r="L566" s="149"/>
      <c r="M566" s="30"/>
      <c r="N566" s="30"/>
      <c r="P566" s="75" t="s">
        <v>393</v>
      </c>
      <c r="Q566" s="91"/>
      <c r="R566" s="29"/>
      <c r="S566" s="39">
        <f>IF(Suggested="Yes",AA566,AG566)</f>
        <v>9.1999999999999993</v>
      </c>
      <c r="T566" s="37" t="s">
        <v>46</v>
      </c>
      <c r="U566" s="5" t="str">
        <f>+Instructions!$B$3</f>
        <v>B</v>
      </c>
      <c r="V566" s="52"/>
      <c r="W566" s="56">
        <f>+Instructions!$C$22</f>
        <v>0</v>
      </c>
      <c r="X566" s="17">
        <f>ROUND($AA566*(1-W566)+0.004999,2)</f>
        <v>9.1999999999999993</v>
      </c>
      <c r="Y566" s="52"/>
      <c r="Z566" s="6" t="s">
        <v>737</v>
      </c>
      <c r="AA566" s="39">
        <v>9.1999999999999993</v>
      </c>
      <c r="AB566" s="60">
        <f>+W566</f>
        <v>0</v>
      </c>
      <c r="AC566" s="17">
        <f>+X566</f>
        <v>9.1999999999999993</v>
      </c>
      <c r="AD566" s="12">
        <f>(AG566-AC566)/AG566</f>
        <v>0</v>
      </c>
      <c r="AE566" s="118"/>
      <c r="AF566" s="128">
        <v>4</v>
      </c>
      <c r="AG566" s="111">
        <f>SUM(AJ566:AL566)+AE566</f>
        <v>9.1999999999999993</v>
      </c>
      <c r="AH566" s="52"/>
      <c r="AJ566" s="17">
        <f>ROUND(AC566/(1-VLOOKUP(AF566,Group,2,FALSE)),2)</f>
        <v>9.1999999999999993</v>
      </c>
      <c r="AK566" s="17">
        <f>IF(VLOOKUP(AF566,Group,5,FALSE)="YES",VLOOKUP(ROUND(ROUND(AJ566,1)-AJ566,2),Round,2,FALSE)+VLOOKUP(AF566,Group,6,FALSE),0)</f>
        <v>0</v>
      </c>
      <c r="AL566" s="17">
        <f>IF(VLOOKUP(AF566,Group,7,FALSE)="",0,ROUND(AJ566-0.04999,1)-AJ566+AM566)</f>
        <v>0</v>
      </c>
      <c r="AM566" s="17" t="str">
        <f>IF(VLOOKUP(AF566,Group,7,FALSE)="","",VLOOKUP(AF566,Group,7,FALSE))</f>
        <v/>
      </c>
      <c r="AO566" s="103" t="s">
        <v>57</v>
      </c>
    </row>
    <row r="567" spans="2:41" s="3" customFormat="1" ht="2.85" customHeight="1" x14ac:dyDescent="0.2">
      <c r="P567" s="75"/>
      <c r="Q567" s="91"/>
      <c r="R567" s="6"/>
      <c r="S567" s="39"/>
      <c r="T567" s="6"/>
      <c r="U567" s="5"/>
      <c r="V567" s="52"/>
      <c r="W567" s="56"/>
      <c r="X567" s="15"/>
      <c r="Y567" s="52"/>
      <c r="Z567" s="39"/>
      <c r="AA567" s="39"/>
      <c r="AB567" s="55"/>
      <c r="AC567" s="17"/>
      <c r="AD567" s="15"/>
      <c r="AE567" s="65"/>
      <c r="AF567" s="121"/>
      <c r="AG567" s="39"/>
      <c r="AH567" s="52"/>
      <c r="AJ567" s="17"/>
      <c r="AK567" s="17"/>
      <c r="AL567" s="17"/>
      <c r="AM567" s="17"/>
      <c r="AO567" s="31"/>
    </row>
    <row r="568" spans="2:41" s="3" customFormat="1" ht="9.9499999999999993" customHeight="1" x14ac:dyDescent="0.2">
      <c r="B568" s="115" t="s">
        <v>92</v>
      </c>
      <c r="D568" s="40" t="s">
        <v>95</v>
      </c>
      <c r="E568" s="75" t="s">
        <v>86</v>
      </c>
      <c r="F568" s="75"/>
      <c r="G568" s="30" t="s">
        <v>181</v>
      </c>
      <c r="H568" s="30"/>
      <c r="I568" s="30"/>
      <c r="J568" s="30"/>
      <c r="K568" s="30" t="s">
        <v>172</v>
      </c>
      <c r="M568" s="228"/>
      <c r="N568" s="30"/>
      <c r="P568" s="75" t="s">
        <v>269</v>
      </c>
      <c r="Q568" s="91"/>
      <c r="R568" s="29"/>
      <c r="S568" s="39">
        <f t="shared" ref="S568:S573" si="340">IF(Suggested="Yes",AA568,AG568)</f>
        <v>10.199999999999999</v>
      </c>
      <c r="T568" s="37" t="s">
        <v>46</v>
      </c>
      <c r="U568" s="5" t="str">
        <f>+Instructions!$B$3</f>
        <v>B</v>
      </c>
      <c r="V568" s="52"/>
      <c r="W568" s="56">
        <f>+Instructions!$C$22</f>
        <v>0</v>
      </c>
      <c r="X568" s="17">
        <f t="shared" ref="X568:X573" si="341">ROUND($AA568*(1-W568)+0.004999,2)</f>
        <v>10.199999999999999</v>
      </c>
      <c r="Y568" s="52"/>
      <c r="Z568" s="6" t="s">
        <v>737</v>
      </c>
      <c r="AA568" s="39">
        <v>10.199999999999999</v>
      </c>
      <c r="AB568" s="60">
        <f t="shared" ref="AB568:AC573" si="342">+W568</f>
        <v>0</v>
      </c>
      <c r="AC568" s="17">
        <f t="shared" si="342"/>
        <v>10.199999999999999</v>
      </c>
      <c r="AD568" s="12">
        <f t="shared" ref="AD568:AD573" si="343">(AG568-AC568)/AG568</f>
        <v>0</v>
      </c>
      <c r="AE568" s="118"/>
      <c r="AF568" s="128">
        <v>4</v>
      </c>
      <c r="AG568" s="111">
        <f t="shared" ref="AG568:AG573" si="344">SUM(AJ568:AL568)+AE568</f>
        <v>10.199999999999999</v>
      </c>
      <c r="AH568" s="52"/>
      <c r="AJ568" s="17">
        <f t="shared" ref="AJ568:AJ573" si="345">ROUND(AC568/(1-VLOOKUP(AF568,Group,2,FALSE)),2)</f>
        <v>10.199999999999999</v>
      </c>
      <c r="AK568" s="17">
        <f t="shared" ref="AK568:AK573" si="346">IF(VLOOKUP(AF568,Group,5,FALSE)="YES",VLOOKUP(ROUND(ROUND(AJ568,1)-AJ568,2),Round,2,FALSE)+VLOOKUP(AF568,Group,6,FALSE),0)</f>
        <v>0</v>
      </c>
      <c r="AL568" s="17">
        <f t="shared" ref="AL568:AL573" si="347">IF(VLOOKUP(AF568,Group,7,FALSE)="",0,ROUND(AJ568-0.04999,1)-AJ568+AM568)</f>
        <v>0</v>
      </c>
      <c r="AM568" s="17" t="str">
        <f t="shared" ref="AM568:AM573" si="348">IF(VLOOKUP(AF568,Group,7,FALSE)="","",VLOOKUP(AF568,Group,7,FALSE))</f>
        <v/>
      </c>
      <c r="AO568" s="103" t="s">
        <v>57</v>
      </c>
    </row>
    <row r="569" spans="2:41" s="3" customFormat="1" ht="9.9499999999999993" customHeight="1" x14ac:dyDescent="0.2">
      <c r="B569" s="115" t="s">
        <v>92</v>
      </c>
      <c r="E569" s="75" t="s">
        <v>86</v>
      </c>
      <c r="F569" s="75"/>
      <c r="G569" s="30" t="s">
        <v>395</v>
      </c>
      <c r="H569" s="30"/>
      <c r="I569" s="30"/>
      <c r="J569" s="30"/>
      <c r="K569" s="30" t="s">
        <v>172</v>
      </c>
      <c r="L569" s="149"/>
      <c r="M569" s="30"/>
      <c r="N569" s="30"/>
      <c r="P569" s="75" t="s">
        <v>269</v>
      </c>
      <c r="Q569" s="91"/>
      <c r="R569" s="29" t="s">
        <v>51</v>
      </c>
      <c r="S569" s="39">
        <f t="shared" si="340"/>
        <v>10.9</v>
      </c>
      <c r="T569" s="37" t="s">
        <v>46</v>
      </c>
      <c r="U569" s="5" t="str">
        <f>+Instructions!$B$3</f>
        <v>B</v>
      </c>
      <c r="V569" s="52"/>
      <c r="W569" s="56">
        <f>+Instructions!$C$22</f>
        <v>0</v>
      </c>
      <c r="X569" s="17">
        <f t="shared" si="341"/>
        <v>10.9</v>
      </c>
      <c r="Y569" s="52"/>
      <c r="Z569" s="6" t="s">
        <v>737</v>
      </c>
      <c r="AA569" s="39">
        <v>10.9</v>
      </c>
      <c r="AB569" s="60">
        <f t="shared" si="342"/>
        <v>0</v>
      </c>
      <c r="AC569" s="17">
        <f t="shared" si="342"/>
        <v>10.9</v>
      </c>
      <c r="AD569" s="12">
        <f t="shared" si="343"/>
        <v>0</v>
      </c>
      <c r="AE569" s="118"/>
      <c r="AF569" s="128">
        <v>4</v>
      </c>
      <c r="AG569" s="111">
        <f t="shared" si="344"/>
        <v>10.9</v>
      </c>
      <c r="AH569" s="52"/>
      <c r="AJ569" s="17">
        <f t="shared" si="345"/>
        <v>10.9</v>
      </c>
      <c r="AK569" s="17">
        <f t="shared" si="346"/>
        <v>0</v>
      </c>
      <c r="AL569" s="17">
        <f t="shared" si="347"/>
        <v>0</v>
      </c>
      <c r="AM569" s="17" t="str">
        <f t="shared" si="348"/>
        <v/>
      </c>
      <c r="AO569" s="103" t="s">
        <v>57</v>
      </c>
    </row>
    <row r="570" spans="2:41" s="3" customFormat="1" ht="9.9499999999999993" customHeight="1" x14ac:dyDescent="0.2">
      <c r="B570" s="115" t="s">
        <v>92</v>
      </c>
      <c r="E570" s="75" t="s">
        <v>86</v>
      </c>
      <c r="F570" s="75"/>
      <c r="G570" s="30" t="s">
        <v>392</v>
      </c>
      <c r="H570" s="30"/>
      <c r="I570" s="30"/>
      <c r="J570" s="30"/>
      <c r="K570" s="30" t="s">
        <v>172</v>
      </c>
      <c r="L570" s="149"/>
      <c r="M570" s="30"/>
      <c r="N570" s="30"/>
      <c r="P570" s="75" t="s">
        <v>393</v>
      </c>
      <c r="Q570" s="91"/>
      <c r="R570" s="29"/>
      <c r="S570" s="39">
        <f t="shared" si="340"/>
        <v>8.65</v>
      </c>
      <c r="T570" s="37" t="s">
        <v>46</v>
      </c>
      <c r="U570" s="5" t="str">
        <f>+Instructions!$B$3</f>
        <v>B</v>
      </c>
      <c r="V570" s="52"/>
      <c r="W570" s="56">
        <f>+Instructions!$C$22</f>
        <v>0</v>
      </c>
      <c r="X570" s="17">
        <f t="shared" si="341"/>
        <v>8.65</v>
      </c>
      <c r="Y570" s="52"/>
      <c r="Z570" s="6" t="s">
        <v>737</v>
      </c>
      <c r="AA570" s="39">
        <v>8.65</v>
      </c>
      <c r="AB570" s="60">
        <f t="shared" si="342"/>
        <v>0</v>
      </c>
      <c r="AC570" s="17">
        <f t="shared" si="342"/>
        <v>8.65</v>
      </c>
      <c r="AD570" s="12">
        <f t="shared" si="343"/>
        <v>0</v>
      </c>
      <c r="AE570" s="118"/>
      <c r="AF570" s="128">
        <v>4</v>
      </c>
      <c r="AG570" s="111">
        <f t="shared" si="344"/>
        <v>8.65</v>
      </c>
      <c r="AH570" s="52"/>
      <c r="AJ570" s="17">
        <f t="shared" si="345"/>
        <v>8.65</v>
      </c>
      <c r="AK570" s="17">
        <f t="shared" si="346"/>
        <v>0</v>
      </c>
      <c r="AL570" s="17">
        <f t="shared" si="347"/>
        <v>0</v>
      </c>
      <c r="AM570" s="17" t="str">
        <f t="shared" si="348"/>
        <v/>
      </c>
      <c r="AO570" s="103" t="s">
        <v>57</v>
      </c>
    </row>
    <row r="571" spans="2:41" s="3" customFormat="1" ht="9.9499999999999993" customHeight="1" x14ac:dyDescent="0.2">
      <c r="B571" s="115" t="s">
        <v>92</v>
      </c>
      <c r="D571" s="40"/>
      <c r="E571" s="75" t="s">
        <v>86</v>
      </c>
      <c r="F571" s="75"/>
      <c r="G571" s="30" t="s">
        <v>418</v>
      </c>
      <c r="H571" s="30"/>
      <c r="I571" s="30"/>
      <c r="J571" s="30"/>
      <c r="K571" s="30" t="s">
        <v>172</v>
      </c>
      <c r="L571" s="149"/>
      <c r="M571" s="30"/>
      <c r="N571" s="30"/>
      <c r="P571" s="75" t="s">
        <v>393</v>
      </c>
      <c r="Q571" s="91"/>
      <c r="R571" s="29"/>
      <c r="S571" s="39">
        <f t="shared" si="340"/>
        <v>9.1999999999999993</v>
      </c>
      <c r="T571" s="37" t="s">
        <v>46</v>
      </c>
      <c r="U571" s="5" t="str">
        <f>+Instructions!$B$3</f>
        <v>B</v>
      </c>
      <c r="V571" s="52"/>
      <c r="W571" s="56">
        <f>+Instructions!$C$22</f>
        <v>0</v>
      </c>
      <c r="X571" s="17">
        <f t="shared" si="341"/>
        <v>9.1999999999999993</v>
      </c>
      <c r="Y571" s="52"/>
      <c r="Z571" s="6" t="s">
        <v>737</v>
      </c>
      <c r="AA571" s="39">
        <v>9.1999999999999993</v>
      </c>
      <c r="AB571" s="60">
        <f t="shared" si="342"/>
        <v>0</v>
      </c>
      <c r="AC571" s="17">
        <f t="shared" si="342"/>
        <v>9.1999999999999993</v>
      </c>
      <c r="AD571" s="12">
        <f t="shared" si="343"/>
        <v>0</v>
      </c>
      <c r="AE571" s="118"/>
      <c r="AF571" s="128">
        <v>4</v>
      </c>
      <c r="AG571" s="111">
        <f t="shared" si="344"/>
        <v>9.1999999999999993</v>
      </c>
      <c r="AH571" s="52"/>
      <c r="AJ571" s="17">
        <f t="shared" si="345"/>
        <v>9.1999999999999993</v>
      </c>
      <c r="AK571" s="17">
        <f t="shared" si="346"/>
        <v>0</v>
      </c>
      <c r="AL571" s="17">
        <f t="shared" si="347"/>
        <v>0</v>
      </c>
      <c r="AM571" s="17" t="str">
        <f t="shared" si="348"/>
        <v/>
      </c>
      <c r="AO571" s="103" t="s">
        <v>57</v>
      </c>
    </row>
    <row r="572" spans="2:41" s="3" customFormat="1" ht="9.9499999999999993" customHeight="1" x14ac:dyDescent="0.2">
      <c r="B572" s="115" t="s">
        <v>92</v>
      </c>
      <c r="D572" s="40"/>
      <c r="E572" s="75" t="s">
        <v>86</v>
      </c>
      <c r="F572" s="75"/>
      <c r="G572" s="30" t="s">
        <v>182</v>
      </c>
      <c r="H572" s="30"/>
      <c r="I572" s="30"/>
      <c r="J572" s="30"/>
      <c r="K572" s="30" t="s">
        <v>172</v>
      </c>
      <c r="L572" s="149"/>
      <c r="M572" s="30"/>
      <c r="N572" s="30"/>
      <c r="P572" s="75" t="s">
        <v>269</v>
      </c>
      <c r="Q572" s="91"/>
      <c r="R572" s="29" t="s">
        <v>391</v>
      </c>
      <c r="S572" s="39">
        <f t="shared" si="340"/>
        <v>11.95</v>
      </c>
      <c r="T572" s="37" t="s">
        <v>46</v>
      </c>
      <c r="U572" s="5" t="str">
        <f>+Instructions!$B$3</f>
        <v>B</v>
      </c>
      <c r="V572" s="52"/>
      <c r="W572" s="56">
        <f>+Instructions!$C$22</f>
        <v>0</v>
      </c>
      <c r="X572" s="17">
        <f t="shared" si="341"/>
        <v>11.95</v>
      </c>
      <c r="Y572" s="52"/>
      <c r="Z572" s="6" t="s">
        <v>737</v>
      </c>
      <c r="AA572" s="39">
        <v>11.95</v>
      </c>
      <c r="AB572" s="60">
        <f t="shared" si="342"/>
        <v>0</v>
      </c>
      <c r="AC572" s="17">
        <f t="shared" si="342"/>
        <v>11.95</v>
      </c>
      <c r="AD572" s="12">
        <f t="shared" si="343"/>
        <v>0</v>
      </c>
      <c r="AE572" s="118"/>
      <c r="AF572" s="128">
        <v>4</v>
      </c>
      <c r="AG572" s="111">
        <f t="shared" si="344"/>
        <v>11.95</v>
      </c>
      <c r="AH572" s="52"/>
      <c r="AJ572" s="17">
        <f t="shared" si="345"/>
        <v>11.95</v>
      </c>
      <c r="AK572" s="17">
        <f t="shared" si="346"/>
        <v>0</v>
      </c>
      <c r="AL572" s="17">
        <f t="shared" si="347"/>
        <v>0</v>
      </c>
      <c r="AM572" s="17" t="str">
        <f t="shared" si="348"/>
        <v/>
      </c>
      <c r="AO572" s="103" t="s">
        <v>57</v>
      </c>
    </row>
    <row r="573" spans="2:41" s="3" customFormat="1" ht="9.9499999999999993" customHeight="1" x14ac:dyDescent="0.2">
      <c r="B573" s="115" t="s">
        <v>92</v>
      </c>
      <c r="D573" s="40"/>
      <c r="E573" s="75" t="s">
        <v>86</v>
      </c>
      <c r="F573" s="75"/>
      <c r="G573" s="30" t="s">
        <v>249</v>
      </c>
      <c r="H573" s="30"/>
      <c r="I573" s="30"/>
      <c r="J573" s="30"/>
      <c r="K573" s="30" t="s">
        <v>172</v>
      </c>
      <c r="L573" s="149"/>
      <c r="M573" s="30"/>
      <c r="N573" s="30"/>
      <c r="P573" s="75" t="s">
        <v>293</v>
      </c>
      <c r="Q573" s="91"/>
      <c r="R573" s="29" t="s">
        <v>391</v>
      </c>
      <c r="S573" s="39">
        <f t="shared" si="340"/>
        <v>11.85</v>
      </c>
      <c r="T573" s="37" t="s">
        <v>46</v>
      </c>
      <c r="U573" s="5" t="str">
        <f>+Instructions!$B$3</f>
        <v>B</v>
      </c>
      <c r="V573" s="52"/>
      <c r="W573" s="56">
        <f>+Instructions!$C$22</f>
        <v>0</v>
      </c>
      <c r="X573" s="17">
        <f t="shared" si="341"/>
        <v>11.85</v>
      </c>
      <c r="Y573" s="52"/>
      <c r="Z573" s="6" t="s">
        <v>737</v>
      </c>
      <c r="AA573" s="39">
        <v>11.85</v>
      </c>
      <c r="AB573" s="60">
        <f t="shared" si="342"/>
        <v>0</v>
      </c>
      <c r="AC573" s="17">
        <f t="shared" si="342"/>
        <v>11.85</v>
      </c>
      <c r="AD573" s="12">
        <f t="shared" si="343"/>
        <v>0</v>
      </c>
      <c r="AE573" s="118"/>
      <c r="AF573" s="128">
        <v>4</v>
      </c>
      <c r="AG573" s="111">
        <f t="shared" si="344"/>
        <v>11.85</v>
      </c>
      <c r="AH573" s="52"/>
      <c r="AJ573" s="17">
        <f t="shared" si="345"/>
        <v>11.85</v>
      </c>
      <c r="AK573" s="17">
        <f t="shared" si="346"/>
        <v>0</v>
      </c>
      <c r="AL573" s="17">
        <f t="shared" si="347"/>
        <v>0</v>
      </c>
      <c r="AM573" s="17" t="str">
        <f t="shared" si="348"/>
        <v/>
      </c>
      <c r="AO573" s="103" t="s">
        <v>57</v>
      </c>
    </row>
    <row r="574" spans="2:41" s="3" customFormat="1" ht="2.85" customHeight="1" x14ac:dyDescent="0.2">
      <c r="P574" s="75"/>
      <c r="Q574" s="91"/>
      <c r="R574" s="6"/>
      <c r="S574" s="39"/>
      <c r="T574" s="6"/>
      <c r="U574" s="5"/>
      <c r="V574" s="52"/>
      <c r="W574" s="56"/>
      <c r="X574" s="15"/>
      <c r="Y574" s="52"/>
      <c r="Z574" s="39"/>
      <c r="AA574" s="39"/>
      <c r="AB574" s="55"/>
      <c r="AC574" s="17"/>
      <c r="AD574" s="15"/>
      <c r="AE574" s="65"/>
      <c r="AF574" s="121"/>
      <c r="AG574" s="39"/>
      <c r="AH574" s="52"/>
      <c r="AJ574" s="17"/>
      <c r="AK574" s="17"/>
      <c r="AL574" s="17"/>
      <c r="AM574" s="17"/>
      <c r="AO574" s="31"/>
    </row>
    <row r="575" spans="2:41" s="3" customFormat="1" ht="9.9499999999999993" customHeight="1" x14ac:dyDescent="0.2">
      <c r="C575" s="74"/>
      <c r="D575" s="40" t="s">
        <v>9</v>
      </c>
      <c r="E575" s="135" t="s">
        <v>400</v>
      </c>
      <c r="F575" s="135"/>
      <c r="G575" s="135"/>
      <c r="H575" s="135"/>
      <c r="I575" s="135"/>
      <c r="J575" s="135" t="s">
        <v>402</v>
      </c>
      <c r="K575" s="135"/>
      <c r="L575" s="135"/>
      <c r="M575" s="135"/>
      <c r="N575" s="135" t="s">
        <v>404</v>
      </c>
      <c r="O575" s="135"/>
      <c r="P575" s="135"/>
      <c r="S575" s="21"/>
      <c r="T575" s="68"/>
      <c r="U575" s="5"/>
      <c r="V575" s="52"/>
      <c r="W575" s="70"/>
      <c r="X575" s="70"/>
      <c r="Y575" s="52"/>
      <c r="Z575" s="39"/>
      <c r="AA575" s="39"/>
      <c r="AB575" s="55"/>
      <c r="AC575" s="17"/>
      <c r="AD575" s="15"/>
      <c r="AE575" s="65"/>
      <c r="AF575" s="121"/>
      <c r="AG575" s="17"/>
      <c r="AH575" s="52"/>
      <c r="AJ575" s="17"/>
      <c r="AK575" s="17"/>
      <c r="AL575" s="17"/>
      <c r="AM575" s="17"/>
      <c r="AO575" s="31"/>
    </row>
    <row r="576" spans="2:41" s="3" customFormat="1" ht="9.9499999999999993" customHeight="1" x14ac:dyDescent="0.2">
      <c r="C576" s="74"/>
      <c r="D576" s="40"/>
      <c r="E576" s="135" t="s">
        <v>401</v>
      </c>
      <c r="F576" s="135"/>
      <c r="G576" s="135"/>
      <c r="H576" s="135"/>
      <c r="I576" s="135"/>
      <c r="J576" s="135" t="s">
        <v>403</v>
      </c>
      <c r="K576" s="135"/>
      <c r="L576" s="135"/>
      <c r="M576" s="135"/>
      <c r="N576" s="135"/>
      <c r="O576" s="135"/>
      <c r="P576" s="135"/>
      <c r="S576" s="21"/>
      <c r="T576" s="68"/>
      <c r="U576" s="5"/>
      <c r="V576" s="52"/>
      <c r="W576" s="70"/>
      <c r="X576" s="70"/>
      <c r="Y576" s="52"/>
      <c r="Z576" s="39"/>
      <c r="AA576" s="39"/>
      <c r="AB576" s="55"/>
      <c r="AC576" s="17"/>
      <c r="AD576" s="15"/>
      <c r="AE576" s="65"/>
      <c r="AF576" s="121"/>
      <c r="AG576" s="17"/>
      <c r="AH576" s="52"/>
      <c r="AJ576" s="17"/>
      <c r="AK576" s="17"/>
      <c r="AL576" s="17"/>
      <c r="AM576" s="17"/>
      <c r="AO576" s="31"/>
    </row>
    <row r="577" spans="2:41" s="3" customFormat="1" ht="2.85" customHeight="1" x14ac:dyDescent="0.2">
      <c r="P577" s="75"/>
      <c r="Q577" s="91"/>
      <c r="R577" s="6"/>
      <c r="S577" s="39"/>
      <c r="T577" s="6"/>
      <c r="U577" s="5"/>
      <c r="V577" s="52"/>
      <c r="W577" s="56"/>
      <c r="X577" s="15"/>
      <c r="Y577" s="52"/>
      <c r="Z577" s="39"/>
      <c r="AA577" s="39"/>
      <c r="AB577" s="55"/>
      <c r="AC577" s="17"/>
      <c r="AD577" s="15"/>
      <c r="AE577" s="65"/>
      <c r="AF577" s="121"/>
      <c r="AG577" s="39"/>
      <c r="AH577" s="52"/>
      <c r="AJ577" s="17"/>
      <c r="AK577" s="17"/>
      <c r="AL577" s="17"/>
      <c r="AM577" s="17"/>
      <c r="AO577" s="31"/>
    </row>
    <row r="578" spans="2:41" s="3" customFormat="1" ht="9.9499999999999993" customHeight="1" x14ac:dyDescent="0.2">
      <c r="B578" s="115" t="s">
        <v>92</v>
      </c>
      <c r="D578" s="40" t="s">
        <v>94</v>
      </c>
      <c r="E578" s="75" t="s">
        <v>86</v>
      </c>
      <c r="F578" s="75"/>
      <c r="G578" s="30" t="s">
        <v>398</v>
      </c>
      <c r="H578" s="30"/>
      <c r="I578" s="30"/>
      <c r="J578" s="30"/>
      <c r="K578" s="30"/>
      <c r="L578" s="30" t="s">
        <v>166</v>
      </c>
      <c r="M578" s="228"/>
      <c r="N578" s="30"/>
      <c r="P578" s="75" t="s">
        <v>368</v>
      </c>
      <c r="Q578" s="91"/>
      <c r="R578" s="29"/>
      <c r="S578" s="39">
        <f>IF(Suggested="Yes",AA578,AG578)</f>
        <v>10.15</v>
      </c>
      <c r="T578" s="37" t="s">
        <v>46</v>
      </c>
      <c r="U578" s="5" t="str">
        <f>+Instructions!$B$3</f>
        <v>B</v>
      </c>
      <c r="V578" s="52"/>
      <c r="W578" s="56">
        <f>+Instructions!$C$22</f>
        <v>0</v>
      </c>
      <c r="X578" s="17">
        <f>ROUND($AA578*(1-W578)+0.004999,2)</f>
        <v>10.15</v>
      </c>
      <c r="Y578" s="52"/>
      <c r="Z578" s="6" t="s">
        <v>737</v>
      </c>
      <c r="AA578" s="39">
        <v>10.15</v>
      </c>
      <c r="AB578" s="60">
        <f>+W578</f>
        <v>0</v>
      </c>
      <c r="AC578" s="17">
        <f>+X578</f>
        <v>10.15</v>
      </c>
      <c r="AD578" s="12">
        <f>(AG578-AC578)/AG578</f>
        <v>0</v>
      </c>
      <c r="AE578" s="118"/>
      <c r="AF578" s="128">
        <v>4</v>
      </c>
      <c r="AG578" s="111">
        <f>SUM(AJ578:AL578)+AE578</f>
        <v>10.15</v>
      </c>
      <c r="AH578" s="52"/>
      <c r="AJ578" s="17">
        <f>ROUND(AC578/(1-VLOOKUP(AF578,Group,2,FALSE)),2)</f>
        <v>10.15</v>
      </c>
      <c r="AK578" s="17">
        <f>IF(VLOOKUP(AF578,Group,5,FALSE)="YES",VLOOKUP(ROUND(ROUND(AJ578,1)-AJ578,2),Round,2,FALSE)+VLOOKUP(AF578,Group,6,FALSE),0)</f>
        <v>0</v>
      </c>
      <c r="AL578" s="17">
        <f>IF(VLOOKUP(AF578,Group,7,FALSE)="",0,ROUND(AJ578-0.04999,1)-AJ578+AM578)</f>
        <v>0</v>
      </c>
      <c r="AM578" s="17" t="str">
        <f>IF(VLOOKUP(AF578,Group,7,FALSE)="","",VLOOKUP(AF578,Group,7,FALSE))</f>
        <v/>
      </c>
      <c r="AO578" s="103" t="s">
        <v>57</v>
      </c>
    </row>
    <row r="579" spans="2:41" s="3" customFormat="1" ht="9.9499999999999993" customHeight="1" x14ac:dyDescent="0.2">
      <c r="B579" s="115" t="s">
        <v>92</v>
      </c>
      <c r="E579" s="75" t="s">
        <v>86</v>
      </c>
      <c r="F579" s="75"/>
      <c r="G579" s="30" t="s">
        <v>399</v>
      </c>
      <c r="H579" s="30"/>
      <c r="I579" s="30"/>
      <c r="J579" s="30"/>
      <c r="K579" s="30"/>
      <c r="L579" s="30" t="s">
        <v>166</v>
      </c>
      <c r="M579" s="228"/>
      <c r="N579" s="30"/>
      <c r="P579" s="75" t="s">
        <v>364</v>
      </c>
      <c r="Q579" s="91"/>
      <c r="R579" s="29"/>
      <c r="S579" s="39">
        <f>IF(Suggested="Yes",AA579,AG579)</f>
        <v>9.4499999999999993</v>
      </c>
      <c r="T579" s="37" t="s">
        <v>46</v>
      </c>
      <c r="U579" s="5" t="str">
        <f>+Instructions!$B$3</f>
        <v>B</v>
      </c>
      <c r="V579" s="52"/>
      <c r="W579" s="56">
        <f>+Instructions!$C$22</f>
        <v>0</v>
      </c>
      <c r="X579" s="17">
        <f>ROUND($AA579*(1-W579)+0.004999,2)</f>
        <v>9.4499999999999993</v>
      </c>
      <c r="Y579" s="52"/>
      <c r="Z579" s="6" t="s">
        <v>737</v>
      </c>
      <c r="AA579" s="39">
        <v>9.4499999999999993</v>
      </c>
      <c r="AB579" s="60">
        <f>+W579</f>
        <v>0</v>
      </c>
      <c r="AC579" s="17">
        <f>+X579</f>
        <v>9.4499999999999993</v>
      </c>
      <c r="AD579" s="12">
        <f>(AG579-AC579)/AG579</f>
        <v>0</v>
      </c>
      <c r="AE579" s="118"/>
      <c r="AF579" s="128">
        <v>4</v>
      </c>
      <c r="AG579" s="111">
        <f>SUM(AJ579:AL579)+AE579</f>
        <v>9.4499999999999993</v>
      </c>
      <c r="AH579" s="52"/>
      <c r="AJ579" s="17">
        <f>ROUND(AC579/(1-VLOOKUP(AF579,Group,2,FALSE)),2)</f>
        <v>9.4499999999999993</v>
      </c>
      <c r="AK579" s="17">
        <f>IF(VLOOKUP(AF579,Group,5,FALSE)="YES",VLOOKUP(ROUND(ROUND(AJ579,1)-AJ579,2),Round,2,FALSE)+VLOOKUP(AF579,Group,6,FALSE),0)</f>
        <v>0</v>
      </c>
      <c r="AL579" s="17">
        <f>IF(VLOOKUP(AF579,Group,7,FALSE)="",0,ROUND(AJ579-0.04999,1)-AJ579+AM579)</f>
        <v>0</v>
      </c>
      <c r="AM579" s="17" t="str">
        <f>IF(VLOOKUP(AF579,Group,7,FALSE)="","",VLOOKUP(AF579,Group,7,FALSE))</f>
        <v/>
      </c>
      <c r="AO579" s="103" t="s">
        <v>57</v>
      </c>
    </row>
    <row r="580" spans="2:41" s="3" customFormat="1" ht="2.85" customHeight="1" x14ac:dyDescent="0.2">
      <c r="P580" s="75"/>
      <c r="Q580" s="91"/>
      <c r="R580" s="6"/>
      <c r="S580" s="39"/>
      <c r="T580" s="6"/>
      <c r="U580" s="5"/>
      <c r="V580" s="52"/>
      <c r="W580" s="56"/>
      <c r="X580" s="15"/>
      <c r="Y580" s="52"/>
      <c r="Z580" s="39"/>
      <c r="AA580" s="39"/>
      <c r="AB580" s="55"/>
      <c r="AC580" s="17"/>
      <c r="AD580" s="15"/>
      <c r="AE580" s="65"/>
      <c r="AF580" s="121"/>
      <c r="AG580" s="39"/>
      <c r="AH580" s="52"/>
      <c r="AJ580" s="17"/>
      <c r="AK580" s="17"/>
      <c r="AL580" s="17"/>
      <c r="AM580" s="17"/>
      <c r="AO580" s="31"/>
    </row>
    <row r="581" spans="2:41" s="3" customFormat="1" ht="9.9499999999999993" customHeight="1" x14ac:dyDescent="0.2">
      <c r="C581" s="74"/>
      <c r="D581" s="196" t="s">
        <v>405</v>
      </c>
      <c r="E581" s="135"/>
      <c r="F581" s="135"/>
      <c r="G581" s="135"/>
      <c r="H581" s="135"/>
      <c r="I581" s="135"/>
      <c r="J581" s="135"/>
      <c r="K581" s="135"/>
      <c r="L581" s="135"/>
      <c r="M581" s="135"/>
      <c r="N581" s="135"/>
      <c r="O581" s="135"/>
      <c r="P581" s="135"/>
      <c r="S581" s="21"/>
      <c r="T581" s="68"/>
      <c r="U581" s="5"/>
      <c r="V581" s="52"/>
      <c r="W581" s="70"/>
      <c r="X581" s="70"/>
      <c r="Y581" s="52"/>
      <c r="Z581" s="39"/>
      <c r="AA581" s="39"/>
      <c r="AB581" s="55"/>
      <c r="AC581" s="17"/>
      <c r="AD581" s="15"/>
      <c r="AE581" s="65"/>
      <c r="AF581" s="121"/>
      <c r="AG581" s="17"/>
      <c r="AH581" s="52"/>
      <c r="AJ581" s="17"/>
      <c r="AK581" s="17"/>
      <c r="AL581" s="17"/>
      <c r="AM581" s="17"/>
      <c r="AO581" s="31"/>
    </row>
    <row r="582" spans="2:41" s="3" customFormat="1" ht="2.85" customHeight="1" x14ac:dyDescent="0.2">
      <c r="P582" s="75"/>
      <c r="Q582" s="91"/>
      <c r="R582" s="6"/>
      <c r="S582" s="39"/>
      <c r="T582" s="6"/>
      <c r="U582" s="5"/>
      <c r="V582" s="52"/>
      <c r="W582" s="56"/>
      <c r="X582" s="15"/>
      <c r="Y582" s="52"/>
      <c r="Z582" s="39"/>
      <c r="AA582" s="39"/>
      <c r="AB582" s="55"/>
      <c r="AC582" s="17"/>
      <c r="AD582" s="15"/>
      <c r="AE582" s="65"/>
      <c r="AF582" s="121"/>
      <c r="AG582" s="39"/>
      <c r="AH582" s="52"/>
      <c r="AJ582" s="17"/>
      <c r="AK582" s="17"/>
      <c r="AL582" s="17"/>
      <c r="AM582" s="17"/>
      <c r="AO582" s="31"/>
    </row>
    <row r="583" spans="2:41" s="3" customFormat="1" ht="9.9499999999999993" customHeight="1" x14ac:dyDescent="0.2">
      <c r="C583" s="74"/>
      <c r="D583" s="40" t="s">
        <v>9</v>
      </c>
      <c r="E583" s="135" t="s">
        <v>406</v>
      </c>
      <c r="F583" s="135"/>
      <c r="G583" s="135"/>
      <c r="H583" s="135"/>
      <c r="I583" s="135"/>
      <c r="J583" s="135"/>
      <c r="K583" s="135"/>
      <c r="L583" s="135"/>
      <c r="M583" s="135"/>
      <c r="N583" s="135"/>
      <c r="O583" s="135"/>
      <c r="P583" s="135"/>
      <c r="S583" s="21"/>
      <c r="T583" s="68"/>
      <c r="U583" s="5"/>
      <c r="V583" s="52"/>
      <c r="W583" s="70"/>
      <c r="X583" s="70"/>
      <c r="Y583" s="52"/>
      <c r="Z583" s="39"/>
      <c r="AA583" s="39"/>
      <c r="AB583" s="55"/>
      <c r="AC583" s="17"/>
      <c r="AD583" s="15"/>
      <c r="AE583" s="65"/>
      <c r="AF583" s="121"/>
      <c r="AG583" s="17"/>
      <c r="AH583" s="52"/>
      <c r="AJ583" s="17"/>
      <c r="AK583" s="17"/>
      <c r="AL583" s="17"/>
      <c r="AM583" s="17"/>
      <c r="AO583" s="31"/>
    </row>
    <row r="584" spans="2:41" s="3" customFormat="1" ht="2.85" customHeight="1" x14ac:dyDescent="0.2">
      <c r="P584" s="75"/>
      <c r="Q584" s="91"/>
      <c r="R584" s="6"/>
      <c r="S584" s="39"/>
      <c r="T584" s="6"/>
      <c r="U584" s="5"/>
      <c r="V584" s="52"/>
      <c r="W584" s="56"/>
      <c r="X584" s="15"/>
      <c r="Y584" s="52"/>
      <c r="Z584" s="39"/>
      <c r="AA584" s="39"/>
      <c r="AB584" s="55"/>
      <c r="AC584" s="17"/>
      <c r="AD584" s="15"/>
      <c r="AE584" s="65"/>
      <c r="AF584" s="121"/>
      <c r="AG584" s="39"/>
      <c r="AH584" s="52"/>
      <c r="AJ584" s="17"/>
      <c r="AK584" s="17"/>
      <c r="AL584" s="17"/>
      <c r="AM584" s="17"/>
      <c r="AO584" s="31"/>
    </row>
    <row r="585" spans="2:41" s="3" customFormat="1" ht="9.9499999999999993" customHeight="1" x14ac:dyDescent="0.2">
      <c r="B585" s="115" t="s">
        <v>92</v>
      </c>
      <c r="D585" s="40" t="s">
        <v>94</v>
      </c>
      <c r="E585" s="75" t="s">
        <v>86</v>
      </c>
      <c r="F585" s="75"/>
      <c r="G585" s="30" t="s">
        <v>407</v>
      </c>
      <c r="H585" s="30"/>
      <c r="I585" s="30"/>
      <c r="J585" s="30"/>
      <c r="K585" s="30" t="s">
        <v>166</v>
      </c>
      <c r="M585" s="228"/>
      <c r="N585" s="30"/>
      <c r="P585" s="75" t="s">
        <v>393</v>
      </c>
      <c r="Q585" s="91"/>
      <c r="R585" s="29"/>
      <c r="S585" s="39">
        <f>IF(Suggested="Yes",AA585,AG585)</f>
        <v>13.95</v>
      </c>
      <c r="T585" s="37" t="s">
        <v>46</v>
      </c>
      <c r="U585" s="5" t="str">
        <f>+Instructions!$B$3</f>
        <v>B</v>
      </c>
      <c r="V585" s="52"/>
      <c r="W585" s="56">
        <f>+Instructions!$C$22</f>
        <v>0</v>
      </c>
      <c r="X585" s="17">
        <f>ROUND($AA585*(1-W585)+0.004999,2)</f>
        <v>13.95</v>
      </c>
      <c r="Y585" s="52"/>
      <c r="Z585" s="6" t="s">
        <v>737</v>
      </c>
      <c r="AA585" s="39">
        <v>13.95</v>
      </c>
      <c r="AB585" s="60">
        <f t="shared" ref="AB585:AC589" si="349">+W585</f>
        <v>0</v>
      </c>
      <c r="AC585" s="17">
        <f t="shared" si="349"/>
        <v>13.95</v>
      </c>
      <c r="AD585" s="12">
        <f>(AG585-AC585)/AG585</f>
        <v>0</v>
      </c>
      <c r="AE585" s="118"/>
      <c r="AF585" s="128">
        <v>4</v>
      </c>
      <c r="AG585" s="111">
        <f>SUM(AJ585:AL585)+AE585</f>
        <v>13.95</v>
      </c>
      <c r="AH585" s="52"/>
      <c r="AJ585" s="17">
        <f>ROUND(AC585/(1-VLOOKUP(AF585,Group,2,FALSE)),2)</f>
        <v>13.95</v>
      </c>
      <c r="AK585" s="17">
        <f>IF(VLOOKUP(AF585,Group,5,FALSE)="YES",VLOOKUP(ROUND(ROUND(AJ585,1)-AJ585,2),Round,2,FALSE)+VLOOKUP(AF585,Group,6,FALSE),0)</f>
        <v>0</v>
      </c>
      <c r="AL585" s="17">
        <f>IF(VLOOKUP(AF585,Group,7,FALSE)="",0,ROUND(AJ585-0.04999,1)-AJ585+AM585)</f>
        <v>0</v>
      </c>
      <c r="AM585" s="17" t="str">
        <f>IF(VLOOKUP(AF585,Group,7,FALSE)="","",VLOOKUP(AF585,Group,7,FALSE))</f>
        <v/>
      </c>
      <c r="AO585" s="103" t="s">
        <v>57</v>
      </c>
    </row>
    <row r="586" spans="2:41" s="3" customFormat="1" ht="9.9499999999999993" customHeight="1" x14ac:dyDescent="0.2">
      <c r="B586" s="115" t="s">
        <v>92</v>
      </c>
      <c r="D586" s="40"/>
      <c r="E586" s="75" t="s">
        <v>86</v>
      </c>
      <c r="F586" s="75"/>
      <c r="G586" s="30" t="s">
        <v>408</v>
      </c>
      <c r="H586" s="30"/>
      <c r="I586" s="30"/>
      <c r="J586" s="30"/>
      <c r="K586" s="30" t="s">
        <v>166</v>
      </c>
      <c r="M586" s="228"/>
      <c r="N586" s="30"/>
      <c r="P586" s="75" t="s">
        <v>412</v>
      </c>
      <c r="Q586" s="91"/>
      <c r="R586" s="29"/>
      <c r="S586" s="39">
        <f>IF(Suggested="Yes",AA586,AG586)</f>
        <v>12.8</v>
      </c>
      <c r="T586" s="37" t="s">
        <v>46</v>
      </c>
      <c r="U586" s="5" t="str">
        <f>+Instructions!$B$3</f>
        <v>B</v>
      </c>
      <c r="V586" s="52"/>
      <c r="W586" s="56">
        <f>+Instructions!$C$22</f>
        <v>0</v>
      </c>
      <c r="X586" s="17">
        <f>ROUND($AA586*(1-W586)+0.004999,2)</f>
        <v>12.8</v>
      </c>
      <c r="Y586" s="52"/>
      <c r="Z586" s="6" t="s">
        <v>737</v>
      </c>
      <c r="AA586" s="39">
        <v>12.8</v>
      </c>
      <c r="AB586" s="60">
        <f t="shared" si="349"/>
        <v>0</v>
      </c>
      <c r="AC586" s="17">
        <f t="shared" si="349"/>
        <v>12.8</v>
      </c>
      <c r="AD586" s="12">
        <f>(AG586-AC586)/AG586</f>
        <v>0</v>
      </c>
      <c r="AE586" s="118"/>
      <c r="AF586" s="128">
        <v>4</v>
      </c>
      <c r="AG586" s="111">
        <f>SUM(AJ586:AL586)+AE586</f>
        <v>12.8</v>
      </c>
      <c r="AH586" s="52"/>
      <c r="AJ586" s="17">
        <f>ROUND(AC586/(1-VLOOKUP(AF586,Group,2,FALSE)),2)</f>
        <v>12.8</v>
      </c>
      <c r="AK586" s="17">
        <f>IF(VLOOKUP(AF586,Group,5,FALSE)="YES",VLOOKUP(ROUND(ROUND(AJ586,1)-AJ586,2),Round,2,FALSE)+VLOOKUP(AF586,Group,6,FALSE),0)</f>
        <v>0</v>
      </c>
      <c r="AL586" s="17">
        <f>IF(VLOOKUP(AF586,Group,7,FALSE)="",0,ROUND(AJ586-0.04999,1)-AJ586+AM586)</f>
        <v>0</v>
      </c>
      <c r="AM586" s="17" t="str">
        <f>IF(VLOOKUP(AF586,Group,7,FALSE)="","",VLOOKUP(AF586,Group,7,FALSE))</f>
        <v/>
      </c>
      <c r="AO586" s="103" t="s">
        <v>57</v>
      </c>
    </row>
    <row r="587" spans="2:41" s="3" customFormat="1" ht="9.9499999999999993" customHeight="1" x14ac:dyDescent="0.2">
      <c r="B587" s="115" t="s">
        <v>92</v>
      </c>
      <c r="D587" s="40"/>
      <c r="E587" s="75" t="s">
        <v>86</v>
      </c>
      <c r="F587" s="75"/>
      <c r="G587" s="30" t="s">
        <v>411</v>
      </c>
      <c r="H587" s="30"/>
      <c r="I587" s="30"/>
      <c r="J587" s="30"/>
      <c r="K587" s="30" t="s">
        <v>166</v>
      </c>
      <c r="M587" s="228"/>
      <c r="N587" s="30"/>
      <c r="P587" s="75" t="s">
        <v>378</v>
      </c>
      <c r="Q587" s="91"/>
      <c r="R587" s="29"/>
      <c r="S587" s="39">
        <f>IF(Suggested="Yes",AA587,AG587)</f>
        <v>11.85</v>
      </c>
      <c r="T587" s="37" t="s">
        <v>46</v>
      </c>
      <c r="U587" s="5" t="str">
        <f>+Instructions!$B$3</f>
        <v>B</v>
      </c>
      <c r="V587" s="52"/>
      <c r="W587" s="56">
        <f>+Instructions!$C$22</f>
        <v>0</v>
      </c>
      <c r="X587" s="17">
        <f>ROUND($AA587*(1-W587)+0.004999,2)</f>
        <v>11.85</v>
      </c>
      <c r="Y587" s="52"/>
      <c r="Z587" s="6" t="s">
        <v>737</v>
      </c>
      <c r="AA587" s="39">
        <v>11.85</v>
      </c>
      <c r="AB587" s="60">
        <f t="shared" si="349"/>
        <v>0</v>
      </c>
      <c r="AC587" s="17">
        <f t="shared" si="349"/>
        <v>11.85</v>
      </c>
      <c r="AD587" s="12">
        <f>(AG587-AC587)/AG587</f>
        <v>0</v>
      </c>
      <c r="AE587" s="118"/>
      <c r="AF587" s="128">
        <v>4</v>
      </c>
      <c r="AG587" s="111">
        <f>SUM(AJ587:AL587)+AE587</f>
        <v>11.85</v>
      </c>
      <c r="AH587" s="52"/>
      <c r="AJ587" s="17">
        <f>ROUND(AC587/(1-VLOOKUP(AF587,Group,2,FALSE)),2)</f>
        <v>11.85</v>
      </c>
      <c r="AK587" s="17">
        <f>IF(VLOOKUP(AF587,Group,5,FALSE)="YES",VLOOKUP(ROUND(ROUND(AJ587,1)-AJ587,2),Round,2,FALSE)+VLOOKUP(AF587,Group,6,FALSE),0)</f>
        <v>0</v>
      </c>
      <c r="AL587" s="17">
        <f>IF(VLOOKUP(AF587,Group,7,FALSE)="",0,ROUND(AJ587-0.04999,1)-AJ587+AM587)</f>
        <v>0</v>
      </c>
      <c r="AM587" s="17" t="str">
        <f>IF(VLOOKUP(AF587,Group,7,FALSE)="","",VLOOKUP(AF587,Group,7,FALSE))</f>
        <v/>
      </c>
      <c r="AO587" s="103" t="s">
        <v>57</v>
      </c>
    </row>
    <row r="588" spans="2:41" s="3" customFormat="1" ht="9.9499999999999993" customHeight="1" x14ac:dyDescent="0.2">
      <c r="B588" s="115" t="s">
        <v>92</v>
      </c>
      <c r="D588" s="40"/>
      <c r="E588" s="75" t="s">
        <v>86</v>
      </c>
      <c r="F588" s="75"/>
      <c r="G588" s="30" t="s">
        <v>409</v>
      </c>
      <c r="H588" s="30"/>
      <c r="I588" s="30"/>
      <c r="J588" s="30"/>
      <c r="K588" s="30" t="s">
        <v>166</v>
      </c>
      <c r="M588" s="228"/>
      <c r="N588" s="30"/>
      <c r="P588" s="75" t="s">
        <v>413</v>
      </c>
      <c r="Q588" s="91"/>
      <c r="R588" s="29"/>
      <c r="S588" s="39">
        <f>IF(Suggested="Yes",AA588,AG588)</f>
        <v>12</v>
      </c>
      <c r="T588" s="37" t="s">
        <v>46</v>
      </c>
      <c r="U588" s="5" t="str">
        <f>+Instructions!$B$3</f>
        <v>B</v>
      </c>
      <c r="V588" s="52"/>
      <c r="W588" s="56">
        <f>+Instructions!$C$22</f>
        <v>0</v>
      </c>
      <c r="X588" s="17">
        <f>ROUND($AA588*(1-W588)+0.004999,2)</f>
        <v>12</v>
      </c>
      <c r="Y588" s="52"/>
      <c r="Z588" s="6" t="s">
        <v>737</v>
      </c>
      <c r="AA588" s="39">
        <v>12</v>
      </c>
      <c r="AB588" s="60">
        <f t="shared" si="349"/>
        <v>0</v>
      </c>
      <c r="AC588" s="17">
        <f t="shared" si="349"/>
        <v>12</v>
      </c>
      <c r="AD588" s="12">
        <f>(AG588-AC588)/AG588</f>
        <v>0</v>
      </c>
      <c r="AE588" s="118"/>
      <c r="AF588" s="128">
        <v>4</v>
      </c>
      <c r="AG588" s="111">
        <f>SUM(AJ588:AL588)+AE588</f>
        <v>12</v>
      </c>
      <c r="AH588" s="52"/>
      <c r="AJ588" s="17">
        <f>ROUND(AC588/(1-VLOOKUP(AF588,Group,2,FALSE)),2)</f>
        <v>12</v>
      </c>
      <c r="AK588" s="17">
        <f>IF(VLOOKUP(AF588,Group,5,FALSE)="YES",VLOOKUP(ROUND(ROUND(AJ588,1)-AJ588,2),Round,2,FALSE)+VLOOKUP(AF588,Group,6,FALSE),0)</f>
        <v>0</v>
      </c>
      <c r="AL588" s="17">
        <f>IF(VLOOKUP(AF588,Group,7,FALSE)="",0,ROUND(AJ588-0.04999,1)-AJ588+AM588)</f>
        <v>0</v>
      </c>
      <c r="AM588" s="17" t="str">
        <f>IF(VLOOKUP(AF588,Group,7,FALSE)="","",VLOOKUP(AF588,Group,7,FALSE))</f>
        <v/>
      </c>
      <c r="AO588" s="103" t="s">
        <v>57</v>
      </c>
    </row>
    <row r="589" spans="2:41" s="3" customFormat="1" ht="9.9499999999999993" customHeight="1" x14ac:dyDescent="0.2">
      <c r="B589" s="115" t="s">
        <v>92</v>
      </c>
      <c r="D589" s="40"/>
      <c r="E589" s="75" t="s">
        <v>86</v>
      </c>
      <c r="F589" s="75"/>
      <c r="G589" s="30" t="s">
        <v>410</v>
      </c>
      <c r="H589" s="30"/>
      <c r="I589" s="30"/>
      <c r="J589" s="30"/>
      <c r="K589" s="30" t="s">
        <v>166</v>
      </c>
      <c r="M589" s="228"/>
      <c r="N589" s="30"/>
      <c r="P589" s="75" t="s">
        <v>439</v>
      </c>
      <c r="Q589" s="91"/>
      <c r="R589" s="29"/>
      <c r="S589" s="39">
        <f>IF(Suggested="Yes",AA589,AG589)</f>
        <v>13.85</v>
      </c>
      <c r="T589" s="37" t="s">
        <v>46</v>
      </c>
      <c r="U589" s="5" t="str">
        <f>+Instructions!$B$3</f>
        <v>B</v>
      </c>
      <c r="V589" s="52"/>
      <c r="W589" s="56">
        <f>+Instructions!$C$22</f>
        <v>0</v>
      </c>
      <c r="X589" s="17">
        <f>ROUND($AA589*(1-W589)+0.004999,2)</f>
        <v>13.85</v>
      </c>
      <c r="Y589" s="52"/>
      <c r="Z589" s="6" t="s">
        <v>737</v>
      </c>
      <c r="AA589" s="39">
        <v>13.85</v>
      </c>
      <c r="AB589" s="60">
        <f t="shared" si="349"/>
        <v>0</v>
      </c>
      <c r="AC589" s="17">
        <f t="shared" si="349"/>
        <v>13.85</v>
      </c>
      <c r="AD589" s="12">
        <f>(AG589-AC589)/AG589</f>
        <v>0</v>
      </c>
      <c r="AE589" s="118"/>
      <c r="AF589" s="128">
        <v>4</v>
      </c>
      <c r="AG589" s="111">
        <f>SUM(AJ589:AL589)+AE589</f>
        <v>13.85</v>
      </c>
      <c r="AH589" s="52"/>
      <c r="AJ589" s="17">
        <f>ROUND(AC589/(1-VLOOKUP(AF589,Group,2,FALSE)),2)</f>
        <v>13.85</v>
      </c>
      <c r="AK589" s="17">
        <f>IF(VLOOKUP(AF589,Group,5,FALSE)="YES",VLOOKUP(ROUND(ROUND(AJ589,1)-AJ589,2),Round,2,FALSE)+VLOOKUP(AF589,Group,6,FALSE),0)</f>
        <v>0</v>
      </c>
      <c r="AL589" s="17">
        <f>IF(VLOOKUP(AF589,Group,7,FALSE)="",0,ROUND(AJ589-0.04999,1)-AJ589+AM589)</f>
        <v>0</v>
      </c>
      <c r="AM589" s="17" t="str">
        <f>IF(VLOOKUP(AF589,Group,7,FALSE)="","",VLOOKUP(AF589,Group,7,FALSE))</f>
        <v/>
      </c>
      <c r="AO589" s="103" t="s">
        <v>57</v>
      </c>
    </row>
    <row r="590" spans="2:41" s="3" customFormat="1" ht="2.85" customHeight="1" x14ac:dyDescent="0.2">
      <c r="P590" s="75"/>
      <c r="Q590" s="91"/>
      <c r="R590" s="6"/>
      <c r="S590" s="39"/>
      <c r="T590" s="6"/>
      <c r="U590" s="5"/>
      <c r="V590" s="52"/>
      <c r="W590" s="56"/>
      <c r="X590" s="15"/>
      <c r="Y590" s="52"/>
      <c r="Z590" s="39"/>
      <c r="AA590" s="39"/>
      <c r="AB590" s="55"/>
      <c r="AC590" s="17"/>
      <c r="AD590" s="15"/>
      <c r="AE590" s="65"/>
      <c r="AF590" s="121"/>
      <c r="AG590" s="39"/>
      <c r="AH590" s="52"/>
      <c r="AJ590" s="17"/>
      <c r="AK590" s="17"/>
      <c r="AL590" s="17"/>
      <c r="AM590" s="17"/>
      <c r="AO590" s="31"/>
    </row>
    <row r="591" spans="2:41" s="3" customFormat="1" ht="9.6" customHeight="1" x14ac:dyDescent="0.2">
      <c r="C591" s="74"/>
      <c r="D591" s="136" t="s">
        <v>397</v>
      </c>
      <c r="E591" s="195" t="s">
        <v>517</v>
      </c>
      <c r="F591" s="135"/>
      <c r="G591" s="135"/>
      <c r="H591" s="135"/>
      <c r="I591" s="135"/>
      <c r="J591" s="195"/>
      <c r="K591" s="195" t="s">
        <v>518</v>
      </c>
      <c r="L591" s="135"/>
      <c r="M591" s="135"/>
      <c r="N591" s="135"/>
      <c r="O591" s="135"/>
      <c r="P591" s="135"/>
      <c r="S591" s="21"/>
      <c r="T591" s="68"/>
      <c r="U591" s="5"/>
      <c r="V591" s="52"/>
      <c r="W591" s="70"/>
      <c r="X591" s="70"/>
      <c r="Y591" s="52"/>
      <c r="Z591" s="39"/>
      <c r="AA591" s="39"/>
      <c r="AB591" s="55"/>
      <c r="AC591" s="17"/>
      <c r="AD591" s="15"/>
      <c r="AE591" s="65"/>
      <c r="AF591" s="121"/>
      <c r="AG591" s="17"/>
      <c r="AH591" s="52"/>
      <c r="AJ591" s="17"/>
      <c r="AK591" s="17"/>
      <c r="AL591" s="17"/>
      <c r="AM591" s="17"/>
      <c r="AO591" s="31"/>
    </row>
    <row r="592" spans="2:41" s="3" customFormat="1" ht="3.95" customHeight="1" x14ac:dyDescent="0.2">
      <c r="P592" s="75"/>
      <c r="Q592" s="91"/>
      <c r="R592" s="6"/>
      <c r="S592" s="39"/>
      <c r="T592" s="6"/>
      <c r="U592" s="5"/>
      <c r="V592" s="52"/>
      <c r="W592" s="56"/>
      <c r="X592" s="15"/>
      <c r="Y592" s="52"/>
      <c r="Z592" s="39"/>
      <c r="AA592" s="39"/>
      <c r="AB592" s="55"/>
      <c r="AC592" s="17"/>
      <c r="AD592" s="15"/>
      <c r="AE592" s="65"/>
      <c r="AF592" s="121"/>
      <c r="AG592" s="39"/>
      <c r="AH592" s="52"/>
      <c r="AJ592" s="17"/>
      <c r="AK592" s="17"/>
      <c r="AL592" s="17"/>
      <c r="AM592" s="17"/>
      <c r="AO592" s="31"/>
    </row>
    <row r="593" spans="2:41" s="3" customFormat="1" ht="9.9499999999999993" customHeight="1" x14ac:dyDescent="0.2">
      <c r="C593" s="74" t="s">
        <v>369</v>
      </c>
      <c r="D593" s="147"/>
      <c r="E593" s="147"/>
      <c r="L593" s="3" t="s">
        <v>87</v>
      </c>
      <c r="N593" s="3" t="s">
        <v>87</v>
      </c>
      <c r="O593" s="3" t="s">
        <v>87</v>
      </c>
      <c r="P593" s="193"/>
      <c r="Q593" s="6"/>
      <c r="R593" s="80" t="s">
        <v>211</v>
      </c>
      <c r="S593" s="206" t="s">
        <v>356</v>
      </c>
      <c r="T593" s="207"/>
      <c r="U593" s="5"/>
      <c r="V593" s="52"/>
      <c r="W593" s="70"/>
      <c r="X593" s="70"/>
      <c r="Y593" s="52"/>
      <c r="Z593" s="39"/>
      <c r="AA593" s="39"/>
      <c r="AB593" s="55"/>
      <c r="AC593" s="17"/>
      <c r="AD593" s="15"/>
      <c r="AE593" s="65"/>
      <c r="AF593" s="121"/>
      <c r="AG593" s="17"/>
      <c r="AH593" s="52"/>
      <c r="AJ593" s="17"/>
      <c r="AK593" s="17"/>
      <c r="AL593" s="17"/>
      <c r="AM593" s="17"/>
      <c r="AO593" s="31" t="s">
        <v>57</v>
      </c>
    </row>
    <row r="594" spans="2:41" s="3" customFormat="1" ht="2.85" customHeight="1" x14ac:dyDescent="0.2">
      <c r="P594" s="75"/>
      <c r="Q594" s="91"/>
      <c r="R594" s="6"/>
      <c r="S594" s="39"/>
      <c r="T594" s="6"/>
      <c r="U594" s="5"/>
      <c r="V594" s="52"/>
      <c r="W594" s="56"/>
      <c r="X594" s="15"/>
      <c r="Y594" s="52"/>
      <c r="Z594" s="39"/>
      <c r="AA594" s="39"/>
      <c r="AB594" s="55"/>
      <c r="AC594" s="17"/>
      <c r="AD594" s="15"/>
      <c r="AE594" s="65"/>
      <c r="AF594" s="121"/>
      <c r="AG594" s="39"/>
      <c r="AH594" s="52"/>
      <c r="AJ594" s="17"/>
      <c r="AK594" s="17"/>
      <c r="AL594" s="17"/>
      <c r="AM594" s="17"/>
      <c r="AO594" s="31"/>
    </row>
    <row r="595" spans="2:41" s="3" customFormat="1" ht="9.9499999999999993" customHeight="1" x14ac:dyDescent="0.2">
      <c r="C595" s="74"/>
      <c r="D595" s="40" t="s">
        <v>9</v>
      </c>
      <c r="E595" s="135" t="s">
        <v>357</v>
      </c>
      <c r="F595" s="135"/>
      <c r="G595" s="135"/>
      <c r="H595" s="135"/>
      <c r="I595" s="135"/>
      <c r="J595" s="135"/>
      <c r="K595" s="135"/>
      <c r="L595" s="135"/>
      <c r="M595" s="135"/>
      <c r="N595" s="135"/>
      <c r="O595" s="135"/>
      <c r="P595" s="135"/>
      <c r="S595" s="21"/>
      <c r="T595" s="68"/>
      <c r="U595" s="5"/>
      <c r="V595" s="52"/>
      <c r="W595" s="70"/>
      <c r="X595" s="70"/>
      <c r="Y595" s="52"/>
      <c r="Z595" s="39"/>
      <c r="AA595" s="39"/>
      <c r="AB595" s="55"/>
      <c r="AC595" s="17"/>
      <c r="AD595" s="15"/>
      <c r="AE595" s="65"/>
      <c r="AF595" s="121"/>
      <c r="AG595" s="17"/>
      <c r="AH595" s="52"/>
      <c r="AJ595" s="17"/>
      <c r="AK595" s="17"/>
      <c r="AL595" s="17"/>
      <c r="AM595" s="17"/>
      <c r="AO595" s="31"/>
    </row>
    <row r="596" spans="2:41" s="3" customFormat="1" ht="2.85" customHeight="1" x14ac:dyDescent="0.2">
      <c r="P596" s="75"/>
      <c r="Q596" s="91"/>
      <c r="R596" s="6"/>
      <c r="S596" s="39"/>
      <c r="T596" s="6"/>
      <c r="U596" s="5"/>
      <c r="V596" s="52"/>
      <c r="W596" s="56"/>
      <c r="X596" s="15"/>
      <c r="Y596" s="52"/>
      <c r="Z596" s="39"/>
      <c r="AA596" s="39"/>
      <c r="AB596" s="55"/>
      <c r="AC596" s="17"/>
      <c r="AD596" s="15"/>
      <c r="AE596" s="65"/>
      <c r="AF596" s="121"/>
      <c r="AG596" s="39"/>
      <c r="AH596" s="52"/>
      <c r="AJ596" s="17"/>
      <c r="AK596" s="17"/>
      <c r="AL596" s="17"/>
      <c r="AM596" s="17"/>
      <c r="AO596" s="31"/>
    </row>
    <row r="597" spans="2:41" s="3" customFormat="1" ht="9.9499999999999993" customHeight="1" x14ac:dyDescent="0.2">
      <c r="B597" s="114" t="s">
        <v>90</v>
      </c>
      <c r="D597" s="40"/>
      <c r="E597" s="75" t="s">
        <v>108</v>
      </c>
      <c r="F597" s="75"/>
      <c r="G597" s="30" t="s">
        <v>47</v>
      </c>
      <c r="H597" s="30"/>
      <c r="I597" s="30"/>
      <c r="J597" s="30"/>
      <c r="K597" s="30" t="s">
        <v>434</v>
      </c>
      <c r="L597" s="30"/>
      <c r="M597" s="30"/>
      <c r="N597" s="30"/>
      <c r="P597" s="75" t="s">
        <v>141</v>
      </c>
      <c r="Q597" s="91"/>
      <c r="R597" s="29"/>
      <c r="S597" s="39">
        <f>IF(Suggested="Yes",AA597,AG597)</f>
        <v>7.15</v>
      </c>
      <c r="T597" s="37" t="s">
        <v>46</v>
      </c>
      <c r="U597" s="5" t="str">
        <f>+Instructions!$B$3</f>
        <v>B</v>
      </c>
      <c r="V597" s="52"/>
      <c r="W597" s="56">
        <f>+Instructions!$C$22</f>
        <v>0</v>
      </c>
      <c r="X597" s="39">
        <f>ROUND($AA597*(1-W597)+0.004999,2)</f>
        <v>7.15</v>
      </c>
      <c r="Y597" s="52"/>
      <c r="Z597" s="6" t="s">
        <v>737</v>
      </c>
      <c r="AA597" s="39">
        <v>7.15</v>
      </c>
      <c r="AB597" s="60">
        <f t="shared" ref="AB597:AC599" si="350">+W597</f>
        <v>0</v>
      </c>
      <c r="AC597" s="39">
        <f t="shared" si="350"/>
        <v>7.15</v>
      </c>
      <c r="AD597" s="60">
        <f>(AG597-AC597)/AG597</f>
        <v>0</v>
      </c>
      <c r="AE597" s="118"/>
      <c r="AF597" s="127">
        <v>2</v>
      </c>
      <c r="AG597" s="44">
        <f>SUM(AJ597:AL597)+AE597</f>
        <v>7.15</v>
      </c>
      <c r="AH597" s="52"/>
      <c r="AJ597" s="17">
        <f>ROUND(AC597/(1-VLOOKUP(AF597,Group,2,FALSE)),2)</f>
        <v>7.15</v>
      </c>
      <c r="AK597" s="17">
        <f>IF(VLOOKUP(AF597,Group,5,FALSE)="YES",VLOOKUP(ROUND(ROUND(AJ597,1)-AJ597,2),Round,2,FALSE)+VLOOKUP(AF597,Group,6,FALSE),0)</f>
        <v>0</v>
      </c>
      <c r="AL597" s="17">
        <f>IF(VLOOKUP(AF597,Group,7,FALSE)="",0,ROUND(AJ597-0.04999,1)-AJ597+AM597)</f>
        <v>0</v>
      </c>
      <c r="AM597" s="17" t="str">
        <f>IF(VLOOKUP(AF597,Group,7,FALSE)="","",VLOOKUP(AF597,Group,7,FALSE))</f>
        <v/>
      </c>
      <c r="AO597" s="103" t="s">
        <v>57</v>
      </c>
    </row>
    <row r="598" spans="2:41" s="3" customFormat="1" ht="9.9499999999999993" customHeight="1" x14ac:dyDescent="0.2">
      <c r="B598" s="114" t="s">
        <v>90</v>
      </c>
      <c r="D598" s="40"/>
      <c r="E598" s="75" t="s">
        <v>358</v>
      </c>
      <c r="F598" s="75"/>
      <c r="G598" s="30" t="s">
        <v>47</v>
      </c>
      <c r="H598" s="30"/>
      <c r="I598" s="30"/>
      <c r="J598" s="30"/>
      <c r="K598" s="30" t="s">
        <v>434</v>
      </c>
      <c r="L598" s="30"/>
      <c r="M598" s="30"/>
      <c r="N598" s="30"/>
      <c r="P598" s="75" t="s">
        <v>371</v>
      </c>
      <c r="Q598" s="91"/>
      <c r="R598" s="29"/>
      <c r="S598" s="39">
        <f>IF(Suggested="Yes",AA598,AG598)</f>
        <v>9.25</v>
      </c>
      <c r="T598" s="37" t="s">
        <v>46</v>
      </c>
      <c r="U598" s="5" t="str">
        <f>+Instructions!$B$3</f>
        <v>B</v>
      </c>
      <c r="V598" s="52"/>
      <c r="W598" s="56">
        <f>+Instructions!$C$22</f>
        <v>0</v>
      </c>
      <c r="X598" s="39">
        <f>ROUND($AA598*(1-W598)+0.004999,2)</f>
        <v>9.25</v>
      </c>
      <c r="Y598" s="52"/>
      <c r="Z598" s="6" t="s">
        <v>737</v>
      </c>
      <c r="AA598" s="39">
        <v>9.25</v>
      </c>
      <c r="AB598" s="60">
        <f t="shared" si="350"/>
        <v>0</v>
      </c>
      <c r="AC598" s="39">
        <f t="shared" si="350"/>
        <v>9.25</v>
      </c>
      <c r="AD598" s="60">
        <f>(AG598-AC598)/AG598</f>
        <v>0</v>
      </c>
      <c r="AE598" s="118"/>
      <c r="AF598" s="127">
        <v>2</v>
      </c>
      <c r="AG598" s="44">
        <f>SUM(AJ598:AL598)+AE598</f>
        <v>9.25</v>
      </c>
      <c r="AH598" s="52"/>
      <c r="AJ598" s="17">
        <f>ROUND(AC598/(1-VLOOKUP(AF598,Group,2,FALSE)),2)</f>
        <v>9.25</v>
      </c>
      <c r="AK598" s="17">
        <f>IF(VLOOKUP(AF598,Group,5,FALSE)="YES",VLOOKUP(ROUND(ROUND(AJ598,1)-AJ598,2),Round,2,FALSE)+VLOOKUP(AF598,Group,6,FALSE),0)</f>
        <v>0</v>
      </c>
      <c r="AL598" s="17">
        <f>IF(VLOOKUP(AF598,Group,7,FALSE)="",0,ROUND(AJ598-0.04999,1)-AJ598+AM598)</f>
        <v>0</v>
      </c>
      <c r="AM598" s="17" t="str">
        <f>IF(VLOOKUP(AF598,Group,7,FALSE)="","",VLOOKUP(AF598,Group,7,FALSE))</f>
        <v/>
      </c>
      <c r="AO598" s="103" t="s">
        <v>57</v>
      </c>
    </row>
    <row r="599" spans="2:41" s="3" customFormat="1" ht="9.9499999999999993" customHeight="1" x14ac:dyDescent="0.2">
      <c r="B599" s="114" t="s">
        <v>90</v>
      </c>
      <c r="D599" s="40"/>
      <c r="E599" s="75" t="s">
        <v>359</v>
      </c>
      <c r="F599" s="75"/>
      <c r="G599" s="30" t="s">
        <v>47</v>
      </c>
      <c r="H599" s="30"/>
      <c r="I599" s="30"/>
      <c r="J599" s="30"/>
      <c r="K599" s="30" t="s">
        <v>434</v>
      </c>
      <c r="L599" s="30"/>
      <c r="M599" s="30"/>
      <c r="N599" s="30"/>
      <c r="P599" s="75" t="s">
        <v>368</v>
      </c>
      <c r="Q599" s="91"/>
      <c r="R599" s="29"/>
      <c r="S599" s="39">
        <f>IF(Suggested="Yes",AA599,AG599)</f>
        <v>17.55</v>
      </c>
      <c r="T599" s="37" t="s">
        <v>46</v>
      </c>
      <c r="U599" s="5" t="str">
        <f>+Instructions!$B$3</f>
        <v>B</v>
      </c>
      <c r="V599" s="52"/>
      <c r="W599" s="56">
        <f>+Instructions!$C$22</f>
        <v>0</v>
      </c>
      <c r="X599" s="39">
        <f>ROUND($AA599*(1-W599)+0.004999,2)</f>
        <v>17.55</v>
      </c>
      <c r="Y599" s="52"/>
      <c r="Z599" s="6" t="s">
        <v>737</v>
      </c>
      <c r="AA599" s="39">
        <v>17.55</v>
      </c>
      <c r="AB599" s="60">
        <f t="shared" si="350"/>
        <v>0</v>
      </c>
      <c r="AC599" s="39">
        <f t="shared" si="350"/>
        <v>17.55</v>
      </c>
      <c r="AD599" s="60">
        <f>(AG599-AC599)/AG599</f>
        <v>0</v>
      </c>
      <c r="AE599" s="118"/>
      <c r="AF599" s="127">
        <v>2</v>
      </c>
      <c r="AG599" s="44">
        <f>SUM(AJ599:AL599)+AE599</f>
        <v>17.55</v>
      </c>
      <c r="AH599" s="52"/>
      <c r="AJ599" s="17">
        <f>ROUND(AC599/(1-VLOOKUP(AF599,Group,2,FALSE)),2)</f>
        <v>17.55</v>
      </c>
      <c r="AK599" s="17">
        <f>IF(VLOOKUP(AF599,Group,5,FALSE)="YES",VLOOKUP(ROUND(ROUND(AJ599,1)-AJ599,2),Round,2,FALSE)+VLOOKUP(AF599,Group,6,FALSE),0)</f>
        <v>0</v>
      </c>
      <c r="AL599" s="17">
        <f>IF(VLOOKUP(AF599,Group,7,FALSE)="",0,ROUND(AJ599-0.04999,1)-AJ599+AM599)</f>
        <v>0</v>
      </c>
      <c r="AM599" s="17" t="str">
        <f>IF(VLOOKUP(AF599,Group,7,FALSE)="","",VLOOKUP(AF599,Group,7,FALSE))</f>
        <v/>
      </c>
      <c r="AO599" s="103" t="s">
        <v>57</v>
      </c>
    </row>
    <row r="600" spans="2:41" s="3" customFormat="1" ht="2.85" customHeight="1" x14ac:dyDescent="0.2">
      <c r="P600" s="75"/>
      <c r="Q600" s="91"/>
      <c r="R600" s="6"/>
      <c r="S600" s="39"/>
      <c r="T600" s="6"/>
      <c r="U600" s="5"/>
      <c r="V600" s="52"/>
      <c r="W600" s="56"/>
      <c r="X600" s="15"/>
      <c r="Y600" s="52"/>
      <c r="Z600" s="39"/>
      <c r="AA600" s="39"/>
      <c r="AB600" s="55"/>
      <c r="AC600" s="17"/>
      <c r="AD600" s="15"/>
      <c r="AE600" s="65"/>
      <c r="AF600" s="121"/>
      <c r="AG600" s="39"/>
      <c r="AH600" s="52"/>
      <c r="AJ600" s="17"/>
      <c r="AK600" s="17"/>
      <c r="AL600" s="17"/>
      <c r="AM600" s="17"/>
      <c r="AO600" s="31"/>
    </row>
    <row r="601" spans="2:41" s="3" customFormat="1" ht="9.9499999999999993" customHeight="1" x14ac:dyDescent="0.2">
      <c r="B601" s="115" t="s">
        <v>92</v>
      </c>
      <c r="D601" s="40"/>
      <c r="E601" s="75" t="s">
        <v>86</v>
      </c>
      <c r="F601" s="75"/>
      <c r="G601" s="30" t="s">
        <v>106</v>
      </c>
      <c r="H601" s="30"/>
      <c r="I601" s="30"/>
      <c r="J601" s="30"/>
      <c r="K601" s="30" t="s">
        <v>166</v>
      </c>
      <c r="L601" s="149"/>
      <c r="M601" s="30"/>
      <c r="N601" s="30"/>
      <c r="P601" s="75" t="s">
        <v>252</v>
      </c>
      <c r="Q601" s="91"/>
      <c r="R601" s="29"/>
      <c r="S601" s="39">
        <f>IF(Suggested="Yes",AA601,AG601)</f>
        <v>21.05</v>
      </c>
      <c r="T601" s="37" t="s">
        <v>46</v>
      </c>
      <c r="U601" s="5" t="str">
        <f>+Instructions!$B$3</f>
        <v>B</v>
      </c>
      <c r="V601" s="52"/>
      <c r="W601" s="56">
        <f>+Instructions!$C$22</f>
        <v>0</v>
      </c>
      <c r="X601" s="17">
        <f>ROUND($AA601*(1-W601)+0.004999,2)</f>
        <v>21.05</v>
      </c>
      <c r="Y601" s="52"/>
      <c r="Z601" s="6" t="s">
        <v>737</v>
      </c>
      <c r="AA601" s="39">
        <v>21.05</v>
      </c>
      <c r="AB601" s="60">
        <f>+W601</f>
        <v>0</v>
      </c>
      <c r="AC601" s="17">
        <f>+X601</f>
        <v>21.05</v>
      </c>
      <c r="AD601" s="12">
        <f>(AG601-AC601)/AG601</f>
        <v>0</v>
      </c>
      <c r="AE601" s="118"/>
      <c r="AF601" s="128">
        <v>4</v>
      </c>
      <c r="AG601" s="111">
        <f>SUM(AJ601:AL601)+AE601</f>
        <v>21.05</v>
      </c>
      <c r="AH601" s="52"/>
      <c r="AJ601" s="17">
        <f>ROUND(AC601/(1-VLOOKUP(AF601,Group,2,FALSE)),2)</f>
        <v>21.05</v>
      </c>
      <c r="AK601" s="17">
        <f>IF(VLOOKUP(AF601,Group,5,FALSE)="YES",VLOOKUP(ROUND(ROUND(AJ601,1)-AJ601,2),Round,2,FALSE)+VLOOKUP(AF601,Group,6,FALSE),0)</f>
        <v>0</v>
      </c>
      <c r="AL601" s="17">
        <f>IF(VLOOKUP(AF601,Group,7,FALSE)="",0,ROUND(AJ601-0.04999,1)-AJ601+AM601)</f>
        <v>0</v>
      </c>
      <c r="AM601" s="17" t="str">
        <f>IF(VLOOKUP(AF601,Group,7,FALSE)="","",VLOOKUP(AF601,Group,7,FALSE))</f>
        <v/>
      </c>
      <c r="AO601" s="103" t="s">
        <v>57</v>
      </c>
    </row>
    <row r="602" spans="2:41" s="3" customFormat="1" ht="2.85" customHeight="1" x14ac:dyDescent="0.2">
      <c r="P602" s="75"/>
      <c r="Q602" s="91"/>
      <c r="R602" s="6"/>
      <c r="S602" s="39"/>
      <c r="T602" s="6"/>
      <c r="U602" s="5"/>
      <c r="V602" s="52"/>
      <c r="W602" s="56"/>
      <c r="X602" s="15"/>
      <c r="Y602" s="52"/>
      <c r="Z602" s="39"/>
      <c r="AA602" s="39"/>
      <c r="AB602" s="55"/>
      <c r="AC602" s="17"/>
      <c r="AD602" s="15"/>
      <c r="AE602" s="65"/>
      <c r="AF602" s="121"/>
      <c r="AG602" s="39"/>
      <c r="AH602" s="52"/>
      <c r="AJ602" s="17"/>
      <c r="AK602" s="17"/>
      <c r="AL602" s="17"/>
      <c r="AM602" s="17"/>
      <c r="AO602" s="31"/>
    </row>
    <row r="603" spans="2:41" s="3" customFormat="1" ht="9.9499999999999993" customHeight="1" x14ac:dyDescent="0.2">
      <c r="B603" s="112" t="s">
        <v>91</v>
      </c>
      <c r="D603" s="40"/>
      <c r="E603" s="75" t="s">
        <v>139</v>
      </c>
      <c r="F603" s="75"/>
      <c r="G603" s="30" t="s">
        <v>98</v>
      </c>
      <c r="H603" s="30"/>
      <c r="I603" s="30"/>
      <c r="J603" s="30"/>
      <c r="K603" s="30" t="s">
        <v>166</v>
      </c>
      <c r="L603" s="30"/>
      <c r="M603" s="30"/>
      <c r="N603" s="30"/>
      <c r="P603" s="75"/>
      <c r="Q603" s="91"/>
      <c r="R603" s="29"/>
      <c r="S603" s="39">
        <f>IF(Suggested="Yes",AA603,AG603)</f>
        <v>16.75</v>
      </c>
      <c r="T603" s="37" t="s">
        <v>45</v>
      </c>
      <c r="U603" s="5" t="str">
        <f>+Instructions!$B$3</f>
        <v>B</v>
      </c>
      <c r="V603" s="52"/>
      <c r="W603" s="56">
        <f>+Instructions!$C$22</f>
        <v>0</v>
      </c>
      <c r="X603" s="17">
        <f>ROUND($AA603*(1-W603)+0.004999,2)</f>
        <v>16.75</v>
      </c>
      <c r="Y603" s="52"/>
      <c r="Z603" s="6" t="s">
        <v>737</v>
      </c>
      <c r="AA603" s="39">
        <v>16.75</v>
      </c>
      <c r="AB603" s="60">
        <f>+W603</f>
        <v>0</v>
      </c>
      <c r="AC603" s="17">
        <f>+X603</f>
        <v>16.75</v>
      </c>
      <c r="AD603" s="12">
        <f>(AG603-AC603)/AG603</f>
        <v>0</v>
      </c>
      <c r="AE603" s="118"/>
      <c r="AF603" s="126">
        <v>3</v>
      </c>
      <c r="AG603" s="53">
        <f>SUM(AJ603:AL603)+AE603</f>
        <v>16.75</v>
      </c>
      <c r="AH603" s="52"/>
      <c r="AJ603" s="17">
        <f>ROUND(AC603/(1-VLOOKUP(AF603,Group,2,FALSE)),2)</f>
        <v>16.75</v>
      </c>
      <c r="AK603" s="17">
        <f>IF(VLOOKUP(AF603,Group,5,FALSE)="YES",VLOOKUP(ROUND(ROUND(AJ603,1)-AJ603,2),Round,2,FALSE)+VLOOKUP(AF603,Group,6,FALSE),0)</f>
        <v>0</v>
      </c>
      <c r="AL603" s="17">
        <f>IF(VLOOKUP(AF603,Group,7,FALSE)="",0,ROUND(AJ603-0.04999,1)-AJ603+AM603)</f>
        <v>0</v>
      </c>
      <c r="AM603" s="17" t="str">
        <f>IF(VLOOKUP(AF603,Group,7,FALSE)="","",VLOOKUP(AF603,Group,7,FALSE))</f>
        <v/>
      </c>
      <c r="AO603" s="103" t="s">
        <v>57</v>
      </c>
    </row>
    <row r="604" spans="2:41" s="3" customFormat="1" ht="3.95" customHeight="1" x14ac:dyDescent="0.2">
      <c r="P604" s="75"/>
      <c r="Q604" s="91"/>
      <c r="R604" s="6"/>
      <c r="S604" s="39"/>
      <c r="T604" s="6"/>
      <c r="U604" s="5"/>
      <c r="V604" s="52"/>
      <c r="W604" s="56"/>
      <c r="X604" s="15"/>
      <c r="Y604" s="52"/>
      <c r="Z604" s="39"/>
      <c r="AA604" s="39"/>
      <c r="AB604" s="55"/>
      <c r="AC604" s="17"/>
      <c r="AD604" s="15"/>
      <c r="AE604" s="65"/>
      <c r="AF604" s="121"/>
      <c r="AG604" s="39"/>
      <c r="AH604" s="52"/>
      <c r="AJ604" s="17"/>
      <c r="AK604" s="17"/>
      <c r="AL604" s="17"/>
      <c r="AM604" s="17"/>
      <c r="AO604" s="31"/>
    </row>
    <row r="605" spans="2:41" s="3" customFormat="1" ht="9.9499999999999993" customHeight="1" x14ac:dyDescent="0.2">
      <c r="C605" s="74" t="s">
        <v>496</v>
      </c>
      <c r="D605" s="147"/>
      <c r="E605" s="147"/>
      <c r="N605" s="3" t="s">
        <v>87</v>
      </c>
      <c r="O605" s="3" t="s">
        <v>87</v>
      </c>
      <c r="P605" s="193"/>
      <c r="Q605" s="6"/>
      <c r="R605" s="80" t="s">
        <v>211</v>
      </c>
      <c r="S605" s="206" t="s">
        <v>497</v>
      </c>
      <c r="T605" s="207"/>
      <c r="U605" s="5"/>
      <c r="V605" s="52"/>
      <c r="W605" s="70"/>
      <c r="X605" s="70"/>
      <c r="Y605" s="52"/>
      <c r="Z605" s="39"/>
      <c r="AA605" s="39"/>
      <c r="AB605" s="55"/>
      <c r="AC605" s="17"/>
      <c r="AD605" s="15"/>
      <c r="AE605" s="65"/>
      <c r="AF605" s="121"/>
      <c r="AG605" s="17"/>
      <c r="AH605" s="52"/>
      <c r="AJ605" s="17"/>
      <c r="AK605" s="17"/>
      <c r="AL605" s="17"/>
      <c r="AM605" s="17"/>
      <c r="AO605" s="31" t="s">
        <v>57</v>
      </c>
    </row>
    <row r="606" spans="2:41" s="3" customFormat="1" ht="2.85" customHeight="1" x14ac:dyDescent="0.2">
      <c r="P606" s="75"/>
      <c r="Q606" s="91"/>
      <c r="R606" s="6"/>
      <c r="S606" s="39"/>
      <c r="T606" s="6"/>
      <c r="U606" s="5"/>
      <c r="V606" s="52"/>
      <c r="W606" s="56"/>
      <c r="X606" s="15"/>
      <c r="Y606" s="52"/>
      <c r="Z606" s="39"/>
      <c r="AA606" s="39"/>
      <c r="AB606" s="55"/>
      <c r="AC606" s="17"/>
      <c r="AD606" s="15"/>
      <c r="AE606" s="65"/>
      <c r="AF606" s="121"/>
      <c r="AG606" s="39"/>
      <c r="AH606" s="52"/>
      <c r="AJ606" s="17"/>
      <c r="AK606" s="17"/>
      <c r="AL606" s="17"/>
      <c r="AM606" s="17"/>
      <c r="AO606" s="31"/>
    </row>
    <row r="607" spans="2:41" s="3" customFormat="1" ht="9.9499999999999993" customHeight="1" x14ac:dyDescent="0.2">
      <c r="C607" s="74"/>
      <c r="D607" s="40" t="s">
        <v>9</v>
      </c>
      <c r="E607" s="135" t="s">
        <v>498</v>
      </c>
      <c r="F607" s="135"/>
      <c r="G607" s="135"/>
      <c r="H607" s="135"/>
      <c r="I607" s="135"/>
      <c r="J607" s="135"/>
      <c r="K607" s="135"/>
      <c r="L607" s="135"/>
      <c r="M607" s="135"/>
      <c r="N607" s="135"/>
      <c r="O607" s="135"/>
      <c r="P607" s="135"/>
      <c r="S607" s="21"/>
      <c r="T607" s="68"/>
      <c r="U607" s="5"/>
      <c r="V607" s="52"/>
      <c r="W607" s="70"/>
      <c r="X607" s="70"/>
      <c r="Y607" s="52"/>
      <c r="Z607" s="39"/>
      <c r="AA607" s="39"/>
      <c r="AB607" s="55"/>
      <c r="AC607" s="17"/>
      <c r="AD607" s="15"/>
      <c r="AE607" s="65"/>
      <c r="AF607" s="121"/>
      <c r="AG607" s="17"/>
      <c r="AH607" s="52"/>
      <c r="AJ607" s="17"/>
      <c r="AK607" s="17"/>
      <c r="AL607" s="17"/>
      <c r="AM607" s="17"/>
      <c r="AO607" s="31"/>
    </row>
    <row r="608" spans="2:41" s="3" customFormat="1" ht="2.85" customHeight="1" x14ac:dyDescent="0.2">
      <c r="P608" s="75"/>
      <c r="Q608" s="91"/>
      <c r="R608" s="6"/>
      <c r="S608" s="39"/>
      <c r="T608" s="6"/>
      <c r="U608" s="5"/>
      <c r="V608" s="52"/>
      <c r="W608" s="56"/>
      <c r="X608" s="15"/>
      <c r="Y608" s="52"/>
      <c r="Z608" s="39"/>
      <c r="AA608" s="39"/>
      <c r="AB608" s="55"/>
      <c r="AC608" s="17"/>
      <c r="AD608" s="15"/>
      <c r="AE608" s="65"/>
      <c r="AF608" s="121"/>
      <c r="AG608" s="39"/>
      <c r="AH608" s="52"/>
      <c r="AJ608" s="17"/>
      <c r="AK608" s="17"/>
      <c r="AL608" s="17"/>
      <c r="AM608" s="17"/>
      <c r="AO608" s="31"/>
    </row>
    <row r="609" spans="2:41" s="3" customFormat="1" ht="9.9499999999999993" customHeight="1" x14ac:dyDescent="0.2">
      <c r="B609" s="114" t="s">
        <v>90</v>
      </c>
      <c r="D609" s="40"/>
      <c r="E609" s="75" t="s">
        <v>332</v>
      </c>
      <c r="F609" s="75"/>
      <c r="G609" s="30" t="s">
        <v>501</v>
      </c>
      <c r="H609" s="30"/>
      <c r="I609" s="30"/>
      <c r="J609" s="30"/>
      <c r="K609" s="30" t="s">
        <v>166</v>
      </c>
      <c r="L609" s="30"/>
      <c r="M609" s="30"/>
      <c r="N609" s="30"/>
      <c r="P609" s="75" t="s">
        <v>334</v>
      </c>
      <c r="Q609" s="91"/>
      <c r="R609" s="29" t="s">
        <v>51</v>
      </c>
      <c r="S609" s="39">
        <f>IF(Suggested="Yes",AA609,AG609)</f>
        <v>8</v>
      </c>
      <c r="T609" s="37" t="s">
        <v>46</v>
      </c>
      <c r="U609" s="5" t="str">
        <f>+Instructions!$B$3</f>
        <v>B</v>
      </c>
      <c r="V609" s="52"/>
      <c r="W609" s="56">
        <f>+Instructions!$C$22</f>
        <v>0</v>
      </c>
      <c r="X609" s="39">
        <f>ROUND($AA609*(1-W609)+0.004999,2)</f>
        <v>8</v>
      </c>
      <c r="Y609" s="52"/>
      <c r="Z609" s="6" t="s">
        <v>737</v>
      </c>
      <c r="AA609" s="39">
        <v>8</v>
      </c>
      <c r="AB609" s="60">
        <f t="shared" ref="AB609:AC611" si="351">+W609</f>
        <v>0</v>
      </c>
      <c r="AC609" s="39">
        <f t="shared" si="351"/>
        <v>8</v>
      </c>
      <c r="AD609" s="60">
        <f>(AG609-AC609)/AG609</f>
        <v>0</v>
      </c>
      <c r="AE609" s="118"/>
      <c r="AF609" s="127">
        <v>2</v>
      </c>
      <c r="AG609" s="44">
        <f>SUM(AJ609:AL609)+AE609</f>
        <v>8</v>
      </c>
      <c r="AH609" s="52"/>
      <c r="AJ609" s="17">
        <f>ROUND(AC609/(1-VLOOKUP(AF609,Group,2,FALSE)),2)</f>
        <v>8</v>
      </c>
      <c r="AK609" s="17">
        <f>IF(VLOOKUP(AF609,Group,5,FALSE)="YES",VLOOKUP(ROUND(ROUND(AJ609,1)-AJ609,2),Round,2,FALSE)+VLOOKUP(AF609,Group,6,FALSE),0)</f>
        <v>0</v>
      </c>
      <c r="AL609" s="17">
        <f>IF(VLOOKUP(AF609,Group,7,FALSE)="",0,ROUND(AJ609-0.04999,1)-AJ609+AM609)</f>
        <v>0</v>
      </c>
      <c r="AM609" s="17" t="str">
        <f>IF(VLOOKUP(AF609,Group,7,FALSE)="","",VLOOKUP(AF609,Group,7,FALSE))</f>
        <v/>
      </c>
      <c r="AO609" s="103" t="s">
        <v>57</v>
      </c>
    </row>
    <row r="610" spans="2:41" s="3" customFormat="1" ht="9.9499999999999993" customHeight="1" x14ac:dyDescent="0.2">
      <c r="B610" s="114" t="s">
        <v>90</v>
      </c>
      <c r="D610" s="40"/>
      <c r="E610" s="75" t="s">
        <v>499</v>
      </c>
      <c r="F610" s="75"/>
      <c r="G610" s="30" t="s">
        <v>47</v>
      </c>
      <c r="H610" s="30"/>
      <c r="I610" s="30"/>
      <c r="J610" s="30"/>
      <c r="K610" s="30" t="s">
        <v>166</v>
      </c>
      <c r="L610" s="30"/>
      <c r="M610" s="30"/>
      <c r="N610" s="30"/>
      <c r="P610" s="75" t="s">
        <v>500</v>
      </c>
      <c r="Q610" s="91"/>
      <c r="R610" s="29"/>
      <c r="S610" s="39">
        <f>IF(Suggested="Yes",AA610,AG610)</f>
        <v>8.4499999999999993</v>
      </c>
      <c r="T610" s="37" t="s">
        <v>46</v>
      </c>
      <c r="U610" s="5" t="str">
        <f>+Instructions!$B$3</f>
        <v>B</v>
      </c>
      <c r="V610" s="52"/>
      <c r="W610" s="56">
        <f>+Instructions!$C$22</f>
        <v>0</v>
      </c>
      <c r="X610" s="39">
        <f>ROUND($AA610*(1-W610)+0.004999,2)</f>
        <v>8.4499999999999993</v>
      </c>
      <c r="Y610" s="52"/>
      <c r="Z610" s="6" t="s">
        <v>737</v>
      </c>
      <c r="AA610" s="39">
        <v>8.4499999999999993</v>
      </c>
      <c r="AB610" s="60">
        <f t="shared" si="351"/>
        <v>0</v>
      </c>
      <c r="AC610" s="39">
        <f t="shared" si="351"/>
        <v>8.4499999999999993</v>
      </c>
      <c r="AD610" s="60">
        <f>(AG610-AC610)/AG610</f>
        <v>0</v>
      </c>
      <c r="AE610" s="118"/>
      <c r="AF610" s="127">
        <v>2</v>
      </c>
      <c r="AG610" s="44">
        <f>SUM(AJ610:AL610)+AE610</f>
        <v>8.4499999999999993</v>
      </c>
      <c r="AH610" s="52"/>
      <c r="AJ610" s="17">
        <f>ROUND(AC610/(1-VLOOKUP(AF610,Group,2,FALSE)),2)</f>
        <v>8.4499999999999993</v>
      </c>
      <c r="AK610" s="17">
        <f>IF(VLOOKUP(AF610,Group,5,FALSE)="YES",VLOOKUP(ROUND(ROUND(AJ610,1)-AJ610,2),Round,2,FALSE)+VLOOKUP(AF610,Group,6,FALSE),0)</f>
        <v>0</v>
      </c>
      <c r="AL610" s="17">
        <f>IF(VLOOKUP(AF610,Group,7,FALSE)="",0,ROUND(AJ610-0.04999,1)-AJ610+AM610)</f>
        <v>0</v>
      </c>
      <c r="AM610" s="17" t="str">
        <f>IF(VLOOKUP(AF610,Group,7,FALSE)="","",VLOOKUP(AF610,Group,7,FALSE))</f>
        <v/>
      </c>
      <c r="AO610" s="103" t="s">
        <v>57</v>
      </c>
    </row>
    <row r="611" spans="2:41" s="3" customFormat="1" ht="9.9499999999999993" customHeight="1" x14ac:dyDescent="0.2">
      <c r="B611" s="114" t="s">
        <v>90</v>
      </c>
      <c r="D611" s="40"/>
      <c r="E611" s="75" t="s">
        <v>499</v>
      </c>
      <c r="F611" s="75"/>
      <c r="G611" s="30" t="s">
        <v>501</v>
      </c>
      <c r="H611" s="30"/>
      <c r="I611" s="30"/>
      <c r="J611" s="30"/>
      <c r="K611" s="30" t="s">
        <v>166</v>
      </c>
      <c r="L611" s="30"/>
      <c r="M611" s="30"/>
      <c r="N611" s="30"/>
      <c r="P611" s="75" t="s">
        <v>500</v>
      </c>
      <c r="Q611" s="91"/>
      <c r="R611" s="29" t="s">
        <v>51</v>
      </c>
      <c r="S611" s="39">
        <f>IF(Suggested="Yes",AA611,AG611)</f>
        <v>8.75</v>
      </c>
      <c r="T611" s="37" t="s">
        <v>46</v>
      </c>
      <c r="U611" s="5" t="str">
        <f>+Instructions!$B$3</f>
        <v>B</v>
      </c>
      <c r="V611" s="52"/>
      <c r="W611" s="56">
        <f>+Instructions!$C$22</f>
        <v>0</v>
      </c>
      <c r="X611" s="39">
        <f>ROUND($AA611*(1-W611)+0.004999,2)</f>
        <v>8.75</v>
      </c>
      <c r="Y611" s="52"/>
      <c r="Z611" s="6" t="s">
        <v>737</v>
      </c>
      <c r="AA611" s="39">
        <v>8.75</v>
      </c>
      <c r="AB611" s="60">
        <f t="shared" si="351"/>
        <v>0</v>
      </c>
      <c r="AC611" s="39">
        <f t="shared" si="351"/>
        <v>8.75</v>
      </c>
      <c r="AD611" s="60">
        <f>(AG611-AC611)/AG611</f>
        <v>0</v>
      </c>
      <c r="AE611" s="118"/>
      <c r="AF611" s="127">
        <v>2</v>
      </c>
      <c r="AG611" s="44">
        <f>SUM(AJ611:AL611)+AE611</f>
        <v>8.75</v>
      </c>
      <c r="AH611" s="52"/>
      <c r="AJ611" s="17">
        <f>ROUND(AC611/(1-VLOOKUP(AF611,Group,2,FALSE)),2)</f>
        <v>8.75</v>
      </c>
      <c r="AK611" s="17">
        <f>IF(VLOOKUP(AF611,Group,5,FALSE)="YES",VLOOKUP(ROUND(ROUND(AJ611,1)-AJ611,2),Round,2,FALSE)+VLOOKUP(AF611,Group,6,FALSE),0)</f>
        <v>0</v>
      </c>
      <c r="AL611" s="17">
        <f>IF(VLOOKUP(AF611,Group,7,FALSE)="",0,ROUND(AJ611-0.04999,1)-AJ611+AM611)</f>
        <v>0</v>
      </c>
      <c r="AM611" s="17" t="str">
        <f>IF(VLOOKUP(AF611,Group,7,FALSE)="","",VLOOKUP(AF611,Group,7,FALSE))</f>
        <v/>
      </c>
      <c r="AO611" s="103" t="s">
        <v>57</v>
      </c>
    </row>
    <row r="612" spans="2:41" s="3" customFormat="1" ht="2.85" customHeight="1" x14ac:dyDescent="0.2">
      <c r="P612" s="75"/>
      <c r="Q612" s="91"/>
      <c r="R612" s="6"/>
      <c r="S612" s="39"/>
      <c r="T612" s="6"/>
      <c r="U612" s="5"/>
      <c r="V612" s="52"/>
      <c r="W612" s="56"/>
      <c r="X612" s="15"/>
      <c r="Y612" s="52"/>
      <c r="Z612" s="39"/>
      <c r="AA612" s="39"/>
      <c r="AB612" s="55"/>
      <c r="AC612" s="17"/>
      <c r="AD612" s="15"/>
      <c r="AE612" s="65"/>
      <c r="AF612" s="121"/>
      <c r="AG612" s="39"/>
      <c r="AH612" s="52"/>
      <c r="AJ612" s="17"/>
      <c r="AK612" s="17"/>
      <c r="AL612" s="17"/>
      <c r="AM612" s="17"/>
      <c r="AO612" s="31"/>
    </row>
    <row r="613" spans="2:41" s="3" customFormat="1" ht="9.75" customHeight="1" x14ac:dyDescent="0.2">
      <c r="C613" s="74"/>
      <c r="D613" s="136" t="s">
        <v>169</v>
      </c>
      <c r="E613" s="195" t="s">
        <v>502</v>
      </c>
      <c r="F613" s="135"/>
      <c r="G613" s="135"/>
      <c r="H613" s="135"/>
      <c r="I613" s="135"/>
      <c r="J613" s="195"/>
      <c r="K613" s="195"/>
      <c r="L613" s="135"/>
      <c r="M613" s="135"/>
      <c r="N613" s="135"/>
      <c r="O613" s="135"/>
      <c r="P613" s="135"/>
      <c r="S613" s="21"/>
      <c r="T613" s="68"/>
      <c r="U613" s="5"/>
      <c r="V613" s="52"/>
      <c r="W613" s="70"/>
      <c r="X613" s="70"/>
      <c r="Y613" s="52"/>
      <c r="Z613" s="39"/>
      <c r="AA613" s="39"/>
      <c r="AB613" s="55"/>
      <c r="AC613" s="17"/>
      <c r="AD613" s="15"/>
      <c r="AE613" s="65"/>
      <c r="AF613" s="121"/>
      <c r="AG613" s="17"/>
      <c r="AH613" s="52"/>
      <c r="AJ613" s="17"/>
      <c r="AK613" s="17"/>
      <c r="AL613" s="17"/>
      <c r="AM613" s="17"/>
      <c r="AO613" s="31"/>
    </row>
    <row r="614" spans="2:41" s="3" customFormat="1" ht="3.95" customHeight="1" x14ac:dyDescent="0.2">
      <c r="P614" s="75"/>
      <c r="Q614" s="91"/>
      <c r="R614" s="6"/>
      <c r="S614" s="39"/>
      <c r="T614" s="6"/>
      <c r="U614" s="5"/>
      <c r="V614" s="52"/>
      <c r="W614" s="56"/>
      <c r="X614" s="15"/>
      <c r="Y614" s="52"/>
      <c r="Z614" s="39"/>
      <c r="AA614" s="39"/>
      <c r="AB614" s="55"/>
      <c r="AC614" s="17"/>
      <c r="AD614" s="15"/>
      <c r="AE614" s="65"/>
      <c r="AF614" s="121"/>
      <c r="AG614" s="39"/>
      <c r="AH614" s="52"/>
      <c r="AJ614" s="17"/>
      <c r="AK614" s="17"/>
      <c r="AL614" s="17"/>
      <c r="AM614" s="17"/>
      <c r="AO614" s="31"/>
    </row>
    <row r="615" spans="2:41" s="3" customFormat="1" ht="9.9499999999999993" customHeight="1" x14ac:dyDescent="0.2">
      <c r="C615" s="74" t="s">
        <v>487</v>
      </c>
      <c r="D615" s="147"/>
      <c r="E615" s="147"/>
      <c r="N615" s="3" t="s">
        <v>87</v>
      </c>
      <c r="O615" s="3" t="s">
        <v>87</v>
      </c>
      <c r="P615" s="193"/>
      <c r="Q615" s="6"/>
      <c r="R615" s="80" t="s">
        <v>211</v>
      </c>
      <c r="S615" s="206" t="s">
        <v>472</v>
      </c>
      <c r="T615" s="207"/>
      <c r="U615" s="5"/>
      <c r="V615" s="52"/>
      <c r="W615" s="70"/>
      <c r="X615" s="70"/>
      <c r="Y615" s="52"/>
      <c r="Z615" s="39"/>
      <c r="AA615" s="39"/>
      <c r="AB615" s="55"/>
      <c r="AC615" s="17"/>
      <c r="AD615" s="15"/>
      <c r="AE615" s="65"/>
      <c r="AF615" s="121"/>
      <c r="AG615" s="17"/>
      <c r="AH615" s="52"/>
      <c r="AJ615" s="17"/>
      <c r="AK615" s="17"/>
      <c r="AL615" s="17"/>
      <c r="AM615" s="17"/>
      <c r="AO615" s="31" t="s">
        <v>57</v>
      </c>
    </row>
    <row r="616" spans="2:41" s="3" customFormat="1" ht="2.85" customHeight="1" x14ac:dyDescent="0.2">
      <c r="P616" s="75"/>
      <c r="Q616" s="91"/>
      <c r="R616" s="6"/>
      <c r="S616" s="39"/>
      <c r="T616" s="6"/>
      <c r="U616" s="5"/>
      <c r="V616" s="52"/>
      <c r="W616" s="56"/>
      <c r="X616" s="15"/>
      <c r="Y616" s="52"/>
      <c r="Z616" s="39"/>
      <c r="AA616" s="39"/>
      <c r="AB616" s="55"/>
      <c r="AC616" s="17"/>
      <c r="AD616" s="15"/>
      <c r="AE616" s="65"/>
      <c r="AF616" s="121"/>
      <c r="AG616" s="39"/>
      <c r="AH616" s="52"/>
      <c r="AJ616" s="17"/>
      <c r="AK616" s="17"/>
      <c r="AL616" s="17"/>
      <c r="AM616" s="17"/>
      <c r="AO616" s="31"/>
    </row>
    <row r="617" spans="2:41" s="3" customFormat="1" ht="9.9499999999999993" customHeight="1" x14ac:dyDescent="0.2">
      <c r="C617" s="74"/>
      <c r="D617" s="40" t="s">
        <v>9</v>
      </c>
      <c r="E617" s="135" t="s">
        <v>475</v>
      </c>
      <c r="F617" s="135" t="s">
        <v>476</v>
      </c>
      <c r="G617" s="135"/>
      <c r="H617" s="135"/>
      <c r="I617" s="135" t="s">
        <v>478</v>
      </c>
      <c r="J617" s="135"/>
      <c r="K617" s="135" t="s">
        <v>481</v>
      </c>
      <c r="L617" s="135" t="s">
        <v>482</v>
      </c>
      <c r="M617" s="135"/>
      <c r="N617" s="135"/>
      <c r="O617" s="135"/>
      <c r="P617" s="135"/>
      <c r="S617" s="21"/>
      <c r="T617" s="68"/>
      <c r="U617" s="5"/>
      <c r="V617" s="52"/>
      <c r="W617" s="70"/>
      <c r="X617" s="70"/>
      <c r="Y617" s="52"/>
      <c r="Z617" s="39"/>
      <c r="AA617" s="39"/>
      <c r="AB617" s="55"/>
      <c r="AC617" s="17"/>
      <c r="AD617" s="15"/>
      <c r="AE617" s="65"/>
      <c r="AF617" s="121"/>
      <c r="AG617" s="17"/>
      <c r="AH617" s="52"/>
      <c r="AJ617" s="17"/>
      <c r="AK617" s="17"/>
      <c r="AL617" s="17"/>
      <c r="AM617" s="17"/>
      <c r="AO617" s="31"/>
    </row>
    <row r="618" spans="2:41" s="3" customFormat="1" ht="9.9499999999999993" customHeight="1" x14ac:dyDescent="0.2">
      <c r="C618" s="74"/>
      <c r="D618" s="40"/>
      <c r="E618" s="135" t="s">
        <v>165</v>
      </c>
      <c r="F618" s="135" t="s">
        <v>477</v>
      </c>
      <c r="G618" s="135"/>
      <c r="H618" s="135"/>
      <c r="I618" s="135" t="s">
        <v>479</v>
      </c>
      <c r="J618" s="135"/>
      <c r="K618" s="135" t="s">
        <v>480</v>
      </c>
      <c r="L618" s="135" t="s">
        <v>483</v>
      </c>
      <c r="M618" s="135"/>
      <c r="N618" s="135"/>
      <c r="O618" s="135"/>
      <c r="P618" s="135"/>
      <c r="S618" s="21"/>
      <c r="T618" s="68"/>
      <c r="U618" s="5"/>
      <c r="V618" s="52"/>
      <c r="W618" s="70"/>
      <c r="X618" s="70"/>
      <c r="Y618" s="52"/>
      <c r="Z618" s="39"/>
      <c r="AA618" s="39"/>
      <c r="AB618" s="55"/>
      <c r="AC618" s="17"/>
      <c r="AD618" s="15"/>
      <c r="AE618" s="65"/>
      <c r="AF618" s="121"/>
      <c r="AG618" s="17"/>
      <c r="AH618" s="52"/>
      <c r="AJ618" s="17"/>
      <c r="AK618" s="17"/>
      <c r="AL618" s="17"/>
      <c r="AM618" s="17"/>
      <c r="AO618" s="31"/>
    </row>
    <row r="619" spans="2:41" s="3" customFormat="1" ht="2.85" customHeight="1" x14ac:dyDescent="0.2">
      <c r="P619" s="75"/>
      <c r="Q619" s="91"/>
      <c r="R619" s="6"/>
      <c r="S619" s="39"/>
      <c r="T619" s="6"/>
      <c r="U619" s="5"/>
      <c r="V619" s="52"/>
      <c r="W619" s="56"/>
      <c r="X619" s="15"/>
      <c r="Y619" s="52"/>
      <c r="Z619" s="39"/>
      <c r="AA619" s="39"/>
      <c r="AB619" s="55"/>
      <c r="AC619" s="17"/>
      <c r="AD619" s="15"/>
      <c r="AE619" s="65"/>
      <c r="AF619" s="121"/>
      <c r="AG619" s="39"/>
      <c r="AH619" s="52"/>
      <c r="AJ619" s="17"/>
      <c r="AK619" s="17"/>
      <c r="AL619" s="17"/>
      <c r="AM619" s="17"/>
      <c r="AO619" s="31"/>
    </row>
    <row r="620" spans="2:41" s="3" customFormat="1" ht="9.9499999999999993" customHeight="1" x14ac:dyDescent="0.2">
      <c r="B620" s="114" t="s">
        <v>90</v>
      </c>
      <c r="D620" s="40"/>
      <c r="E620" s="75" t="s">
        <v>113</v>
      </c>
      <c r="F620" s="75"/>
      <c r="G620" s="30" t="s">
        <v>47</v>
      </c>
      <c r="H620" s="30"/>
      <c r="I620" s="30"/>
      <c r="J620" s="30"/>
      <c r="K620" s="30" t="s">
        <v>172</v>
      </c>
      <c r="L620" s="30"/>
      <c r="M620" s="30"/>
      <c r="N620" s="30"/>
      <c r="P620" s="75" t="s">
        <v>299</v>
      </c>
      <c r="Q620" s="91"/>
      <c r="R620" s="29"/>
      <c r="S620" s="39">
        <f>IF(Suggested="Yes",AA620,AG620)</f>
        <v>8.0500000000000007</v>
      </c>
      <c r="T620" s="37" t="s">
        <v>46</v>
      </c>
      <c r="U620" s="5" t="str">
        <f>+Instructions!$B$3</f>
        <v>B</v>
      </c>
      <c r="V620" s="52"/>
      <c r="W620" s="56">
        <f>+Instructions!$C$22</f>
        <v>0</v>
      </c>
      <c r="X620" s="39">
        <f>ROUND($AA620*(1-W620)+0.004999,2)</f>
        <v>8.0500000000000007</v>
      </c>
      <c r="Y620" s="52"/>
      <c r="Z620" s="6" t="s">
        <v>737</v>
      </c>
      <c r="AA620" s="39">
        <v>8.0500000000000007</v>
      </c>
      <c r="AB620" s="60">
        <f>+W620</f>
        <v>0</v>
      </c>
      <c r="AC620" s="39">
        <f>+X620</f>
        <v>8.0500000000000007</v>
      </c>
      <c r="AD620" s="60">
        <f>(AG620-AC620)/AG620</f>
        <v>0</v>
      </c>
      <c r="AE620" s="118"/>
      <c r="AF620" s="127">
        <v>2</v>
      </c>
      <c r="AG620" s="44">
        <f>SUM(AJ620:AL620)+AE620</f>
        <v>8.0500000000000007</v>
      </c>
      <c r="AH620" s="52"/>
      <c r="AJ620" s="17">
        <f>ROUND(AC620/(1-VLOOKUP(AF620,Group,2,FALSE)),2)</f>
        <v>8.0500000000000007</v>
      </c>
      <c r="AK620" s="17">
        <f>IF(VLOOKUP(AF620,Group,5,FALSE)="YES",VLOOKUP(ROUND(ROUND(AJ620,1)-AJ620,2),Round,2,FALSE)+VLOOKUP(AF620,Group,6,FALSE),0)</f>
        <v>0</v>
      </c>
      <c r="AL620" s="17">
        <f>IF(VLOOKUP(AF620,Group,7,FALSE)="",0,ROUND(AJ620-0.04999,1)-AJ620+AM620)</f>
        <v>0</v>
      </c>
      <c r="AM620" s="17" t="str">
        <f>IF(VLOOKUP(AF620,Group,7,FALSE)="","",VLOOKUP(AF620,Group,7,FALSE))</f>
        <v/>
      </c>
      <c r="AO620" s="103" t="s">
        <v>57</v>
      </c>
    </row>
    <row r="621" spans="2:41" s="3" customFormat="1" ht="9.9499999999999993" customHeight="1" x14ac:dyDescent="0.2">
      <c r="B621" s="114" t="s">
        <v>90</v>
      </c>
      <c r="D621" s="40"/>
      <c r="E621" s="75" t="s">
        <v>484</v>
      </c>
      <c r="F621" s="75"/>
      <c r="G621" s="30" t="s">
        <v>47</v>
      </c>
      <c r="H621" s="30"/>
      <c r="I621" s="30" t="s">
        <v>87</v>
      </c>
      <c r="J621" s="30"/>
      <c r="K621" s="30" t="s">
        <v>172</v>
      </c>
      <c r="L621" s="30"/>
      <c r="M621" s="30"/>
      <c r="N621" s="30"/>
      <c r="P621" s="75" t="s">
        <v>485</v>
      </c>
      <c r="Q621" s="91"/>
      <c r="R621" s="29"/>
      <c r="S621" s="39">
        <f>IF(Suggested="Yes",AA621,AG621)</f>
        <v>9.4499999999999993</v>
      </c>
      <c r="T621" s="37" t="s">
        <v>46</v>
      </c>
      <c r="U621" s="5" t="str">
        <f>+Instructions!$B$3</f>
        <v>B</v>
      </c>
      <c r="V621" s="52"/>
      <c r="W621" s="56">
        <f>+Instructions!$C$22</f>
        <v>0</v>
      </c>
      <c r="X621" s="39">
        <f>ROUND($AA621*(1-W621)+0.004999,2)</f>
        <v>9.4499999999999993</v>
      </c>
      <c r="Y621" s="52"/>
      <c r="Z621" s="6" t="s">
        <v>737</v>
      </c>
      <c r="AA621" s="39">
        <v>9.4499999999999993</v>
      </c>
      <c r="AB621" s="60">
        <f>+W621</f>
        <v>0</v>
      </c>
      <c r="AC621" s="39">
        <f>+X621</f>
        <v>9.4499999999999993</v>
      </c>
      <c r="AD621" s="60">
        <f>(AG621-AC621)/AG621</f>
        <v>0</v>
      </c>
      <c r="AE621" s="118"/>
      <c r="AF621" s="127">
        <v>2</v>
      </c>
      <c r="AG621" s="44">
        <f>SUM(AJ621:AL621)+AE621</f>
        <v>9.4499999999999993</v>
      </c>
      <c r="AH621" s="52"/>
      <c r="AJ621" s="17">
        <f>ROUND(AC621/(1-VLOOKUP(AF621,Group,2,FALSE)),2)</f>
        <v>9.4499999999999993</v>
      </c>
      <c r="AK621" s="17">
        <f>IF(VLOOKUP(AF621,Group,5,FALSE)="YES",VLOOKUP(ROUND(ROUND(AJ621,1)-AJ621,2),Round,2,FALSE)+VLOOKUP(AF621,Group,6,FALSE),0)</f>
        <v>0</v>
      </c>
      <c r="AL621" s="17">
        <f>IF(VLOOKUP(AF621,Group,7,FALSE)="",0,ROUND(AJ621-0.04999,1)-AJ621+AM621)</f>
        <v>0</v>
      </c>
      <c r="AM621" s="17" t="str">
        <f>IF(VLOOKUP(AF621,Group,7,FALSE)="","",VLOOKUP(AF621,Group,7,FALSE))</f>
        <v/>
      </c>
      <c r="AO621" s="103" t="s">
        <v>57</v>
      </c>
    </row>
    <row r="622" spans="2:41" s="3" customFormat="1" ht="2.85" customHeight="1" x14ac:dyDescent="0.2">
      <c r="P622" s="75"/>
      <c r="Q622" s="91"/>
      <c r="R622" s="6"/>
      <c r="S622" s="39"/>
      <c r="T622" s="6"/>
      <c r="U622" s="5"/>
      <c r="V622" s="52"/>
      <c r="W622" s="56"/>
      <c r="X622" s="15"/>
      <c r="Y622" s="52"/>
      <c r="Z622" s="39"/>
      <c r="AA622" s="39"/>
      <c r="AB622" s="55"/>
      <c r="AC622" s="17"/>
      <c r="AD622" s="15"/>
      <c r="AE622" s="65"/>
      <c r="AF622" s="121"/>
      <c r="AG622" s="39"/>
      <c r="AH622" s="52"/>
      <c r="AJ622" s="17"/>
      <c r="AK622" s="17"/>
      <c r="AL622" s="17"/>
      <c r="AM622" s="17"/>
      <c r="AO622" s="31"/>
    </row>
    <row r="623" spans="2:41" s="3" customFormat="1" ht="9.9499999999999993" customHeight="1" x14ac:dyDescent="0.2">
      <c r="B623" s="112" t="s">
        <v>91</v>
      </c>
      <c r="D623" s="40"/>
      <c r="E623" s="75" t="s">
        <v>271</v>
      </c>
      <c r="F623" s="75"/>
      <c r="G623" s="30" t="s">
        <v>272</v>
      </c>
      <c r="H623" s="30"/>
      <c r="I623" s="30"/>
      <c r="J623" s="30"/>
      <c r="K623" s="30" t="s">
        <v>172</v>
      </c>
      <c r="L623" s="30"/>
      <c r="M623" s="30"/>
      <c r="N623" s="30"/>
      <c r="P623" s="75"/>
      <c r="Q623" s="91"/>
      <c r="R623" s="29"/>
      <c r="S623" s="39">
        <f>IF(Suggested="Yes",AA623,AG623)</f>
        <v>5.7</v>
      </c>
      <c r="T623" s="37" t="s">
        <v>45</v>
      </c>
      <c r="U623" s="5" t="str">
        <f>+Instructions!$B$3</f>
        <v>B</v>
      </c>
      <c r="V623" s="52"/>
      <c r="W623" s="56">
        <f>+Instructions!$C$22</f>
        <v>0</v>
      </c>
      <c r="X623" s="17">
        <f>ROUND($AA623*(1-W623)+0.004999,2)</f>
        <v>5.7</v>
      </c>
      <c r="Y623" s="52"/>
      <c r="Z623" s="6" t="s">
        <v>737</v>
      </c>
      <c r="AA623" s="39">
        <v>5.7</v>
      </c>
      <c r="AB623" s="60">
        <f>+W623</f>
        <v>0</v>
      </c>
      <c r="AC623" s="17">
        <f>+X623</f>
        <v>5.7</v>
      </c>
      <c r="AD623" s="12">
        <f>(AG623-AC623)/AG623</f>
        <v>0</v>
      </c>
      <c r="AE623" s="118"/>
      <c r="AF623" s="126">
        <v>3</v>
      </c>
      <c r="AG623" s="53">
        <f>SUM(AJ623:AL623)+AE623</f>
        <v>5.7</v>
      </c>
      <c r="AH623" s="52"/>
      <c r="AJ623" s="17">
        <f>ROUND(AC623/(1-VLOOKUP(AF623,Group,2,FALSE)),2)</f>
        <v>5.7</v>
      </c>
      <c r="AK623" s="17">
        <f>IF(VLOOKUP(AF623,Group,5,FALSE)="YES",VLOOKUP(ROUND(ROUND(AJ623,1)-AJ623,2),Round,2,FALSE)+VLOOKUP(AF623,Group,6,FALSE),0)</f>
        <v>0</v>
      </c>
      <c r="AL623" s="17">
        <f>IF(VLOOKUP(AF623,Group,7,FALSE)="",0,ROUND(AJ623-0.04999,1)-AJ623+AM623)</f>
        <v>0</v>
      </c>
      <c r="AM623" s="17" t="str">
        <f>IF(VLOOKUP(AF623,Group,7,FALSE)="","",VLOOKUP(AF623,Group,7,FALSE))</f>
        <v/>
      </c>
      <c r="AO623" s="103" t="s">
        <v>57</v>
      </c>
    </row>
    <row r="624" spans="2:41" s="3" customFormat="1" ht="3.95" customHeight="1" x14ac:dyDescent="0.2">
      <c r="P624" s="75"/>
      <c r="Q624" s="91"/>
      <c r="R624" s="6"/>
      <c r="S624" s="39"/>
      <c r="T624" s="6"/>
      <c r="U624" s="5"/>
      <c r="V624" s="52"/>
      <c r="W624" s="56"/>
      <c r="X624" s="15"/>
      <c r="Y624" s="52"/>
      <c r="Z624" s="39"/>
      <c r="AA624" s="39"/>
      <c r="AB624" s="55"/>
      <c r="AC624" s="17"/>
      <c r="AD624" s="15"/>
      <c r="AE624" s="65"/>
      <c r="AF624" s="121"/>
      <c r="AG624" s="39"/>
      <c r="AH624" s="52"/>
      <c r="AJ624" s="17"/>
      <c r="AK624" s="17"/>
      <c r="AL624" s="17"/>
      <c r="AM624" s="17"/>
      <c r="AO624" s="31"/>
    </row>
    <row r="625" spans="2:41" s="3" customFormat="1" ht="9.9499999999999993" customHeight="1" x14ac:dyDescent="0.2">
      <c r="C625" s="74" t="s">
        <v>270</v>
      </c>
      <c r="D625" s="147"/>
      <c r="E625" s="147"/>
      <c r="N625" s="3" t="s">
        <v>87</v>
      </c>
      <c r="O625" s="3" t="s">
        <v>87</v>
      </c>
      <c r="P625" s="193"/>
      <c r="Q625" s="6"/>
      <c r="R625" s="80" t="s">
        <v>211</v>
      </c>
      <c r="S625" s="206" t="s">
        <v>268</v>
      </c>
      <c r="T625" s="207"/>
      <c r="U625" s="5"/>
      <c r="V625" s="52"/>
      <c r="W625" s="70"/>
      <c r="X625" s="70"/>
      <c r="Y625" s="52"/>
      <c r="Z625" s="39"/>
      <c r="AA625" s="39"/>
      <c r="AB625" s="55"/>
      <c r="AC625" s="17"/>
      <c r="AD625" s="15"/>
      <c r="AE625" s="65"/>
      <c r="AF625" s="121"/>
      <c r="AG625" s="17"/>
      <c r="AH625" s="52"/>
      <c r="AJ625" s="17"/>
      <c r="AK625" s="17"/>
      <c r="AL625" s="17"/>
      <c r="AM625" s="17"/>
      <c r="AO625" s="31" t="s">
        <v>57</v>
      </c>
    </row>
    <row r="626" spans="2:41" s="3" customFormat="1" ht="2.85" customHeight="1" x14ac:dyDescent="0.2">
      <c r="P626" s="75"/>
      <c r="Q626" s="91"/>
      <c r="R626" s="6"/>
      <c r="S626" s="39"/>
      <c r="T626" s="6"/>
      <c r="U626" s="5"/>
      <c r="V626" s="52"/>
      <c r="W626" s="56"/>
      <c r="X626" s="15"/>
      <c r="Y626" s="52"/>
      <c r="Z626" s="39"/>
      <c r="AA626" s="39"/>
      <c r="AB626" s="55"/>
      <c r="AC626" s="17"/>
      <c r="AD626" s="15"/>
      <c r="AE626" s="65"/>
      <c r="AF626" s="121"/>
      <c r="AG626" s="39"/>
      <c r="AH626" s="52"/>
      <c r="AJ626" s="17"/>
      <c r="AK626" s="17"/>
      <c r="AL626" s="17"/>
      <c r="AM626" s="17"/>
      <c r="AO626" s="31"/>
    </row>
    <row r="627" spans="2:41" s="3" customFormat="1" ht="9.9499999999999993" customHeight="1" x14ac:dyDescent="0.2">
      <c r="C627" s="74"/>
      <c r="D627" s="40" t="s">
        <v>9</v>
      </c>
      <c r="E627" s="135" t="s">
        <v>233</v>
      </c>
      <c r="F627" s="135"/>
      <c r="G627" s="135"/>
      <c r="H627" s="135"/>
      <c r="I627" s="135"/>
      <c r="J627" s="135"/>
      <c r="K627" s="135"/>
      <c r="L627" s="135"/>
      <c r="M627" s="135"/>
      <c r="N627" s="135"/>
      <c r="O627" s="135"/>
      <c r="P627" s="135"/>
      <c r="S627" s="21"/>
      <c r="T627" s="68"/>
      <c r="U627" s="5"/>
      <c r="V627" s="52"/>
      <c r="W627" s="70"/>
      <c r="X627" s="70"/>
      <c r="Y627" s="52"/>
      <c r="Z627" s="39"/>
      <c r="AA627" s="39"/>
      <c r="AB627" s="55"/>
      <c r="AC627" s="17"/>
      <c r="AD627" s="15"/>
      <c r="AE627" s="65"/>
      <c r="AF627" s="121"/>
      <c r="AG627" s="17"/>
      <c r="AH627" s="52"/>
      <c r="AJ627" s="17"/>
      <c r="AK627" s="17"/>
      <c r="AL627" s="17"/>
      <c r="AM627" s="17"/>
      <c r="AO627" s="31"/>
    </row>
    <row r="628" spans="2:41" s="3" customFormat="1" ht="2.85" customHeight="1" x14ac:dyDescent="0.2">
      <c r="P628" s="75"/>
      <c r="Q628" s="91"/>
      <c r="R628" s="6"/>
      <c r="S628" s="39"/>
      <c r="T628" s="6"/>
      <c r="U628" s="5"/>
      <c r="V628" s="52"/>
      <c r="W628" s="56"/>
      <c r="X628" s="15"/>
      <c r="Y628" s="52"/>
      <c r="Z628" s="39"/>
      <c r="AA628" s="39"/>
      <c r="AB628" s="55"/>
      <c r="AC628" s="17"/>
      <c r="AD628" s="15"/>
      <c r="AE628" s="65"/>
      <c r="AF628" s="121"/>
      <c r="AG628" s="39"/>
      <c r="AH628" s="52"/>
      <c r="AJ628" s="17"/>
      <c r="AK628" s="17"/>
      <c r="AL628" s="17"/>
      <c r="AM628" s="17"/>
      <c r="AO628" s="31"/>
    </row>
    <row r="629" spans="2:41" s="3" customFormat="1" ht="9.9499999999999993" customHeight="1" x14ac:dyDescent="0.2">
      <c r="B629" s="114" t="s">
        <v>90</v>
      </c>
      <c r="D629" s="40"/>
      <c r="E629" s="75" t="s">
        <v>96</v>
      </c>
      <c r="F629" s="75"/>
      <c r="G629" s="30" t="s">
        <v>47</v>
      </c>
      <c r="H629" s="30"/>
      <c r="I629" s="30"/>
      <c r="J629" s="30"/>
      <c r="K629" s="30"/>
      <c r="L629" s="30"/>
      <c r="M629" s="30"/>
      <c r="N629" s="30"/>
      <c r="P629" s="75" t="s">
        <v>102</v>
      </c>
      <c r="Q629" s="91"/>
      <c r="R629" s="29"/>
      <c r="S629" s="39">
        <f>IF(Suggested="Yes",AA629,AG629)</f>
        <v>5.2</v>
      </c>
      <c r="T629" s="37" t="s">
        <v>46</v>
      </c>
      <c r="U629" s="5" t="str">
        <f>+Instructions!$B$3</f>
        <v>B</v>
      </c>
      <c r="V629" s="52"/>
      <c r="W629" s="56">
        <f>+Instructions!$C$22</f>
        <v>0</v>
      </c>
      <c r="X629" s="39">
        <f>ROUND($AA629*(1-W629)+0.004999,2)</f>
        <v>5.2</v>
      </c>
      <c r="Y629" s="52"/>
      <c r="Z629" s="6" t="s">
        <v>737</v>
      </c>
      <c r="AA629" s="39">
        <v>5.2</v>
      </c>
      <c r="AB629" s="60">
        <f>+W629</f>
        <v>0</v>
      </c>
      <c r="AC629" s="39">
        <f>+X629</f>
        <v>5.2</v>
      </c>
      <c r="AD629" s="60">
        <f>(AG629-AC629)/AG629</f>
        <v>0</v>
      </c>
      <c r="AE629" s="118"/>
      <c r="AF629" s="127">
        <v>2</v>
      </c>
      <c r="AG629" s="44">
        <f>SUM(AJ629:AL629)+AE629</f>
        <v>5.2</v>
      </c>
      <c r="AH629" s="52"/>
      <c r="AJ629" s="17">
        <f>ROUND(AC629/(1-VLOOKUP(AF629,Group,2,FALSE)),2)</f>
        <v>5.2</v>
      </c>
      <c r="AK629" s="17">
        <f>IF(VLOOKUP(AF629,Group,5,FALSE)="YES",VLOOKUP(ROUND(ROUND(AJ629,1)-AJ629,2),Round,2,FALSE)+VLOOKUP(AF629,Group,6,FALSE),0)</f>
        <v>0</v>
      </c>
      <c r="AL629" s="17">
        <f>IF(VLOOKUP(AF629,Group,7,FALSE)="",0,ROUND(AJ629-0.04999,1)-AJ629+AM629)</f>
        <v>0</v>
      </c>
      <c r="AM629" s="17" t="str">
        <f>IF(VLOOKUP(AF629,Group,7,FALSE)="","",VLOOKUP(AF629,Group,7,FALSE))</f>
        <v/>
      </c>
      <c r="AO629" s="103" t="s">
        <v>57</v>
      </c>
    </row>
    <row r="630" spans="2:41" s="3" customFormat="1" ht="9.9499999999999993" customHeight="1" x14ac:dyDescent="0.2">
      <c r="B630" s="114" t="s">
        <v>90</v>
      </c>
      <c r="D630" s="40"/>
      <c r="E630" s="75" t="s">
        <v>108</v>
      </c>
      <c r="F630" s="75"/>
      <c r="G630" s="30" t="s">
        <v>47</v>
      </c>
      <c r="H630" s="30"/>
      <c r="I630" s="30"/>
      <c r="J630" s="30"/>
      <c r="K630" s="30"/>
      <c r="L630" s="30"/>
      <c r="M630" s="30"/>
      <c r="N630" s="30"/>
      <c r="P630" s="75" t="s">
        <v>141</v>
      </c>
      <c r="Q630" s="91"/>
      <c r="R630" s="29"/>
      <c r="S630" s="39">
        <f>IF(Suggested="Yes",AA630,AG630)</f>
        <v>6.1</v>
      </c>
      <c r="T630" s="37" t="s">
        <v>46</v>
      </c>
      <c r="U630" s="5" t="str">
        <f>+Instructions!$B$3</f>
        <v>B</v>
      </c>
      <c r="V630" s="52"/>
      <c r="W630" s="56">
        <f>+Instructions!$C$22</f>
        <v>0</v>
      </c>
      <c r="X630" s="39">
        <f>ROUND($AA630*(1-W630)+0.004999,2)</f>
        <v>6.1</v>
      </c>
      <c r="Y630" s="52"/>
      <c r="Z630" s="6" t="s">
        <v>737</v>
      </c>
      <c r="AA630" s="39">
        <v>6.1</v>
      </c>
      <c r="AB630" s="60">
        <f>+W630</f>
        <v>0</v>
      </c>
      <c r="AC630" s="39">
        <f>+X630</f>
        <v>6.1</v>
      </c>
      <c r="AD630" s="60">
        <f>(AG630-AC630)/AG630</f>
        <v>0</v>
      </c>
      <c r="AE630" s="118"/>
      <c r="AF630" s="127">
        <v>2</v>
      </c>
      <c r="AG630" s="44">
        <f>SUM(AJ630:AL630)+AE630</f>
        <v>6.1</v>
      </c>
      <c r="AH630" s="52"/>
      <c r="AJ630" s="17">
        <f>ROUND(AC630/(1-VLOOKUP(AF630,Group,2,FALSE)),2)</f>
        <v>6.1</v>
      </c>
      <c r="AK630" s="17">
        <f>IF(VLOOKUP(AF630,Group,5,FALSE)="YES",VLOOKUP(ROUND(ROUND(AJ630,1)-AJ630,2),Round,2,FALSE)+VLOOKUP(AF630,Group,6,FALSE),0)</f>
        <v>0</v>
      </c>
      <c r="AL630" s="17">
        <f>IF(VLOOKUP(AF630,Group,7,FALSE)="",0,ROUND(AJ630-0.04999,1)-AJ630+AM630)</f>
        <v>0</v>
      </c>
      <c r="AM630" s="17" t="str">
        <f>IF(VLOOKUP(AF630,Group,7,FALSE)="","",VLOOKUP(AF630,Group,7,FALSE))</f>
        <v/>
      </c>
      <c r="AO630" s="103" t="s">
        <v>57</v>
      </c>
    </row>
    <row r="631" spans="2:41" s="3" customFormat="1" ht="9.9499999999999993" customHeight="1" x14ac:dyDescent="0.2">
      <c r="B631" s="114" t="s">
        <v>90</v>
      </c>
      <c r="D631" s="40"/>
      <c r="E631" s="75" t="s">
        <v>519</v>
      </c>
      <c r="F631" s="75"/>
      <c r="G631" s="30" t="s">
        <v>47</v>
      </c>
      <c r="H631" s="30"/>
      <c r="I631" s="30"/>
      <c r="J631" s="30"/>
      <c r="K631" s="30"/>
      <c r="L631" s="30"/>
      <c r="M631" s="30"/>
      <c r="N631" s="30"/>
      <c r="P631" s="75" t="s">
        <v>520</v>
      </c>
      <c r="Q631" s="91"/>
      <c r="R631" s="29" t="s">
        <v>51</v>
      </c>
      <c r="S631" s="39">
        <f t="shared" ref="S631" si="352">IF(Suggested="Yes",AA631,AG631)</f>
        <v>6.25</v>
      </c>
      <c r="T631" s="37" t="s">
        <v>46</v>
      </c>
      <c r="U631" s="5" t="str">
        <f>+Instructions!$B$3</f>
        <v>B</v>
      </c>
      <c r="V631" s="52"/>
      <c r="W631" s="56">
        <f>+Instructions!$C$22</f>
        <v>0</v>
      </c>
      <c r="X631" s="39">
        <f t="shared" ref="X631" si="353">ROUND($AA631*(1-W631)+0.004999,2)</f>
        <v>6.25</v>
      </c>
      <c r="Y631" s="52"/>
      <c r="Z631" s="6" t="s">
        <v>737</v>
      </c>
      <c r="AA631" s="39">
        <v>6.25</v>
      </c>
      <c r="AB631" s="60">
        <f t="shared" ref="AB631" si="354">+W631</f>
        <v>0</v>
      </c>
      <c r="AC631" s="39">
        <f t="shared" ref="AC631" si="355">+X631</f>
        <v>6.25</v>
      </c>
      <c r="AD631" s="60">
        <f t="shared" ref="AD631" si="356">(AG631-AC631)/AG631</f>
        <v>0</v>
      </c>
      <c r="AE631" s="118"/>
      <c r="AF631" s="127">
        <v>2</v>
      </c>
      <c r="AG631" s="44">
        <f t="shared" ref="AG631" si="357">SUM(AJ631:AL631)+AE631</f>
        <v>6.25</v>
      </c>
      <c r="AH631" s="52"/>
      <c r="AJ631" s="17">
        <f t="shared" ref="AJ631" si="358">ROUND(AC631/(1-VLOOKUP(AF631,Group,2,FALSE)),2)</f>
        <v>6.25</v>
      </c>
      <c r="AK631" s="17">
        <f t="shared" ref="AK631" si="359">IF(VLOOKUP(AF631,Group,5,FALSE)="YES",VLOOKUP(ROUND(ROUND(AJ631,1)-AJ631,2),Round,2,FALSE)+VLOOKUP(AF631,Group,6,FALSE),0)</f>
        <v>0</v>
      </c>
      <c r="AL631" s="17">
        <f t="shared" ref="AL631" si="360">IF(VLOOKUP(AF631,Group,7,FALSE)="",0,ROUND(AJ631-0.04999,1)-AJ631+AM631)</f>
        <v>0</v>
      </c>
      <c r="AM631" s="17" t="str">
        <f t="shared" ref="AM631" si="361">IF(VLOOKUP(AF631,Group,7,FALSE)="","",VLOOKUP(AF631,Group,7,FALSE))</f>
        <v/>
      </c>
      <c r="AO631" s="103" t="s">
        <v>57</v>
      </c>
    </row>
    <row r="632" spans="2:41" s="3" customFormat="1" ht="2.85" customHeight="1" x14ac:dyDescent="0.2">
      <c r="P632" s="75"/>
      <c r="Q632" s="91"/>
      <c r="R632" s="6"/>
      <c r="S632" s="39"/>
      <c r="T632" s="6"/>
      <c r="U632" s="5"/>
      <c r="V632" s="52"/>
      <c r="W632" s="56"/>
      <c r="X632" s="15"/>
      <c r="Y632" s="52"/>
      <c r="Z632" s="39"/>
      <c r="AA632" s="39"/>
      <c r="AB632" s="55"/>
      <c r="AC632" s="17"/>
      <c r="AD632" s="15"/>
      <c r="AE632" s="65"/>
      <c r="AF632" s="121"/>
      <c r="AG632" s="39"/>
      <c r="AH632" s="52"/>
      <c r="AJ632" s="17"/>
      <c r="AK632" s="17"/>
      <c r="AL632" s="17"/>
      <c r="AM632" s="17"/>
      <c r="AO632" s="31"/>
    </row>
    <row r="633" spans="2:41" s="3" customFormat="1" ht="9.9499999999999993" customHeight="1" x14ac:dyDescent="0.2">
      <c r="B633" s="115" t="s">
        <v>92</v>
      </c>
      <c r="D633" s="40"/>
      <c r="E633" s="75" t="s">
        <v>86</v>
      </c>
      <c r="F633" s="75"/>
      <c r="G633" s="30" t="s">
        <v>106</v>
      </c>
      <c r="H633" s="30"/>
      <c r="I633" s="30"/>
      <c r="J633" s="30"/>
      <c r="K633" s="30"/>
      <c r="L633" s="149"/>
      <c r="M633" s="30"/>
      <c r="N633" s="30"/>
      <c r="P633" s="75" t="s">
        <v>269</v>
      </c>
      <c r="Q633" s="91"/>
      <c r="R633" s="29"/>
      <c r="S633" s="39">
        <f>IF(Suggested="Yes",AA633,AG633)</f>
        <v>21.25</v>
      </c>
      <c r="T633" s="37" t="s">
        <v>46</v>
      </c>
      <c r="U633" s="5" t="str">
        <f>+Instructions!$B$3</f>
        <v>B</v>
      </c>
      <c r="V633" s="52"/>
      <c r="W633" s="56">
        <f>+Instructions!$C$22</f>
        <v>0</v>
      </c>
      <c r="X633" s="17">
        <f>ROUND($AA633*(1-W633)+0.004999,2)</f>
        <v>21.25</v>
      </c>
      <c r="Y633" s="52"/>
      <c r="Z633" s="6" t="s">
        <v>737</v>
      </c>
      <c r="AA633" s="39">
        <v>21.25</v>
      </c>
      <c r="AB633" s="60">
        <f>+W633</f>
        <v>0</v>
      </c>
      <c r="AC633" s="17">
        <f>+X633</f>
        <v>21.25</v>
      </c>
      <c r="AD633" s="12">
        <f>(AG633-AC633)/AG633</f>
        <v>0</v>
      </c>
      <c r="AE633" s="118"/>
      <c r="AF633" s="128">
        <v>4</v>
      </c>
      <c r="AG633" s="111">
        <f>SUM(AJ633:AL633)+AE633</f>
        <v>21.25</v>
      </c>
      <c r="AH633" s="52"/>
      <c r="AJ633" s="17">
        <f>ROUND(AC633/(1-VLOOKUP(AF633,Group,2,FALSE)),2)</f>
        <v>21.25</v>
      </c>
      <c r="AK633" s="17">
        <f>IF(VLOOKUP(AF633,Group,5,FALSE)="YES",VLOOKUP(ROUND(ROUND(AJ633,1)-AJ633,2),Round,2,FALSE)+VLOOKUP(AF633,Group,6,FALSE),0)</f>
        <v>0</v>
      </c>
      <c r="AL633" s="17">
        <f>IF(VLOOKUP(AF633,Group,7,FALSE)="",0,ROUND(AJ633-0.04999,1)-AJ633+AM633)</f>
        <v>0</v>
      </c>
      <c r="AM633" s="17" t="str">
        <f>IF(VLOOKUP(AF633,Group,7,FALSE)="","",VLOOKUP(AF633,Group,7,FALSE))</f>
        <v/>
      </c>
      <c r="AO633" s="103" t="s">
        <v>57</v>
      </c>
    </row>
    <row r="634" spans="2:41" s="3" customFormat="1" ht="2.85" customHeight="1" x14ac:dyDescent="0.2">
      <c r="P634" s="75"/>
      <c r="Q634" s="91"/>
      <c r="R634" s="6"/>
      <c r="S634" s="39"/>
      <c r="T634" s="6"/>
      <c r="U634" s="5"/>
      <c r="V634" s="52"/>
      <c r="W634" s="56"/>
      <c r="X634" s="15"/>
      <c r="Y634" s="52"/>
      <c r="Z634" s="39"/>
      <c r="AA634" s="39"/>
      <c r="AB634" s="55"/>
      <c r="AC634" s="17"/>
      <c r="AD634" s="15"/>
      <c r="AE634" s="65"/>
      <c r="AF634" s="121"/>
      <c r="AG634" s="39"/>
      <c r="AH634" s="52"/>
      <c r="AJ634" s="17"/>
      <c r="AK634" s="17"/>
      <c r="AL634" s="17"/>
      <c r="AM634" s="17"/>
      <c r="AO634" s="31"/>
    </row>
    <row r="635" spans="2:41" s="3" customFormat="1" ht="9.9499999999999993" customHeight="1" x14ac:dyDescent="0.2">
      <c r="B635" s="112" t="s">
        <v>91</v>
      </c>
      <c r="D635" s="40"/>
      <c r="E635" s="75" t="s">
        <v>113</v>
      </c>
      <c r="F635" s="75"/>
      <c r="G635" s="30" t="s">
        <v>98</v>
      </c>
      <c r="H635" s="30"/>
      <c r="I635" s="30"/>
      <c r="J635" s="30"/>
      <c r="K635" s="30"/>
      <c r="L635" s="30"/>
      <c r="M635" s="30"/>
      <c r="N635" s="30"/>
      <c r="P635" s="75"/>
      <c r="Q635" s="91"/>
      <c r="R635" s="29"/>
      <c r="S635" s="39">
        <f>IF(Suggested="Yes",AA635,AG635)</f>
        <v>9.3000000000000007</v>
      </c>
      <c r="T635" s="37" t="s">
        <v>45</v>
      </c>
      <c r="U635" s="5" t="str">
        <f>+Instructions!$B$3</f>
        <v>B</v>
      </c>
      <c r="V635" s="52"/>
      <c r="W635" s="56">
        <f>+Instructions!$C$22</f>
        <v>0</v>
      </c>
      <c r="X635" s="17">
        <f>ROUND($AA635*(1-W635)+0.004999,2)</f>
        <v>9.3000000000000007</v>
      </c>
      <c r="Y635" s="52"/>
      <c r="Z635" s="6" t="s">
        <v>737</v>
      </c>
      <c r="AA635" s="39">
        <v>9.3000000000000007</v>
      </c>
      <c r="AB635" s="60">
        <f>+W635</f>
        <v>0</v>
      </c>
      <c r="AC635" s="17">
        <f>+X635</f>
        <v>9.3000000000000007</v>
      </c>
      <c r="AD635" s="12">
        <f>(AG635-AC635)/AG635</f>
        <v>0</v>
      </c>
      <c r="AE635" s="118"/>
      <c r="AF635" s="126">
        <v>3</v>
      </c>
      <c r="AG635" s="53">
        <f>SUM(AJ635:AL635)+AE635</f>
        <v>9.3000000000000007</v>
      </c>
      <c r="AH635" s="52"/>
      <c r="AJ635" s="17">
        <f>ROUND(AC635/(1-VLOOKUP(AF635,Group,2,FALSE)),2)</f>
        <v>9.3000000000000007</v>
      </c>
      <c r="AK635" s="17">
        <f>IF(VLOOKUP(AF635,Group,5,FALSE)="YES",VLOOKUP(ROUND(ROUND(AJ635,1)-AJ635,2),Round,2,FALSE)+VLOOKUP(AF635,Group,6,FALSE),0)</f>
        <v>0</v>
      </c>
      <c r="AL635" s="17">
        <f>IF(VLOOKUP(AF635,Group,7,FALSE)="",0,ROUND(AJ635-0.04999,1)-AJ635+AM635)</f>
        <v>0</v>
      </c>
      <c r="AM635" s="17" t="str">
        <f>IF(VLOOKUP(AF635,Group,7,FALSE)="","",VLOOKUP(AF635,Group,7,FALSE))</f>
        <v/>
      </c>
      <c r="AO635" s="103" t="s">
        <v>57</v>
      </c>
    </row>
    <row r="636" spans="2:41" s="3" customFormat="1" ht="2.85" customHeight="1" x14ac:dyDescent="0.2">
      <c r="P636" s="75"/>
      <c r="Q636" s="91"/>
      <c r="R636" s="6"/>
      <c r="S636" s="39"/>
      <c r="T636" s="6"/>
      <c r="U636" s="5"/>
      <c r="V636" s="52"/>
      <c r="W636" s="56"/>
      <c r="X636" s="15"/>
      <c r="Y636" s="52"/>
      <c r="Z636" s="39"/>
      <c r="AA636" s="39"/>
      <c r="AB636" s="55"/>
      <c r="AC636" s="17"/>
      <c r="AD636" s="15"/>
      <c r="AE636" s="65"/>
      <c r="AF636" s="121"/>
      <c r="AG636" s="39"/>
      <c r="AH636" s="52"/>
      <c r="AJ636" s="17"/>
      <c r="AK636" s="17"/>
      <c r="AL636" s="17"/>
      <c r="AM636" s="17"/>
      <c r="AO636" s="31"/>
    </row>
    <row r="637" spans="2:41" s="3" customFormat="1" ht="9.75" customHeight="1" x14ac:dyDescent="0.2">
      <c r="C637" s="74"/>
      <c r="D637" s="136" t="s">
        <v>169</v>
      </c>
      <c r="E637" s="195" t="s">
        <v>521</v>
      </c>
      <c r="F637" s="135"/>
      <c r="G637" s="135"/>
      <c r="H637" s="135"/>
      <c r="I637" s="135"/>
      <c r="J637" s="195"/>
      <c r="K637" s="195"/>
      <c r="L637" s="135"/>
      <c r="M637" s="135"/>
      <c r="N637" s="135"/>
      <c r="O637" s="135"/>
      <c r="P637" s="135"/>
      <c r="S637" s="21"/>
      <c r="T637" s="68"/>
      <c r="U637" s="5"/>
      <c r="V637" s="52"/>
      <c r="W637" s="70"/>
      <c r="X637" s="70"/>
      <c r="Y637" s="52"/>
      <c r="Z637" s="39"/>
      <c r="AA637" s="39"/>
      <c r="AB637" s="55"/>
      <c r="AC637" s="17"/>
      <c r="AD637" s="15"/>
      <c r="AE637" s="65"/>
      <c r="AF637" s="121"/>
      <c r="AG637" s="17"/>
      <c r="AH637" s="52"/>
      <c r="AJ637" s="17"/>
      <c r="AK637" s="17"/>
      <c r="AL637" s="17"/>
      <c r="AM637" s="17"/>
      <c r="AO637" s="31"/>
    </row>
    <row r="638" spans="2:41" s="3" customFormat="1" ht="3.95" customHeight="1" x14ac:dyDescent="0.2">
      <c r="P638" s="75"/>
      <c r="Q638" s="91"/>
      <c r="R638" s="6"/>
      <c r="S638" s="39"/>
      <c r="T638" s="6"/>
      <c r="U638" s="5"/>
      <c r="V638" s="52"/>
      <c r="W638" s="56"/>
      <c r="X638" s="15"/>
      <c r="Y638" s="52"/>
      <c r="Z638" s="39"/>
      <c r="AA638" s="39"/>
      <c r="AB638" s="55"/>
      <c r="AC638" s="17"/>
      <c r="AD638" s="15"/>
      <c r="AE638" s="65"/>
      <c r="AF638" s="121"/>
      <c r="AG638" s="39"/>
      <c r="AH638" s="52"/>
      <c r="AJ638" s="17"/>
      <c r="AK638" s="17"/>
      <c r="AL638" s="17"/>
      <c r="AM638" s="17"/>
      <c r="AO638" s="31"/>
    </row>
    <row r="639" spans="2:41" s="3" customFormat="1" ht="9.9499999999999993" customHeight="1" x14ac:dyDescent="0.2">
      <c r="C639" s="74" t="s">
        <v>524</v>
      </c>
      <c r="D639" s="147"/>
      <c r="E639" s="147"/>
      <c r="N639" s="3" t="s">
        <v>87</v>
      </c>
      <c r="O639" s="3" t="s">
        <v>87</v>
      </c>
      <c r="P639" s="193"/>
      <c r="Q639" s="6"/>
      <c r="R639" s="80" t="s">
        <v>211</v>
      </c>
      <c r="S639" s="206" t="s">
        <v>582</v>
      </c>
      <c r="T639" s="207"/>
      <c r="U639" s="5"/>
      <c r="V639" s="52"/>
      <c r="W639" s="70"/>
      <c r="X639" s="70"/>
      <c r="Y639" s="52"/>
      <c r="Z639" s="39"/>
      <c r="AA639" s="39"/>
      <c r="AB639" s="55"/>
      <c r="AC639" s="17"/>
      <c r="AD639" s="15"/>
      <c r="AE639" s="65"/>
      <c r="AF639" s="121"/>
      <c r="AG639" s="17"/>
      <c r="AH639" s="52"/>
      <c r="AJ639" s="17"/>
      <c r="AK639" s="17"/>
      <c r="AL639" s="17"/>
      <c r="AM639" s="17"/>
      <c r="AO639" s="31" t="s">
        <v>57</v>
      </c>
    </row>
    <row r="640" spans="2:41" s="3" customFormat="1" ht="2.85" customHeight="1" x14ac:dyDescent="0.2">
      <c r="P640" s="75"/>
      <c r="Q640" s="91"/>
      <c r="R640" s="6"/>
      <c r="S640" s="39"/>
      <c r="T640" s="6"/>
      <c r="U640" s="5"/>
      <c r="V640" s="52"/>
      <c r="W640" s="56"/>
      <c r="X640" s="15"/>
      <c r="Y640" s="52"/>
      <c r="Z640" s="39"/>
      <c r="AA640" s="39"/>
      <c r="AB640" s="55"/>
      <c r="AC640" s="17"/>
      <c r="AD640" s="15"/>
      <c r="AE640" s="65"/>
      <c r="AF640" s="121"/>
      <c r="AG640" s="39"/>
      <c r="AH640" s="52"/>
      <c r="AJ640" s="17"/>
      <c r="AK640" s="17"/>
      <c r="AL640" s="17"/>
      <c r="AM640" s="17"/>
      <c r="AO640" s="31"/>
    </row>
    <row r="641" spans="2:41" s="3" customFormat="1" ht="9.9499999999999993" customHeight="1" x14ac:dyDescent="0.2">
      <c r="B641" s="115" t="s">
        <v>92</v>
      </c>
      <c r="D641" s="40"/>
      <c r="E641" s="75" t="s">
        <v>525</v>
      </c>
      <c r="F641" s="75"/>
      <c r="G641" s="30" t="s">
        <v>533</v>
      </c>
      <c r="H641" s="30"/>
      <c r="I641" s="30"/>
      <c r="J641" s="30"/>
      <c r="K641" s="30" t="s">
        <v>526</v>
      </c>
      <c r="L641" s="239"/>
      <c r="M641" s="30" t="s">
        <v>328</v>
      </c>
      <c r="N641" s="30"/>
      <c r="P641" s="75" t="s">
        <v>242</v>
      </c>
      <c r="Q641" s="91"/>
      <c r="R641" s="29"/>
      <c r="S641" s="39">
        <f t="shared" ref="S641:S642" si="362">IF(Suggested="Yes",AA641,AG641)</f>
        <v>41.1</v>
      </c>
      <c r="T641" s="37" t="s">
        <v>46</v>
      </c>
      <c r="U641" s="5" t="str">
        <f>+Instructions!$B$3</f>
        <v>B</v>
      </c>
      <c r="V641" s="52"/>
      <c r="W641" s="56">
        <f>+Instructions!$C$22</f>
        <v>0</v>
      </c>
      <c r="X641" s="17">
        <f t="shared" ref="X641:X642" si="363">ROUND($AA641*(1-W641)+0.004999,2)</f>
        <v>41.1</v>
      </c>
      <c r="Y641" s="52"/>
      <c r="Z641" s="6" t="s">
        <v>737</v>
      </c>
      <c r="AA641" s="39">
        <v>41.1</v>
      </c>
      <c r="AB641" s="60">
        <f t="shared" ref="AB641:AB642" si="364">+W641</f>
        <v>0</v>
      </c>
      <c r="AC641" s="17">
        <f t="shared" ref="AC641:AC642" si="365">+X641</f>
        <v>41.1</v>
      </c>
      <c r="AD641" s="12">
        <f t="shared" ref="AD641:AD642" si="366">(AG641-AC641)/AG641</f>
        <v>0</v>
      </c>
      <c r="AE641" s="118"/>
      <c r="AF641" s="128">
        <v>4</v>
      </c>
      <c r="AG641" s="111">
        <f t="shared" ref="AG641:AG642" si="367">SUM(AJ641:AL641)+AE641</f>
        <v>41.1</v>
      </c>
      <c r="AH641" s="52"/>
      <c r="AJ641" s="17">
        <f t="shared" ref="AJ641:AJ642" si="368">ROUND(AC641/(1-VLOOKUP(AF641,Group,2,FALSE)),2)</f>
        <v>41.1</v>
      </c>
      <c r="AK641" s="17">
        <f t="shared" ref="AK641:AK642" si="369">IF(VLOOKUP(AF641,Group,5,FALSE)="YES",VLOOKUP(ROUND(ROUND(AJ641,1)-AJ641,2),Round,2,FALSE)+VLOOKUP(AF641,Group,6,FALSE),0)</f>
        <v>0</v>
      </c>
      <c r="AL641" s="17">
        <f t="shared" ref="AL641:AL642" si="370">IF(VLOOKUP(AF641,Group,7,FALSE)="",0,ROUND(AJ641-0.04999,1)-AJ641+AM641)</f>
        <v>0</v>
      </c>
      <c r="AM641" s="17" t="str">
        <f t="shared" ref="AM641:AM642" si="371">IF(VLOOKUP(AF641,Group,7,FALSE)="","",VLOOKUP(AF641,Group,7,FALSE))</f>
        <v/>
      </c>
      <c r="AO641" s="31" t="s">
        <v>57</v>
      </c>
    </row>
    <row r="642" spans="2:41" s="3" customFormat="1" ht="9.9499999999999993" customHeight="1" x14ac:dyDescent="0.2">
      <c r="B642" s="115" t="s">
        <v>92</v>
      </c>
      <c r="D642" s="40"/>
      <c r="E642" s="75" t="s">
        <v>525</v>
      </c>
      <c r="F642" s="75"/>
      <c r="G642" s="30" t="s">
        <v>533</v>
      </c>
      <c r="H642" s="30"/>
      <c r="I642" s="30"/>
      <c r="J642" s="30"/>
      <c r="K642" s="30" t="s">
        <v>527</v>
      </c>
      <c r="L642" s="239"/>
      <c r="M642" s="30" t="s">
        <v>328</v>
      </c>
      <c r="N642" s="30"/>
      <c r="P642" s="75" t="s">
        <v>242</v>
      </c>
      <c r="Q642" s="91"/>
      <c r="R642" s="29"/>
      <c r="S642" s="39">
        <f t="shared" si="362"/>
        <v>41.1</v>
      </c>
      <c r="T642" s="37" t="s">
        <v>46</v>
      </c>
      <c r="U642" s="5" t="str">
        <f>+Instructions!$B$3</f>
        <v>B</v>
      </c>
      <c r="V642" s="52"/>
      <c r="W642" s="56">
        <f>+Instructions!$C$22</f>
        <v>0</v>
      </c>
      <c r="X642" s="17">
        <f t="shared" si="363"/>
        <v>41.1</v>
      </c>
      <c r="Y642" s="52"/>
      <c r="Z642" s="6" t="s">
        <v>737</v>
      </c>
      <c r="AA642" s="39">
        <v>41.1</v>
      </c>
      <c r="AB642" s="60">
        <f t="shared" si="364"/>
        <v>0</v>
      </c>
      <c r="AC642" s="17">
        <f t="shared" si="365"/>
        <v>41.1</v>
      </c>
      <c r="AD642" s="12">
        <f t="shared" si="366"/>
        <v>0</v>
      </c>
      <c r="AE642" s="118"/>
      <c r="AF642" s="128">
        <v>4</v>
      </c>
      <c r="AG642" s="111">
        <f t="shared" si="367"/>
        <v>41.1</v>
      </c>
      <c r="AH642" s="52"/>
      <c r="AJ642" s="17">
        <f t="shared" si="368"/>
        <v>41.1</v>
      </c>
      <c r="AK642" s="17">
        <f t="shared" si="369"/>
        <v>0</v>
      </c>
      <c r="AL642" s="17">
        <f t="shared" si="370"/>
        <v>0</v>
      </c>
      <c r="AM642" s="17" t="str">
        <f t="shared" si="371"/>
        <v/>
      </c>
      <c r="AO642" s="31" t="s">
        <v>57</v>
      </c>
    </row>
    <row r="643" spans="2:41" s="3" customFormat="1" ht="9.9499999999999993" customHeight="1" x14ac:dyDescent="0.2">
      <c r="B643" s="115" t="s">
        <v>92</v>
      </c>
      <c r="D643" s="40"/>
      <c r="E643" s="75" t="s">
        <v>525</v>
      </c>
      <c r="F643" s="75"/>
      <c r="G643" s="30" t="s">
        <v>533</v>
      </c>
      <c r="H643" s="30"/>
      <c r="I643" s="30"/>
      <c r="J643" s="30"/>
      <c r="K643" s="30" t="s">
        <v>528</v>
      </c>
      <c r="L643" s="239"/>
      <c r="M643" s="30" t="s">
        <v>530</v>
      </c>
      <c r="N643" s="30"/>
      <c r="P643" s="75" t="s">
        <v>242</v>
      </c>
      <c r="Q643" s="91"/>
      <c r="R643" s="29"/>
      <c r="S643" s="39">
        <f t="shared" ref="S643" si="372">IF(Suggested="Yes",AA643,AG643)</f>
        <v>37.9</v>
      </c>
      <c r="T643" s="37" t="s">
        <v>46</v>
      </c>
      <c r="U643" s="5" t="str">
        <f>+Instructions!$B$3</f>
        <v>B</v>
      </c>
      <c r="V643" s="52"/>
      <c r="W643" s="56">
        <f>+Instructions!$C$22</f>
        <v>0</v>
      </c>
      <c r="X643" s="17">
        <f t="shared" ref="X643" si="373">ROUND($AA643*(1-W643)+0.004999,2)</f>
        <v>37.9</v>
      </c>
      <c r="Y643" s="52"/>
      <c r="Z643" s="6" t="s">
        <v>737</v>
      </c>
      <c r="AA643" s="39">
        <v>37.9</v>
      </c>
      <c r="AB643" s="60">
        <f t="shared" ref="AB643" si="374">+W643</f>
        <v>0</v>
      </c>
      <c r="AC643" s="17">
        <f t="shared" ref="AC643" si="375">+X643</f>
        <v>37.9</v>
      </c>
      <c r="AD643" s="12">
        <f t="shared" ref="AD643" si="376">(AG643-AC643)/AG643</f>
        <v>0</v>
      </c>
      <c r="AE643" s="118"/>
      <c r="AF643" s="128">
        <v>4</v>
      </c>
      <c r="AG643" s="111">
        <f t="shared" ref="AG643" si="377">SUM(AJ643:AL643)+AE643</f>
        <v>37.9</v>
      </c>
      <c r="AH643" s="52"/>
      <c r="AJ643" s="17">
        <f t="shared" ref="AJ643" si="378">ROUND(AC643/(1-VLOOKUP(AF643,Group,2,FALSE)),2)</f>
        <v>37.9</v>
      </c>
      <c r="AK643" s="17">
        <f t="shared" ref="AK643" si="379">IF(VLOOKUP(AF643,Group,5,FALSE)="YES",VLOOKUP(ROUND(ROUND(AJ643,1)-AJ643,2),Round,2,FALSE)+VLOOKUP(AF643,Group,6,FALSE),0)</f>
        <v>0</v>
      </c>
      <c r="AL643" s="17">
        <f t="shared" ref="AL643" si="380">IF(VLOOKUP(AF643,Group,7,FALSE)="",0,ROUND(AJ643-0.04999,1)-AJ643+AM643)</f>
        <v>0</v>
      </c>
      <c r="AM643" s="17" t="str">
        <f t="shared" ref="AM643" si="381">IF(VLOOKUP(AF643,Group,7,FALSE)="","",VLOOKUP(AF643,Group,7,FALSE))</f>
        <v/>
      </c>
      <c r="AO643" s="31" t="s">
        <v>57</v>
      </c>
    </row>
    <row r="644" spans="2:41" s="3" customFormat="1" ht="9.9499999999999993" customHeight="1" x14ac:dyDescent="0.2">
      <c r="B644" s="115" t="s">
        <v>92</v>
      </c>
      <c r="D644" s="40"/>
      <c r="E644" s="75" t="s">
        <v>525</v>
      </c>
      <c r="F644" s="75"/>
      <c r="G644" s="30" t="s">
        <v>533</v>
      </c>
      <c r="H644" s="30"/>
      <c r="I644" s="30"/>
      <c r="J644" s="30"/>
      <c r="K644" s="30" t="s">
        <v>529</v>
      </c>
      <c r="L644" s="239"/>
      <c r="M644" s="30" t="s">
        <v>530</v>
      </c>
      <c r="N644" s="30"/>
      <c r="P644" s="75" t="s">
        <v>242</v>
      </c>
      <c r="Q644" s="91"/>
      <c r="R644" s="29"/>
      <c r="S644" s="39">
        <f t="shared" ref="S644:S648" si="382">IF(Suggested="Yes",AA644,AG644)</f>
        <v>37.9</v>
      </c>
      <c r="T644" s="37" t="s">
        <v>46</v>
      </c>
      <c r="U644" s="5" t="str">
        <f>+Instructions!$B$3</f>
        <v>B</v>
      </c>
      <c r="V644" s="52"/>
      <c r="W644" s="56">
        <f>+Instructions!$C$22</f>
        <v>0</v>
      </c>
      <c r="X644" s="17">
        <f t="shared" ref="X644:X648" si="383">ROUND($AA644*(1-W644)+0.004999,2)</f>
        <v>37.9</v>
      </c>
      <c r="Y644" s="52"/>
      <c r="Z644" s="6" t="s">
        <v>737</v>
      </c>
      <c r="AA644" s="39">
        <v>37.9</v>
      </c>
      <c r="AB644" s="60">
        <f t="shared" ref="AB644:AB648" si="384">+W644</f>
        <v>0</v>
      </c>
      <c r="AC644" s="17">
        <f t="shared" ref="AC644:AC648" si="385">+X644</f>
        <v>37.9</v>
      </c>
      <c r="AD644" s="12">
        <f t="shared" ref="AD644:AD648" si="386">(AG644-AC644)/AG644</f>
        <v>0</v>
      </c>
      <c r="AE644" s="118"/>
      <c r="AF644" s="128">
        <v>4</v>
      </c>
      <c r="AG644" s="111">
        <f t="shared" ref="AG644:AG648" si="387">SUM(AJ644:AL644)+AE644</f>
        <v>37.9</v>
      </c>
      <c r="AH644" s="52"/>
      <c r="AJ644" s="17">
        <f t="shared" ref="AJ644:AJ648" si="388">ROUND(AC644/(1-VLOOKUP(AF644,Group,2,FALSE)),2)</f>
        <v>37.9</v>
      </c>
      <c r="AK644" s="17">
        <f t="shared" ref="AK644:AK648" si="389">IF(VLOOKUP(AF644,Group,5,FALSE)="YES",VLOOKUP(ROUND(ROUND(AJ644,1)-AJ644,2),Round,2,FALSE)+VLOOKUP(AF644,Group,6,FALSE),0)</f>
        <v>0</v>
      </c>
      <c r="AL644" s="17">
        <f t="shared" ref="AL644:AL648" si="390">IF(VLOOKUP(AF644,Group,7,FALSE)="",0,ROUND(AJ644-0.04999,1)-AJ644+AM644)</f>
        <v>0</v>
      </c>
      <c r="AM644" s="17" t="str">
        <f t="shared" ref="AM644:AM648" si="391">IF(VLOOKUP(AF644,Group,7,FALSE)="","",VLOOKUP(AF644,Group,7,FALSE))</f>
        <v/>
      </c>
      <c r="AO644" s="31" t="s">
        <v>57</v>
      </c>
    </row>
    <row r="645" spans="2:41" s="3" customFormat="1" ht="2.85" customHeight="1" x14ac:dyDescent="0.2">
      <c r="P645" s="75"/>
      <c r="Q645" s="91"/>
      <c r="R645" s="6"/>
      <c r="S645" s="39"/>
      <c r="T645" s="6"/>
      <c r="U645" s="5"/>
      <c r="V645" s="52"/>
      <c r="W645" s="56"/>
      <c r="X645" s="15"/>
      <c r="Y645" s="52"/>
      <c r="Z645" s="39"/>
      <c r="AA645" s="39"/>
      <c r="AB645" s="55"/>
      <c r="AC645" s="17"/>
      <c r="AD645" s="15"/>
      <c r="AE645" s="65"/>
      <c r="AF645" s="121"/>
      <c r="AG645" s="39"/>
      <c r="AH645" s="52"/>
      <c r="AJ645" s="17"/>
      <c r="AK645" s="17"/>
      <c r="AL645" s="17"/>
      <c r="AM645" s="17"/>
      <c r="AO645" s="31"/>
    </row>
    <row r="646" spans="2:41" s="3" customFormat="1" ht="9.9499999999999993" customHeight="1" x14ac:dyDescent="0.2">
      <c r="B646" s="115" t="s">
        <v>92</v>
      </c>
      <c r="D646" s="40"/>
      <c r="E646" s="75" t="s">
        <v>531</v>
      </c>
      <c r="F646" s="75"/>
      <c r="G646" s="30" t="s">
        <v>534</v>
      </c>
      <c r="H646" s="30"/>
      <c r="I646" s="30"/>
      <c r="J646" s="30"/>
      <c r="K646" s="30" t="s">
        <v>526</v>
      </c>
      <c r="L646" s="239"/>
      <c r="M646" s="30" t="s">
        <v>328</v>
      </c>
      <c r="N646" s="30"/>
      <c r="P646" s="75" t="s">
        <v>532</v>
      </c>
      <c r="Q646" s="91"/>
      <c r="R646" s="29"/>
      <c r="S646" s="39">
        <f t="shared" si="382"/>
        <v>34.9</v>
      </c>
      <c r="T646" s="37" t="s">
        <v>46</v>
      </c>
      <c r="U646" s="5" t="str">
        <f>+Instructions!$B$3</f>
        <v>B</v>
      </c>
      <c r="V646" s="52"/>
      <c r="W646" s="56">
        <f>+Instructions!$C$22</f>
        <v>0</v>
      </c>
      <c r="X646" s="17">
        <f t="shared" si="383"/>
        <v>34.9</v>
      </c>
      <c r="Y646" s="52"/>
      <c r="Z646" s="6" t="s">
        <v>737</v>
      </c>
      <c r="AA646" s="39">
        <v>34.9</v>
      </c>
      <c r="AB646" s="60">
        <f t="shared" si="384"/>
        <v>0</v>
      </c>
      <c r="AC646" s="17">
        <f t="shared" si="385"/>
        <v>34.9</v>
      </c>
      <c r="AD646" s="12">
        <f t="shared" si="386"/>
        <v>0</v>
      </c>
      <c r="AE646" s="118"/>
      <c r="AF646" s="128">
        <v>4</v>
      </c>
      <c r="AG646" s="111">
        <f t="shared" si="387"/>
        <v>34.9</v>
      </c>
      <c r="AH646" s="52"/>
      <c r="AJ646" s="17">
        <f t="shared" si="388"/>
        <v>34.9</v>
      </c>
      <c r="AK646" s="17">
        <f t="shared" si="389"/>
        <v>0</v>
      </c>
      <c r="AL646" s="17">
        <f t="shared" si="390"/>
        <v>0</v>
      </c>
      <c r="AM646" s="17" t="str">
        <f t="shared" si="391"/>
        <v/>
      </c>
      <c r="AO646" s="31" t="s">
        <v>57</v>
      </c>
    </row>
    <row r="647" spans="2:41" s="3" customFormat="1" ht="9.9499999999999993" customHeight="1" x14ac:dyDescent="0.2">
      <c r="B647" s="115" t="s">
        <v>92</v>
      </c>
      <c r="D647" s="40"/>
      <c r="E647" s="75" t="s">
        <v>531</v>
      </c>
      <c r="F647" s="75"/>
      <c r="G647" s="30" t="s">
        <v>534</v>
      </c>
      <c r="H647" s="30"/>
      <c r="I647" s="30"/>
      <c r="J647" s="30"/>
      <c r="K647" s="30" t="s">
        <v>527</v>
      </c>
      <c r="L647" s="239"/>
      <c r="M647" s="30" t="s">
        <v>328</v>
      </c>
      <c r="N647" s="30"/>
      <c r="P647" s="75" t="s">
        <v>532</v>
      </c>
      <c r="Q647" s="91"/>
      <c r="R647" s="29"/>
      <c r="S647" s="39">
        <f t="shared" si="382"/>
        <v>34.9</v>
      </c>
      <c r="T647" s="37" t="s">
        <v>46</v>
      </c>
      <c r="U647" s="5" t="str">
        <f>+Instructions!$B$3</f>
        <v>B</v>
      </c>
      <c r="V647" s="52"/>
      <c r="W647" s="56">
        <f>+Instructions!$C$22</f>
        <v>0</v>
      </c>
      <c r="X647" s="17">
        <f t="shared" si="383"/>
        <v>34.9</v>
      </c>
      <c r="Y647" s="52"/>
      <c r="Z647" s="6" t="s">
        <v>737</v>
      </c>
      <c r="AA647" s="39">
        <v>34.9</v>
      </c>
      <c r="AB647" s="60">
        <f t="shared" si="384"/>
        <v>0</v>
      </c>
      <c r="AC647" s="17">
        <f t="shared" si="385"/>
        <v>34.9</v>
      </c>
      <c r="AD647" s="12">
        <f t="shared" si="386"/>
        <v>0</v>
      </c>
      <c r="AE647" s="118"/>
      <c r="AF647" s="128">
        <v>4</v>
      </c>
      <c r="AG647" s="111">
        <f t="shared" si="387"/>
        <v>34.9</v>
      </c>
      <c r="AH647" s="52"/>
      <c r="AJ647" s="17">
        <f t="shared" si="388"/>
        <v>34.9</v>
      </c>
      <c r="AK647" s="17">
        <f t="shared" si="389"/>
        <v>0</v>
      </c>
      <c r="AL647" s="17">
        <f t="shared" si="390"/>
        <v>0</v>
      </c>
      <c r="AM647" s="17" t="str">
        <f t="shared" si="391"/>
        <v/>
      </c>
      <c r="AO647" s="31" t="s">
        <v>57</v>
      </c>
    </row>
    <row r="648" spans="2:41" s="3" customFormat="1" ht="9.9499999999999993" customHeight="1" x14ac:dyDescent="0.2">
      <c r="B648" s="115" t="s">
        <v>92</v>
      </c>
      <c r="D648" s="40"/>
      <c r="E648" s="75" t="s">
        <v>531</v>
      </c>
      <c r="F648" s="75"/>
      <c r="G648" s="30" t="s">
        <v>534</v>
      </c>
      <c r="H648" s="30"/>
      <c r="I648" s="30"/>
      <c r="J648" s="30"/>
      <c r="K648" s="30" t="s">
        <v>528</v>
      </c>
      <c r="L648" s="239"/>
      <c r="M648" s="30" t="s">
        <v>530</v>
      </c>
      <c r="N648" s="30"/>
      <c r="P648" s="75" t="s">
        <v>532</v>
      </c>
      <c r="Q648" s="91"/>
      <c r="R648" s="29"/>
      <c r="S648" s="39">
        <f t="shared" si="382"/>
        <v>31.7</v>
      </c>
      <c r="T648" s="37" t="s">
        <v>46</v>
      </c>
      <c r="U648" s="5" t="str">
        <f>+Instructions!$B$3</f>
        <v>B</v>
      </c>
      <c r="V648" s="52"/>
      <c r="W648" s="56">
        <f>+Instructions!$C$22</f>
        <v>0</v>
      </c>
      <c r="X648" s="17">
        <f t="shared" si="383"/>
        <v>31.7</v>
      </c>
      <c r="Y648" s="52"/>
      <c r="Z648" s="6" t="s">
        <v>737</v>
      </c>
      <c r="AA648" s="39">
        <v>31.7</v>
      </c>
      <c r="AB648" s="60">
        <f t="shared" si="384"/>
        <v>0</v>
      </c>
      <c r="AC648" s="17">
        <f t="shared" si="385"/>
        <v>31.7</v>
      </c>
      <c r="AD648" s="12">
        <f t="shared" si="386"/>
        <v>0</v>
      </c>
      <c r="AE648" s="118"/>
      <c r="AF648" s="128">
        <v>4</v>
      </c>
      <c r="AG648" s="111">
        <f t="shared" si="387"/>
        <v>31.7</v>
      </c>
      <c r="AH648" s="52"/>
      <c r="AJ648" s="17">
        <f t="shared" si="388"/>
        <v>31.7</v>
      </c>
      <c r="AK648" s="17">
        <f t="shared" si="389"/>
        <v>0</v>
      </c>
      <c r="AL648" s="17">
        <f t="shared" si="390"/>
        <v>0</v>
      </c>
      <c r="AM648" s="17" t="str">
        <f t="shared" si="391"/>
        <v/>
      </c>
      <c r="AO648" s="31" t="s">
        <v>57</v>
      </c>
    </row>
    <row r="649" spans="2:41" s="3" customFormat="1" ht="9.9499999999999993" customHeight="1" x14ac:dyDescent="0.2">
      <c r="B649" s="115" t="s">
        <v>92</v>
      </c>
      <c r="D649" s="40"/>
      <c r="E649" s="75" t="s">
        <v>531</v>
      </c>
      <c r="F649" s="75"/>
      <c r="G649" s="30" t="s">
        <v>534</v>
      </c>
      <c r="H649" s="30"/>
      <c r="I649" s="30"/>
      <c r="J649" s="30"/>
      <c r="K649" s="30" t="s">
        <v>529</v>
      </c>
      <c r="L649" s="239"/>
      <c r="M649" s="30" t="s">
        <v>530</v>
      </c>
      <c r="N649" s="30"/>
      <c r="P649" s="75" t="s">
        <v>532</v>
      </c>
      <c r="Q649" s="91"/>
      <c r="R649" s="29"/>
      <c r="S649" s="39">
        <f t="shared" ref="S649" si="392">IF(Suggested="Yes",AA649,AG649)</f>
        <v>33.299999999999997</v>
      </c>
      <c r="T649" s="37" t="s">
        <v>46</v>
      </c>
      <c r="U649" s="5" t="str">
        <f>+Instructions!$B$3</f>
        <v>B</v>
      </c>
      <c r="V649" s="52"/>
      <c r="W649" s="56">
        <f>+Instructions!$C$22</f>
        <v>0</v>
      </c>
      <c r="X649" s="17">
        <f t="shared" ref="X649" si="393">ROUND($AA649*(1-W649)+0.004999,2)</f>
        <v>33.299999999999997</v>
      </c>
      <c r="Y649" s="52"/>
      <c r="Z649" s="6" t="s">
        <v>737</v>
      </c>
      <c r="AA649" s="39">
        <v>33.299999999999997</v>
      </c>
      <c r="AB649" s="60">
        <f t="shared" ref="AB649" si="394">+W649</f>
        <v>0</v>
      </c>
      <c r="AC649" s="17">
        <f t="shared" ref="AC649" si="395">+X649</f>
        <v>33.299999999999997</v>
      </c>
      <c r="AD649" s="12">
        <f t="shared" ref="AD649" si="396">(AG649-AC649)/AG649</f>
        <v>0</v>
      </c>
      <c r="AE649" s="118"/>
      <c r="AF649" s="128">
        <v>4</v>
      </c>
      <c r="AG649" s="111">
        <f t="shared" ref="AG649" si="397">SUM(AJ649:AL649)+AE649</f>
        <v>33.299999999999997</v>
      </c>
      <c r="AH649" s="52"/>
      <c r="AJ649" s="17">
        <f t="shared" ref="AJ649" si="398">ROUND(AC649/(1-VLOOKUP(AF649,Group,2,FALSE)),2)</f>
        <v>33.299999999999997</v>
      </c>
      <c r="AK649" s="17">
        <f t="shared" ref="AK649" si="399">IF(VLOOKUP(AF649,Group,5,FALSE)="YES",VLOOKUP(ROUND(ROUND(AJ649,1)-AJ649,2),Round,2,FALSE)+VLOOKUP(AF649,Group,6,FALSE),0)</f>
        <v>0</v>
      </c>
      <c r="AL649" s="17">
        <f t="shared" ref="AL649" si="400">IF(VLOOKUP(AF649,Group,7,FALSE)="",0,ROUND(AJ649-0.04999,1)-AJ649+AM649)</f>
        <v>0</v>
      </c>
      <c r="AM649" s="17" t="str">
        <f t="shared" ref="AM649" si="401">IF(VLOOKUP(AF649,Group,7,FALSE)="","",VLOOKUP(AF649,Group,7,FALSE))</f>
        <v/>
      </c>
      <c r="AO649" s="31" t="s">
        <v>57</v>
      </c>
    </row>
    <row r="650" spans="2:41" s="3" customFormat="1" ht="2.85" customHeight="1" x14ac:dyDescent="0.2">
      <c r="P650" s="75"/>
      <c r="Q650" s="91"/>
      <c r="R650" s="6"/>
      <c r="S650" s="39"/>
      <c r="T650" s="6"/>
      <c r="U650" s="5"/>
      <c r="V650" s="52"/>
      <c r="W650" s="56"/>
      <c r="X650" s="15"/>
      <c r="Y650" s="52"/>
      <c r="Z650" s="39"/>
      <c r="AA650" s="39"/>
      <c r="AB650" s="55"/>
      <c r="AC650" s="17"/>
      <c r="AD650" s="15"/>
      <c r="AE650" s="65"/>
      <c r="AF650" s="121"/>
      <c r="AG650" s="39"/>
      <c r="AH650" s="52"/>
      <c r="AJ650" s="17"/>
      <c r="AK650" s="17"/>
      <c r="AL650" s="17"/>
      <c r="AM650" s="17"/>
      <c r="AO650" s="31"/>
    </row>
    <row r="651" spans="2:41" s="3" customFormat="1" ht="9.9499999999999993" customHeight="1" x14ac:dyDescent="0.2">
      <c r="B651" s="115" t="s">
        <v>92</v>
      </c>
      <c r="D651" s="40"/>
      <c r="E651" s="75" t="s">
        <v>535</v>
      </c>
      <c r="F651" s="75"/>
      <c r="G651" s="30" t="s">
        <v>536</v>
      </c>
      <c r="H651" s="30"/>
      <c r="I651" s="30"/>
      <c r="J651" s="30" t="s">
        <v>537</v>
      </c>
      <c r="K651" s="239"/>
      <c r="L651" s="30" t="s">
        <v>328</v>
      </c>
      <c r="N651" s="30"/>
      <c r="P651" s="75" t="s">
        <v>542</v>
      </c>
      <c r="Q651" s="91"/>
      <c r="R651" s="29"/>
      <c r="S651" s="39">
        <f t="shared" ref="S651:S654" si="402">IF(Suggested="Yes",AA651,AG651)</f>
        <v>47.3</v>
      </c>
      <c r="T651" s="37" t="s">
        <v>46</v>
      </c>
      <c r="U651" s="5" t="str">
        <f>+Instructions!$B$3</f>
        <v>B</v>
      </c>
      <c r="V651" s="52"/>
      <c r="W651" s="56">
        <f>+Instructions!$C$22</f>
        <v>0</v>
      </c>
      <c r="X651" s="17">
        <f t="shared" ref="X651:X654" si="403">ROUND($AA651*(1-W651)+0.004999,2)</f>
        <v>47.3</v>
      </c>
      <c r="Y651" s="52"/>
      <c r="Z651" s="6" t="s">
        <v>737</v>
      </c>
      <c r="AA651" s="39">
        <v>47.3</v>
      </c>
      <c r="AB651" s="60">
        <f t="shared" ref="AB651:AB654" si="404">+W651</f>
        <v>0</v>
      </c>
      <c r="AC651" s="17">
        <f t="shared" ref="AC651:AC654" si="405">+X651</f>
        <v>47.3</v>
      </c>
      <c r="AD651" s="12">
        <f t="shared" ref="AD651:AD654" si="406">(AG651-AC651)/AG651</f>
        <v>0</v>
      </c>
      <c r="AE651" s="118"/>
      <c r="AF651" s="128">
        <v>4</v>
      </c>
      <c r="AG651" s="111">
        <f t="shared" ref="AG651:AG654" si="407">SUM(AJ651:AL651)+AE651</f>
        <v>47.3</v>
      </c>
      <c r="AH651" s="52"/>
      <c r="AJ651" s="17">
        <f t="shared" ref="AJ651:AJ654" si="408">ROUND(AC651/(1-VLOOKUP(AF651,Group,2,FALSE)),2)</f>
        <v>47.3</v>
      </c>
      <c r="AK651" s="17">
        <f t="shared" ref="AK651:AK654" si="409">IF(VLOOKUP(AF651,Group,5,FALSE)="YES",VLOOKUP(ROUND(ROUND(AJ651,1)-AJ651,2),Round,2,FALSE)+VLOOKUP(AF651,Group,6,FALSE),0)</f>
        <v>0</v>
      </c>
      <c r="AL651" s="17">
        <f t="shared" ref="AL651:AL654" si="410">IF(VLOOKUP(AF651,Group,7,FALSE)="",0,ROUND(AJ651-0.04999,1)-AJ651+AM651)</f>
        <v>0</v>
      </c>
      <c r="AM651" s="17" t="str">
        <f t="shared" ref="AM651:AM654" si="411">IF(VLOOKUP(AF651,Group,7,FALSE)="","",VLOOKUP(AF651,Group,7,FALSE))</f>
        <v/>
      </c>
      <c r="AO651" s="31" t="s">
        <v>57</v>
      </c>
    </row>
    <row r="652" spans="2:41" s="3" customFormat="1" ht="9.9499999999999993" customHeight="1" x14ac:dyDescent="0.2">
      <c r="B652" s="115" t="s">
        <v>92</v>
      </c>
      <c r="D652" s="40"/>
      <c r="E652" s="75" t="s">
        <v>535</v>
      </c>
      <c r="F652" s="75"/>
      <c r="G652" s="30" t="s">
        <v>536</v>
      </c>
      <c r="H652" s="30"/>
      <c r="I652" s="30"/>
      <c r="J652" s="30" t="s">
        <v>538</v>
      </c>
      <c r="K652" s="239"/>
      <c r="L652" s="30" t="s">
        <v>328</v>
      </c>
      <c r="N652" s="30"/>
      <c r="P652" s="75" t="s">
        <v>542</v>
      </c>
      <c r="Q652" s="91"/>
      <c r="R652" s="29"/>
      <c r="S652" s="39">
        <f t="shared" si="402"/>
        <v>37.9</v>
      </c>
      <c r="T652" s="37" t="s">
        <v>46</v>
      </c>
      <c r="U652" s="5" t="str">
        <f>+Instructions!$B$3</f>
        <v>B</v>
      </c>
      <c r="V652" s="52"/>
      <c r="W652" s="56">
        <f>+Instructions!$C$22</f>
        <v>0</v>
      </c>
      <c r="X652" s="17">
        <f t="shared" si="403"/>
        <v>37.9</v>
      </c>
      <c r="Y652" s="52"/>
      <c r="Z652" s="6" t="s">
        <v>737</v>
      </c>
      <c r="AA652" s="39">
        <v>37.9</v>
      </c>
      <c r="AB652" s="60">
        <f t="shared" si="404"/>
        <v>0</v>
      </c>
      <c r="AC652" s="17">
        <f t="shared" si="405"/>
        <v>37.9</v>
      </c>
      <c r="AD652" s="12">
        <f t="shared" si="406"/>
        <v>0</v>
      </c>
      <c r="AE652" s="118"/>
      <c r="AF652" s="128">
        <v>4</v>
      </c>
      <c r="AG652" s="111">
        <f t="shared" si="407"/>
        <v>37.9</v>
      </c>
      <c r="AH652" s="52"/>
      <c r="AJ652" s="17">
        <f t="shared" si="408"/>
        <v>37.9</v>
      </c>
      <c r="AK652" s="17">
        <f t="shared" si="409"/>
        <v>0</v>
      </c>
      <c r="AL652" s="17">
        <f t="shared" si="410"/>
        <v>0</v>
      </c>
      <c r="AM652" s="17" t="str">
        <f t="shared" si="411"/>
        <v/>
      </c>
      <c r="AO652" s="31" t="s">
        <v>57</v>
      </c>
    </row>
    <row r="653" spans="2:41" s="3" customFormat="1" ht="9.9499999999999993" customHeight="1" x14ac:dyDescent="0.2">
      <c r="B653" s="115" t="s">
        <v>92</v>
      </c>
      <c r="D653" s="40"/>
      <c r="E653" s="75" t="s">
        <v>535</v>
      </c>
      <c r="F653" s="75"/>
      <c r="G653" s="30" t="s">
        <v>536</v>
      </c>
      <c r="H653" s="30"/>
      <c r="I653" s="30"/>
      <c r="J653" s="30" t="s">
        <v>93</v>
      </c>
      <c r="K653" s="239"/>
      <c r="L653" s="30" t="s">
        <v>540</v>
      </c>
      <c r="N653" s="30"/>
      <c r="P653" s="75" t="s">
        <v>542</v>
      </c>
      <c r="Q653" s="91"/>
      <c r="R653" s="29"/>
      <c r="S653" s="39">
        <f t="shared" si="402"/>
        <v>50.25</v>
      </c>
      <c r="T653" s="37" t="s">
        <v>46</v>
      </c>
      <c r="U653" s="5" t="str">
        <f>+Instructions!$B$3</f>
        <v>B</v>
      </c>
      <c r="V653" s="52"/>
      <c r="W653" s="56">
        <f>+Instructions!$C$22</f>
        <v>0</v>
      </c>
      <c r="X653" s="17">
        <f t="shared" si="403"/>
        <v>50.25</v>
      </c>
      <c r="Y653" s="52"/>
      <c r="Z653" s="6" t="s">
        <v>737</v>
      </c>
      <c r="AA653" s="39">
        <v>50.25</v>
      </c>
      <c r="AB653" s="60">
        <f t="shared" si="404"/>
        <v>0</v>
      </c>
      <c r="AC653" s="17">
        <f t="shared" si="405"/>
        <v>50.25</v>
      </c>
      <c r="AD653" s="12">
        <f t="shared" si="406"/>
        <v>0</v>
      </c>
      <c r="AE653" s="118"/>
      <c r="AF653" s="128">
        <v>4</v>
      </c>
      <c r="AG653" s="111">
        <f t="shared" si="407"/>
        <v>50.25</v>
      </c>
      <c r="AH653" s="52"/>
      <c r="AJ653" s="17">
        <f t="shared" si="408"/>
        <v>50.25</v>
      </c>
      <c r="AK653" s="17">
        <f t="shared" si="409"/>
        <v>0</v>
      </c>
      <c r="AL653" s="17">
        <f t="shared" si="410"/>
        <v>0</v>
      </c>
      <c r="AM653" s="17" t="str">
        <f t="shared" si="411"/>
        <v/>
      </c>
      <c r="AO653" s="31" t="s">
        <v>57</v>
      </c>
    </row>
    <row r="654" spans="2:41" s="3" customFormat="1" ht="9.9499999999999993" customHeight="1" x14ac:dyDescent="0.2">
      <c r="B654" s="115" t="s">
        <v>92</v>
      </c>
      <c r="D654" s="40"/>
      <c r="E654" s="75" t="s">
        <v>535</v>
      </c>
      <c r="F654" s="75"/>
      <c r="G654" s="30" t="s">
        <v>536</v>
      </c>
      <c r="H654" s="30"/>
      <c r="I654" s="30"/>
      <c r="J654" s="30" t="s">
        <v>539</v>
      </c>
      <c r="K654" s="239"/>
      <c r="L654" s="30" t="s">
        <v>541</v>
      </c>
      <c r="N654" s="30"/>
      <c r="P654" s="75" t="s">
        <v>542</v>
      </c>
      <c r="Q654" s="91"/>
      <c r="R654" s="29"/>
      <c r="S654" s="39">
        <f t="shared" si="402"/>
        <v>40.700000000000003</v>
      </c>
      <c r="T654" s="37" t="s">
        <v>46</v>
      </c>
      <c r="U654" s="5" t="str">
        <f>+Instructions!$B$3</f>
        <v>B</v>
      </c>
      <c r="V654" s="52"/>
      <c r="W654" s="56">
        <f>+Instructions!$C$22</f>
        <v>0</v>
      </c>
      <c r="X654" s="17">
        <f t="shared" si="403"/>
        <v>40.700000000000003</v>
      </c>
      <c r="Y654" s="52"/>
      <c r="Z654" s="6" t="s">
        <v>737</v>
      </c>
      <c r="AA654" s="39">
        <v>40.700000000000003</v>
      </c>
      <c r="AB654" s="60">
        <f t="shared" si="404"/>
        <v>0</v>
      </c>
      <c r="AC654" s="17">
        <f t="shared" si="405"/>
        <v>40.700000000000003</v>
      </c>
      <c r="AD654" s="12">
        <f t="shared" si="406"/>
        <v>0</v>
      </c>
      <c r="AE654" s="118"/>
      <c r="AF654" s="128">
        <v>4</v>
      </c>
      <c r="AG654" s="111">
        <f t="shared" si="407"/>
        <v>40.700000000000003</v>
      </c>
      <c r="AH654" s="52"/>
      <c r="AJ654" s="17">
        <f t="shared" si="408"/>
        <v>40.700000000000003</v>
      </c>
      <c r="AK654" s="17">
        <f t="shared" si="409"/>
        <v>0</v>
      </c>
      <c r="AL654" s="17">
        <f t="shared" si="410"/>
        <v>0</v>
      </c>
      <c r="AM654" s="17" t="str">
        <f t="shared" si="411"/>
        <v/>
      </c>
      <c r="AO654" s="31" t="s">
        <v>57</v>
      </c>
    </row>
    <row r="655" spans="2:41" s="3" customFormat="1" ht="2.85" customHeight="1" x14ac:dyDescent="0.2">
      <c r="P655" s="75"/>
      <c r="Q655" s="91"/>
      <c r="R655" s="6"/>
      <c r="S655" s="39"/>
      <c r="T655" s="6"/>
      <c r="U655" s="5"/>
      <c r="V655" s="52"/>
      <c r="W655" s="56"/>
      <c r="X655" s="15"/>
      <c r="Y655" s="52"/>
      <c r="Z655" s="39"/>
      <c r="AA655" s="39"/>
      <c r="AB655" s="55"/>
      <c r="AC655" s="17"/>
      <c r="AD655" s="15"/>
      <c r="AE655" s="65"/>
      <c r="AF655" s="121"/>
      <c r="AG655" s="39"/>
      <c r="AH655" s="52"/>
      <c r="AJ655" s="17"/>
      <c r="AK655" s="17"/>
      <c r="AL655" s="17"/>
      <c r="AM655" s="17"/>
      <c r="AO655" s="31"/>
    </row>
    <row r="656" spans="2:41" s="3" customFormat="1" ht="9.9499999999999993" customHeight="1" x14ac:dyDescent="0.2">
      <c r="B656" s="115" t="s">
        <v>92</v>
      </c>
      <c r="D656" s="40"/>
      <c r="E656" s="75" t="s">
        <v>544</v>
      </c>
      <c r="F656" s="75"/>
      <c r="G656" s="30" t="s">
        <v>543</v>
      </c>
      <c r="H656" s="30"/>
      <c r="I656" s="30"/>
      <c r="J656" s="30" t="s">
        <v>538</v>
      </c>
      <c r="K656" s="30"/>
      <c r="L656" s="227" t="s">
        <v>328</v>
      </c>
      <c r="M656" s="30"/>
      <c r="N656" s="30"/>
      <c r="P656" s="75" t="s">
        <v>542</v>
      </c>
      <c r="Q656" s="91"/>
      <c r="R656" s="29"/>
      <c r="S656" s="39">
        <f t="shared" ref="S656:S659" si="412">IF(Suggested="Yes",AA656,AG656)</f>
        <v>51.1</v>
      </c>
      <c r="T656" s="37" t="s">
        <v>46</v>
      </c>
      <c r="U656" s="5" t="str">
        <f>+Instructions!$B$3</f>
        <v>B</v>
      </c>
      <c r="V656" s="52"/>
      <c r="W656" s="56">
        <f>+Instructions!$C$22</f>
        <v>0</v>
      </c>
      <c r="X656" s="17">
        <f t="shared" ref="X656:X659" si="413">ROUND($AA656*(1-W656)+0.004999,2)</f>
        <v>51.1</v>
      </c>
      <c r="Y656" s="52"/>
      <c r="Z656" s="6" t="s">
        <v>737</v>
      </c>
      <c r="AA656" s="39">
        <v>51.1</v>
      </c>
      <c r="AB656" s="60">
        <f t="shared" ref="AB656:AB659" si="414">+W656</f>
        <v>0</v>
      </c>
      <c r="AC656" s="17">
        <f t="shared" ref="AC656:AC659" si="415">+X656</f>
        <v>51.1</v>
      </c>
      <c r="AD656" s="12">
        <f t="shared" ref="AD656:AD659" si="416">(AG656-AC656)/AG656</f>
        <v>0</v>
      </c>
      <c r="AE656" s="118"/>
      <c r="AF656" s="128">
        <v>4</v>
      </c>
      <c r="AG656" s="111">
        <f t="shared" ref="AG656:AG659" si="417">SUM(AJ656:AL656)+AE656</f>
        <v>51.1</v>
      </c>
      <c r="AH656" s="52"/>
      <c r="AJ656" s="17">
        <f t="shared" ref="AJ656:AJ659" si="418">ROUND(AC656/(1-VLOOKUP(AF656,Group,2,FALSE)),2)</f>
        <v>51.1</v>
      </c>
      <c r="AK656" s="17">
        <f t="shared" ref="AK656:AK659" si="419">IF(VLOOKUP(AF656,Group,5,FALSE)="YES",VLOOKUP(ROUND(ROUND(AJ656,1)-AJ656,2),Round,2,FALSE)+VLOOKUP(AF656,Group,6,FALSE),0)</f>
        <v>0</v>
      </c>
      <c r="AL656" s="17">
        <f t="shared" ref="AL656:AL659" si="420">IF(VLOOKUP(AF656,Group,7,FALSE)="",0,ROUND(AJ656-0.04999,1)-AJ656+AM656)</f>
        <v>0</v>
      </c>
      <c r="AM656" s="17" t="str">
        <f t="shared" ref="AM656:AM659" si="421">IF(VLOOKUP(AF656,Group,7,FALSE)="","",VLOOKUP(AF656,Group,7,FALSE))</f>
        <v/>
      </c>
      <c r="AO656" s="31" t="s">
        <v>57</v>
      </c>
    </row>
    <row r="657" spans="2:41" s="3" customFormat="1" ht="9.9499999999999993" customHeight="1" x14ac:dyDescent="0.2">
      <c r="B657" s="115" t="s">
        <v>92</v>
      </c>
      <c r="D657" s="40"/>
      <c r="E657" s="75" t="s">
        <v>544</v>
      </c>
      <c r="F657" s="75"/>
      <c r="G657" s="30" t="s">
        <v>543</v>
      </c>
      <c r="H657" s="30"/>
      <c r="I657" s="30"/>
      <c r="J657" s="30" t="s">
        <v>93</v>
      </c>
      <c r="K657" s="30"/>
      <c r="L657" s="30" t="s">
        <v>540</v>
      </c>
      <c r="M657" s="30"/>
      <c r="N657" s="30"/>
      <c r="P657" s="75" t="s">
        <v>542</v>
      </c>
      <c r="Q657" s="91"/>
      <c r="R657" s="29"/>
      <c r="S657" s="39">
        <f t="shared" si="412"/>
        <v>68.5</v>
      </c>
      <c r="T657" s="37" t="s">
        <v>46</v>
      </c>
      <c r="U657" s="5" t="str">
        <f>+Instructions!$B$3</f>
        <v>B</v>
      </c>
      <c r="V657" s="52"/>
      <c r="W657" s="56">
        <f>+Instructions!$C$22</f>
        <v>0</v>
      </c>
      <c r="X657" s="17">
        <f t="shared" si="413"/>
        <v>68.5</v>
      </c>
      <c r="Y657" s="52"/>
      <c r="Z657" s="6" t="s">
        <v>737</v>
      </c>
      <c r="AA657" s="39">
        <v>68.5</v>
      </c>
      <c r="AB657" s="60">
        <f t="shared" si="414"/>
        <v>0</v>
      </c>
      <c r="AC657" s="17">
        <f t="shared" si="415"/>
        <v>68.5</v>
      </c>
      <c r="AD657" s="12">
        <f t="shared" si="416"/>
        <v>0</v>
      </c>
      <c r="AE657" s="118"/>
      <c r="AF657" s="128">
        <v>4</v>
      </c>
      <c r="AG657" s="111">
        <f t="shared" si="417"/>
        <v>68.5</v>
      </c>
      <c r="AH657" s="52"/>
      <c r="AJ657" s="17">
        <f t="shared" si="418"/>
        <v>68.5</v>
      </c>
      <c r="AK657" s="17">
        <f t="shared" si="419"/>
        <v>0</v>
      </c>
      <c r="AL657" s="17">
        <f t="shared" si="420"/>
        <v>0</v>
      </c>
      <c r="AM657" s="17" t="str">
        <f t="shared" si="421"/>
        <v/>
      </c>
      <c r="AO657" s="31" t="s">
        <v>57</v>
      </c>
    </row>
    <row r="658" spans="2:41" s="3" customFormat="1" ht="9.9499999999999993" customHeight="1" x14ac:dyDescent="0.2">
      <c r="B658" s="115" t="s">
        <v>92</v>
      </c>
      <c r="D658" s="40"/>
      <c r="E658" s="75" t="s">
        <v>544</v>
      </c>
      <c r="F658" s="75"/>
      <c r="G658" s="30" t="s">
        <v>543</v>
      </c>
      <c r="H658" s="30"/>
      <c r="I658" s="30"/>
      <c r="J658" s="30" t="s">
        <v>545</v>
      </c>
      <c r="K658" s="30"/>
      <c r="L658" s="30" t="s">
        <v>540</v>
      </c>
      <c r="M658" s="30"/>
      <c r="N658" s="30"/>
      <c r="P658" s="75" t="s">
        <v>542</v>
      </c>
      <c r="Q658" s="91"/>
      <c r="R658" s="29"/>
      <c r="S658" s="39">
        <f t="shared" si="412"/>
        <v>55.25</v>
      </c>
      <c r="T658" s="37" t="s">
        <v>46</v>
      </c>
      <c r="U658" s="5" t="str">
        <f>+Instructions!$B$3</f>
        <v>B</v>
      </c>
      <c r="V658" s="52"/>
      <c r="W658" s="56">
        <f>+Instructions!$C$22</f>
        <v>0</v>
      </c>
      <c r="X658" s="17">
        <f t="shared" si="413"/>
        <v>55.25</v>
      </c>
      <c r="Y658" s="52"/>
      <c r="Z658" s="6" t="s">
        <v>737</v>
      </c>
      <c r="AA658" s="39">
        <v>55.25</v>
      </c>
      <c r="AB658" s="60">
        <f t="shared" si="414"/>
        <v>0</v>
      </c>
      <c r="AC658" s="17">
        <f t="shared" si="415"/>
        <v>55.25</v>
      </c>
      <c r="AD658" s="12">
        <f t="shared" si="416"/>
        <v>0</v>
      </c>
      <c r="AE658" s="118"/>
      <c r="AF658" s="128">
        <v>4</v>
      </c>
      <c r="AG658" s="111">
        <f t="shared" si="417"/>
        <v>55.25</v>
      </c>
      <c r="AH658" s="52"/>
      <c r="AJ658" s="17">
        <f t="shared" si="418"/>
        <v>55.25</v>
      </c>
      <c r="AK658" s="17">
        <f t="shared" si="419"/>
        <v>0</v>
      </c>
      <c r="AL658" s="17">
        <f t="shared" si="420"/>
        <v>0</v>
      </c>
      <c r="AM658" s="17" t="str">
        <f t="shared" si="421"/>
        <v/>
      </c>
      <c r="AO658" s="31" t="s">
        <v>57</v>
      </c>
    </row>
    <row r="659" spans="2:41" s="3" customFormat="1" ht="9.9499999999999993" customHeight="1" x14ac:dyDescent="0.2">
      <c r="B659" s="115" t="s">
        <v>92</v>
      </c>
      <c r="D659" s="40"/>
      <c r="E659" s="75" t="s">
        <v>544</v>
      </c>
      <c r="F659" s="75"/>
      <c r="G659" s="30" t="s">
        <v>543</v>
      </c>
      <c r="H659" s="30"/>
      <c r="I659" s="30"/>
      <c r="J659" s="30" t="s">
        <v>546</v>
      </c>
      <c r="K659" s="30"/>
      <c r="L659" s="227" t="s">
        <v>129</v>
      </c>
      <c r="M659" s="30"/>
      <c r="N659" s="30"/>
      <c r="P659" s="75" t="s">
        <v>542</v>
      </c>
      <c r="Q659" s="91"/>
      <c r="R659" s="29"/>
      <c r="S659" s="39">
        <f t="shared" si="412"/>
        <v>66.400000000000006</v>
      </c>
      <c r="T659" s="37" t="s">
        <v>46</v>
      </c>
      <c r="U659" s="5" t="str">
        <f>+Instructions!$B$3</f>
        <v>B</v>
      </c>
      <c r="V659" s="52"/>
      <c r="W659" s="56">
        <f>+Instructions!$C$22</f>
        <v>0</v>
      </c>
      <c r="X659" s="17">
        <f t="shared" si="413"/>
        <v>66.400000000000006</v>
      </c>
      <c r="Y659" s="52"/>
      <c r="Z659" s="6" t="s">
        <v>737</v>
      </c>
      <c r="AA659" s="39">
        <v>66.400000000000006</v>
      </c>
      <c r="AB659" s="60">
        <f t="shared" si="414"/>
        <v>0</v>
      </c>
      <c r="AC659" s="17">
        <f t="shared" si="415"/>
        <v>66.400000000000006</v>
      </c>
      <c r="AD659" s="12">
        <f t="shared" si="416"/>
        <v>0</v>
      </c>
      <c r="AE659" s="118"/>
      <c r="AF659" s="128">
        <v>4</v>
      </c>
      <c r="AG659" s="111">
        <f t="shared" si="417"/>
        <v>66.400000000000006</v>
      </c>
      <c r="AH659" s="52"/>
      <c r="AJ659" s="17">
        <f t="shared" si="418"/>
        <v>66.400000000000006</v>
      </c>
      <c r="AK659" s="17">
        <f t="shared" si="419"/>
        <v>0</v>
      </c>
      <c r="AL659" s="17">
        <f t="shared" si="420"/>
        <v>0</v>
      </c>
      <c r="AM659" s="17" t="str">
        <f t="shared" si="421"/>
        <v/>
      </c>
      <c r="AO659" s="31" t="s">
        <v>57</v>
      </c>
    </row>
    <row r="660" spans="2:41" s="3" customFormat="1" ht="2.85" customHeight="1" x14ac:dyDescent="0.2">
      <c r="P660" s="75"/>
      <c r="Q660" s="91"/>
      <c r="R660" s="6"/>
      <c r="S660" s="39"/>
      <c r="T660" s="6"/>
      <c r="U660" s="5"/>
      <c r="V660" s="52"/>
      <c r="W660" s="56"/>
      <c r="X660" s="15"/>
      <c r="Y660" s="52"/>
      <c r="Z660" s="39"/>
      <c r="AA660" s="39"/>
      <c r="AB660" s="55"/>
      <c r="AC660" s="17"/>
      <c r="AD660" s="15"/>
      <c r="AE660" s="65"/>
      <c r="AF660" s="121"/>
      <c r="AG660" s="39"/>
      <c r="AH660" s="52"/>
      <c r="AJ660" s="17"/>
      <c r="AK660" s="17"/>
      <c r="AL660" s="17"/>
      <c r="AM660" s="17"/>
      <c r="AO660" s="31"/>
    </row>
    <row r="661" spans="2:41" s="3" customFormat="1" ht="9.9499999999999993" customHeight="1" x14ac:dyDescent="0.2">
      <c r="B661" s="115" t="s">
        <v>92</v>
      </c>
      <c r="D661" s="40"/>
      <c r="E661" s="75" t="s">
        <v>548</v>
      </c>
      <c r="F661" s="75"/>
      <c r="G661" s="30" t="s">
        <v>547</v>
      </c>
      <c r="H661" s="30"/>
      <c r="I661" s="30"/>
      <c r="J661" s="30" t="s">
        <v>550</v>
      </c>
      <c r="K661" s="30"/>
      <c r="L661" s="227" t="s">
        <v>328</v>
      </c>
      <c r="M661" s="30"/>
      <c r="N661" s="30"/>
      <c r="P661" s="75" t="s">
        <v>549</v>
      </c>
      <c r="Q661" s="91"/>
      <c r="R661" s="29"/>
      <c r="S661" s="39">
        <f t="shared" ref="S661:S662" si="422">IF(Suggested="Yes",AA661,AG661)</f>
        <v>163.55000000000001</v>
      </c>
      <c r="T661" s="37" t="s">
        <v>46</v>
      </c>
      <c r="U661" s="5" t="str">
        <f>+Instructions!$B$3</f>
        <v>B</v>
      </c>
      <c r="V661" s="52"/>
      <c r="W661" s="56">
        <f>+Instructions!$C$22</f>
        <v>0</v>
      </c>
      <c r="X661" s="17">
        <f t="shared" ref="X661:X662" si="423">ROUND($AA661*(1-W661)+0.004999,2)</f>
        <v>163.55000000000001</v>
      </c>
      <c r="Y661" s="52"/>
      <c r="Z661" s="6" t="s">
        <v>737</v>
      </c>
      <c r="AA661" s="39">
        <v>163.55000000000001</v>
      </c>
      <c r="AB661" s="60">
        <f t="shared" ref="AB661:AB662" si="424">+W661</f>
        <v>0</v>
      </c>
      <c r="AC661" s="17">
        <f t="shared" ref="AC661:AC662" si="425">+X661</f>
        <v>163.55000000000001</v>
      </c>
      <c r="AD661" s="12">
        <f t="shared" ref="AD661:AD662" si="426">(AG661-AC661)/AG661</f>
        <v>0</v>
      </c>
      <c r="AE661" s="118"/>
      <c r="AF661" s="128">
        <v>4</v>
      </c>
      <c r="AG661" s="111">
        <f t="shared" ref="AG661:AG662" si="427">SUM(AJ661:AL661)+AE661</f>
        <v>163.55000000000001</v>
      </c>
      <c r="AH661" s="52"/>
      <c r="AJ661" s="17">
        <f t="shared" ref="AJ661:AJ662" si="428">ROUND(AC661/(1-VLOOKUP(AF661,Group,2,FALSE)),2)</f>
        <v>163.55000000000001</v>
      </c>
      <c r="AK661" s="17">
        <f t="shared" ref="AK661:AK662" si="429">IF(VLOOKUP(AF661,Group,5,FALSE)="YES",VLOOKUP(ROUND(ROUND(AJ661,1)-AJ661,2),Round,2,FALSE)+VLOOKUP(AF661,Group,6,FALSE),0)</f>
        <v>0</v>
      </c>
      <c r="AL661" s="17">
        <f t="shared" ref="AL661:AL662" si="430">IF(VLOOKUP(AF661,Group,7,FALSE)="",0,ROUND(AJ661-0.04999,1)-AJ661+AM661)</f>
        <v>0</v>
      </c>
      <c r="AM661" s="17" t="str">
        <f t="shared" ref="AM661:AM662" si="431">IF(VLOOKUP(AF661,Group,7,FALSE)="","",VLOOKUP(AF661,Group,7,FALSE))</f>
        <v/>
      </c>
      <c r="AO661" s="31" t="s">
        <v>57</v>
      </c>
    </row>
    <row r="662" spans="2:41" s="3" customFormat="1" ht="9.9499999999999993" customHeight="1" x14ac:dyDescent="0.2">
      <c r="B662" s="115" t="s">
        <v>92</v>
      </c>
      <c r="D662" s="40"/>
      <c r="E662" s="75" t="s">
        <v>548</v>
      </c>
      <c r="F662" s="75"/>
      <c r="G662" s="30" t="s">
        <v>547</v>
      </c>
      <c r="H662" s="30"/>
      <c r="I662" s="30"/>
      <c r="J662" s="30" t="s">
        <v>546</v>
      </c>
      <c r="K662" s="30"/>
      <c r="L662" s="227" t="s">
        <v>129</v>
      </c>
      <c r="M662" s="30"/>
      <c r="N662" s="30"/>
      <c r="P662" s="75" t="s">
        <v>549</v>
      </c>
      <c r="Q662" s="91"/>
      <c r="R662" s="29"/>
      <c r="S662" s="39">
        <f t="shared" si="422"/>
        <v>191.1</v>
      </c>
      <c r="T662" s="37" t="s">
        <v>46</v>
      </c>
      <c r="U662" s="5" t="str">
        <f>+Instructions!$B$3</f>
        <v>B</v>
      </c>
      <c r="V662" s="52"/>
      <c r="W662" s="56">
        <f>+Instructions!$C$22</f>
        <v>0</v>
      </c>
      <c r="X662" s="17">
        <f t="shared" si="423"/>
        <v>191.1</v>
      </c>
      <c r="Y662" s="52"/>
      <c r="Z662" s="6" t="s">
        <v>737</v>
      </c>
      <c r="AA662" s="39">
        <v>191.1</v>
      </c>
      <c r="AB662" s="60">
        <f t="shared" si="424"/>
        <v>0</v>
      </c>
      <c r="AC662" s="17">
        <f t="shared" si="425"/>
        <v>191.1</v>
      </c>
      <c r="AD662" s="12">
        <f t="shared" si="426"/>
        <v>0</v>
      </c>
      <c r="AE662" s="118"/>
      <c r="AF662" s="128">
        <v>4</v>
      </c>
      <c r="AG662" s="111">
        <f t="shared" si="427"/>
        <v>191.1</v>
      </c>
      <c r="AH662" s="52"/>
      <c r="AJ662" s="17">
        <f t="shared" si="428"/>
        <v>191.1</v>
      </c>
      <c r="AK662" s="17">
        <f t="shared" si="429"/>
        <v>0</v>
      </c>
      <c r="AL662" s="17">
        <f t="shared" si="430"/>
        <v>0</v>
      </c>
      <c r="AM662" s="17" t="str">
        <f t="shared" si="431"/>
        <v/>
      </c>
      <c r="AO662" s="31" t="s">
        <v>57</v>
      </c>
    </row>
    <row r="663" spans="2:41" s="3" customFormat="1" ht="2.85" customHeight="1" x14ac:dyDescent="0.2">
      <c r="P663" s="75"/>
      <c r="Q663" s="91"/>
      <c r="R663" s="6"/>
      <c r="S663" s="39"/>
      <c r="T663" s="6"/>
      <c r="U663" s="5"/>
      <c r="V663" s="52"/>
      <c r="W663" s="56"/>
      <c r="X663" s="15"/>
      <c r="Y663" s="52"/>
      <c r="Z663" s="39"/>
      <c r="AA663" s="39"/>
      <c r="AB663" s="55"/>
      <c r="AC663" s="17"/>
      <c r="AD663" s="15"/>
      <c r="AE663" s="65"/>
      <c r="AF663" s="121"/>
      <c r="AG663" s="39"/>
      <c r="AH663" s="52"/>
      <c r="AJ663" s="17"/>
      <c r="AK663" s="17"/>
      <c r="AL663" s="17"/>
      <c r="AM663" s="17"/>
      <c r="AO663" s="31"/>
    </row>
    <row r="664" spans="2:41" s="3" customFormat="1" ht="9.9499999999999993" customHeight="1" x14ac:dyDescent="0.2">
      <c r="B664" s="115" t="s">
        <v>92</v>
      </c>
      <c r="D664" s="40"/>
      <c r="E664" s="75" t="s">
        <v>552</v>
      </c>
      <c r="F664" s="75"/>
      <c r="G664" s="30" t="s">
        <v>551</v>
      </c>
      <c r="H664" s="30"/>
      <c r="I664" s="30"/>
      <c r="J664" s="30" t="s">
        <v>550</v>
      </c>
      <c r="K664" s="30"/>
      <c r="L664" s="227" t="s">
        <v>328</v>
      </c>
      <c r="M664" s="30"/>
      <c r="N664" s="30"/>
      <c r="P664" s="75" t="s">
        <v>553</v>
      </c>
      <c r="Q664" s="91"/>
      <c r="R664" s="29"/>
      <c r="S664" s="39">
        <f t="shared" ref="S664:S669" si="432">IF(Suggested="Yes",AA664,AG664)</f>
        <v>108.45</v>
      </c>
      <c r="T664" s="37" t="s">
        <v>46</v>
      </c>
      <c r="U664" s="5" t="str">
        <f>+Instructions!$B$3</f>
        <v>B</v>
      </c>
      <c r="V664" s="52"/>
      <c r="W664" s="56">
        <f>+Instructions!$C$22</f>
        <v>0</v>
      </c>
      <c r="X664" s="17">
        <f t="shared" ref="X664:X669" si="433">ROUND($AA664*(1-W664)+0.004999,2)</f>
        <v>108.45</v>
      </c>
      <c r="Y664" s="52"/>
      <c r="Z664" s="6" t="s">
        <v>737</v>
      </c>
      <c r="AA664" s="39">
        <v>108.45</v>
      </c>
      <c r="AB664" s="60">
        <f t="shared" ref="AB664:AB669" si="434">+W664</f>
        <v>0</v>
      </c>
      <c r="AC664" s="17">
        <f t="shared" ref="AC664:AC669" si="435">+X664</f>
        <v>108.45</v>
      </c>
      <c r="AD664" s="12">
        <f t="shared" ref="AD664:AD669" si="436">(AG664-AC664)/AG664</f>
        <v>0</v>
      </c>
      <c r="AE664" s="118"/>
      <c r="AF664" s="128">
        <v>4</v>
      </c>
      <c r="AG664" s="111">
        <f t="shared" ref="AG664:AG669" si="437">SUM(AJ664:AL664)+AE664</f>
        <v>108.45</v>
      </c>
      <c r="AH664" s="52"/>
      <c r="AJ664" s="17">
        <f t="shared" ref="AJ664:AJ669" si="438">ROUND(AC664/(1-VLOOKUP(AF664,Group,2,FALSE)),2)</f>
        <v>108.45</v>
      </c>
      <c r="AK664" s="17">
        <f t="shared" ref="AK664:AK669" si="439">IF(VLOOKUP(AF664,Group,5,FALSE)="YES",VLOOKUP(ROUND(ROUND(AJ664,1)-AJ664,2),Round,2,FALSE)+VLOOKUP(AF664,Group,6,FALSE),0)</f>
        <v>0</v>
      </c>
      <c r="AL664" s="17">
        <f t="shared" ref="AL664:AL669" si="440">IF(VLOOKUP(AF664,Group,7,FALSE)="",0,ROUND(AJ664-0.04999,1)-AJ664+AM664)</f>
        <v>0</v>
      </c>
      <c r="AM664" s="17" t="str">
        <f t="shared" ref="AM664:AM669" si="441">IF(VLOOKUP(AF664,Group,7,FALSE)="","",VLOOKUP(AF664,Group,7,FALSE))</f>
        <v/>
      </c>
      <c r="AO664" s="31" t="s">
        <v>57</v>
      </c>
    </row>
    <row r="665" spans="2:41" s="3" customFormat="1" ht="9.9499999999999993" customHeight="1" x14ac:dyDescent="0.2">
      <c r="B665" s="115" t="s">
        <v>92</v>
      </c>
      <c r="D665" s="40"/>
      <c r="E665" s="75" t="s">
        <v>552</v>
      </c>
      <c r="F665" s="75"/>
      <c r="G665" s="30" t="s">
        <v>551</v>
      </c>
      <c r="H665" s="30"/>
      <c r="I665" s="30"/>
      <c r="J665" s="30" t="s">
        <v>537</v>
      </c>
      <c r="K665" s="30"/>
      <c r="L665" s="227" t="s">
        <v>328</v>
      </c>
      <c r="M665" s="30"/>
      <c r="N665" s="30"/>
      <c r="P665" s="75" t="s">
        <v>553</v>
      </c>
      <c r="Q665" s="91"/>
      <c r="R665" s="29"/>
      <c r="S665" s="39">
        <f t="shared" ref="S665:S666" si="442">IF(Suggested="Yes",AA665,AG665)</f>
        <v>134.25</v>
      </c>
      <c r="T665" s="37" t="s">
        <v>46</v>
      </c>
      <c r="U665" s="5" t="str">
        <f>+Instructions!$B$3</f>
        <v>B</v>
      </c>
      <c r="V665" s="52"/>
      <c r="W665" s="56">
        <f>+Instructions!$C$22</f>
        <v>0</v>
      </c>
      <c r="X665" s="17">
        <f t="shared" ref="X665:X666" si="443">ROUND($AA665*(1-W665)+0.004999,2)</f>
        <v>134.25</v>
      </c>
      <c r="Y665" s="52"/>
      <c r="Z665" s="6" t="s">
        <v>737</v>
      </c>
      <c r="AA665" s="39">
        <v>134.25</v>
      </c>
      <c r="AB665" s="60">
        <f t="shared" ref="AB665:AB666" si="444">+W665</f>
        <v>0</v>
      </c>
      <c r="AC665" s="17">
        <f t="shared" ref="AC665:AC666" si="445">+X665</f>
        <v>134.25</v>
      </c>
      <c r="AD665" s="12">
        <f t="shared" ref="AD665:AD666" si="446">(AG665-AC665)/AG665</f>
        <v>0</v>
      </c>
      <c r="AE665" s="118"/>
      <c r="AF665" s="128">
        <v>4</v>
      </c>
      <c r="AG665" s="111">
        <f t="shared" ref="AG665:AG666" si="447">SUM(AJ665:AL665)+AE665</f>
        <v>134.25</v>
      </c>
      <c r="AH665" s="52"/>
      <c r="AJ665" s="17">
        <f t="shared" ref="AJ665:AJ666" si="448">ROUND(AC665/(1-VLOOKUP(AF665,Group,2,FALSE)),2)</f>
        <v>134.25</v>
      </c>
      <c r="AK665" s="17">
        <f t="shared" ref="AK665:AK666" si="449">IF(VLOOKUP(AF665,Group,5,FALSE)="YES",VLOOKUP(ROUND(ROUND(AJ665,1)-AJ665,2),Round,2,FALSE)+VLOOKUP(AF665,Group,6,FALSE),0)</f>
        <v>0</v>
      </c>
      <c r="AL665" s="17">
        <f t="shared" ref="AL665:AL666" si="450">IF(VLOOKUP(AF665,Group,7,FALSE)="",0,ROUND(AJ665-0.04999,1)-AJ665+AM665)</f>
        <v>0</v>
      </c>
      <c r="AM665" s="17" t="str">
        <f t="shared" ref="AM665:AM666" si="451">IF(VLOOKUP(AF665,Group,7,FALSE)="","",VLOOKUP(AF665,Group,7,FALSE))</f>
        <v/>
      </c>
      <c r="AO665" s="31" t="s">
        <v>57</v>
      </c>
    </row>
    <row r="666" spans="2:41" s="3" customFormat="1" ht="9.9499999999999993" customHeight="1" x14ac:dyDescent="0.2">
      <c r="B666" s="115" t="s">
        <v>92</v>
      </c>
      <c r="D666" s="40"/>
      <c r="E666" s="75" t="s">
        <v>552</v>
      </c>
      <c r="F666" s="75"/>
      <c r="G666" s="30" t="s">
        <v>551</v>
      </c>
      <c r="H666" s="30"/>
      <c r="I666" s="30"/>
      <c r="J666" s="30" t="s">
        <v>538</v>
      </c>
      <c r="K666" s="30"/>
      <c r="L666" s="227" t="s">
        <v>328</v>
      </c>
      <c r="M666" s="30"/>
      <c r="N666" s="30"/>
      <c r="P666" s="75" t="s">
        <v>553</v>
      </c>
      <c r="Q666" s="91"/>
      <c r="R666" s="29"/>
      <c r="S666" s="39">
        <f t="shared" si="442"/>
        <v>108.45</v>
      </c>
      <c r="T666" s="37" t="s">
        <v>46</v>
      </c>
      <c r="U666" s="5" t="str">
        <f>+Instructions!$B$3</f>
        <v>B</v>
      </c>
      <c r="V666" s="52"/>
      <c r="W666" s="56">
        <f>+Instructions!$C$22</f>
        <v>0</v>
      </c>
      <c r="X666" s="17">
        <f t="shared" si="443"/>
        <v>108.45</v>
      </c>
      <c r="Y666" s="52"/>
      <c r="Z666" s="6" t="s">
        <v>737</v>
      </c>
      <c r="AA666" s="39">
        <v>108.45</v>
      </c>
      <c r="AB666" s="60">
        <f t="shared" si="444"/>
        <v>0</v>
      </c>
      <c r="AC666" s="17">
        <f t="shared" si="445"/>
        <v>108.45</v>
      </c>
      <c r="AD666" s="12">
        <f t="shared" si="446"/>
        <v>0</v>
      </c>
      <c r="AE666" s="118"/>
      <c r="AF666" s="128">
        <v>4</v>
      </c>
      <c r="AG666" s="111">
        <f t="shared" si="447"/>
        <v>108.45</v>
      </c>
      <c r="AH666" s="52"/>
      <c r="AJ666" s="17">
        <f t="shared" si="448"/>
        <v>108.45</v>
      </c>
      <c r="AK666" s="17">
        <f t="shared" si="449"/>
        <v>0</v>
      </c>
      <c r="AL666" s="17">
        <f t="shared" si="450"/>
        <v>0</v>
      </c>
      <c r="AM666" s="17" t="str">
        <f t="shared" si="451"/>
        <v/>
      </c>
      <c r="AO666" s="31" t="s">
        <v>57</v>
      </c>
    </row>
    <row r="667" spans="2:41" s="3" customFormat="1" ht="9.9499999999999993" customHeight="1" x14ac:dyDescent="0.2">
      <c r="B667" s="115" t="s">
        <v>92</v>
      </c>
      <c r="D667" s="40"/>
      <c r="E667" s="75" t="s">
        <v>552</v>
      </c>
      <c r="F667" s="75"/>
      <c r="G667" s="30" t="s">
        <v>551</v>
      </c>
      <c r="H667" s="30"/>
      <c r="I667" s="30"/>
      <c r="J667" s="30" t="s">
        <v>93</v>
      </c>
      <c r="K667" s="30"/>
      <c r="L667" s="30" t="s">
        <v>541</v>
      </c>
      <c r="M667" s="30"/>
      <c r="N667" s="30"/>
      <c r="P667" s="75" t="s">
        <v>553</v>
      </c>
      <c r="Q667" s="91"/>
      <c r="R667" s="29"/>
      <c r="S667" s="39">
        <f t="shared" si="432"/>
        <v>134.25</v>
      </c>
      <c r="T667" s="37" t="s">
        <v>46</v>
      </c>
      <c r="U667" s="5" t="str">
        <f>+Instructions!$B$3</f>
        <v>B</v>
      </c>
      <c r="V667" s="52"/>
      <c r="W667" s="56">
        <f>+Instructions!$C$22</f>
        <v>0</v>
      </c>
      <c r="X667" s="17">
        <f t="shared" si="433"/>
        <v>134.25</v>
      </c>
      <c r="Y667" s="52"/>
      <c r="Z667" s="6" t="s">
        <v>737</v>
      </c>
      <c r="AA667" s="39">
        <v>134.25</v>
      </c>
      <c r="AB667" s="60">
        <f t="shared" si="434"/>
        <v>0</v>
      </c>
      <c r="AC667" s="17">
        <f t="shared" si="435"/>
        <v>134.25</v>
      </c>
      <c r="AD667" s="12">
        <f t="shared" si="436"/>
        <v>0</v>
      </c>
      <c r="AE667" s="118"/>
      <c r="AF667" s="128">
        <v>4</v>
      </c>
      <c r="AG667" s="111">
        <f t="shared" si="437"/>
        <v>134.25</v>
      </c>
      <c r="AH667" s="52"/>
      <c r="AJ667" s="17">
        <f t="shared" si="438"/>
        <v>134.25</v>
      </c>
      <c r="AK667" s="17">
        <f t="shared" si="439"/>
        <v>0</v>
      </c>
      <c r="AL667" s="17">
        <f t="shared" si="440"/>
        <v>0</v>
      </c>
      <c r="AM667" s="17" t="str">
        <f t="shared" si="441"/>
        <v/>
      </c>
      <c r="AO667" s="31" t="s">
        <v>57</v>
      </c>
    </row>
    <row r="668" spans="2:41" s="3" customFormat="1" ht="9.9499999999999993" customHeight="1" x14ac:dyDescent="0.2">
      <c r="B668" s="115" t="s">
        <v>92</v>
      </c>
      <c r="D668" s="40"/>
      <c r="E668" s="75" t="s">
        <v>552</v>
      </c>
      <c r="F668" s="75"/>
      <c r="G668" s="30" t="s">
        <v>551</v>
      </c>
      <c r="H668" s="30"/>
      <c r="I668" s="30"/>
      <c r="J668" s="30" t="s">
        <v>539</v>
      </c>
      <c r="K668" s="30"/>
      <c r="L668" s="30" t="s">
        <v>541</v>
      </c>
      <c r="M668" s="30"/>
      <c r="N668" s="30"/>
      <c r="P668" s="75" t="s">
        <v>553</v>
      </c>
      <c r="Q668" s="91"/>
      <c r="R668" s="29"/>
      <c r="S668" s="39">
        <f t="shared" si="432"/>
        <v>118.8</v>
      </c>
      <c r="T668" s="37" t="s">
        <v>46</v>
      </c>
      <c r="U668" s="5" t="str">
        <f>+Instructions!$B$3</f>
        <v>B</v>
      </c>
      <c r="V668" s="52"/>
      <c r="W668" s="56">
        <f>+Instructions!$C$22</f>
        <v>0</v>
      </c>
      <c r="X668" s="17">
        <f t="shared" si="433"/>
        <v>118.8</v>
      </c>
      <c r="Y668" s="52"/>
      <c r="Z668" s="6" t="s">
        <v>737</v>
      </c>
      <c r="AA668" s="39">
        <v>118.8</v>
      </c>
      <c r="AB668" s="60">
        <f t="shared" si="434"/>
        <v>0</v>
      </c>
      <c r="AC668" s="17">
        <f t="shared" si="435"/>
        <v>118.8</v>
      </c>
      <c r="AD668" s="12">
        <f t="shared" si="436"/>
        <v>0</v>
      </c>
      <c r="AE668" s="118"/>
      <c r="AF668" s="128">
        <v>4</v>
      </c>
      <c r="AG668" s="111">
        <f t="shared" si="437"/>
        <v>118.8</v>
      </c>
      <c r="AH668" s="52"/>
      <c r="AJ668" s="17">
        <f t="shared" si="438"/>
        <v>118.8</v>
      </c>
      <c r="AK668" s="17">
        <f t="shared" si="439"/>
        <v>0</v>
      </c>
      <c r="AL668" s="17">
        <f t="shared" si="440"/>
        <v>0</v>
      </c>
      <c r="AM668" s="17" t="str">
        <f t="shared" si="441"/>
        <v/>
      </c>
      <c r="AO668" s="31" t="s">
        <v>57</v>
      </c>
    </row>
    <row r="669" spans="2:41" s="3" customFormat="1" ht="9.9499999999999993" customHeight="1" x14ac:dyDescent="0.2">
      <c r="B669" s="115" t="s">
        <v>92</v>
      </c>
      <c r="D669" s="40"/>
      <c r="E669" s="75" t="s">
        <v>552</v>
      </c>
      <c r="F669" s="75"/>
      <c r="G669" s="30" t="s">
        <v>551</v>
      </c>
      <c r="H669" s="30"/>
      <c r="I669" s="30"/>
      <c r="J669" s="30" t="s">
        <v>546</v>
      </c>
      <c r="K669" s="30"/>
      <c r="L669" s="30" t="s">
        <v>541</v>
      </c>
      <c r="M669" s="30"/>
      <c r="N669" s="30"/>
      <c r="P669" s="75" t="s">
        <v>553</v>
      </c>
      <c r="Q669" s="91"/>
      <c r="R669" s="29"/>
      <c r="S669" s="39">
        <f t="shared" si="432"/>
        <v>129.1</v>
      </c>
      <c r="T669" s="37" t="s">
        <v>46</v>
      </c>
      <c r="U669" s="5" t="str">
        <f>+Instructions!$B$3</f>
        <v>B</v>
      </c>
      <c r="V669" s="52"/>
      <c r="W669" s="56">
        <f>+Instructions!$C$22</f>
        <v>0</v>
      </c>
      <c r="X669" s="17">
        <f t="shared" si="433"/>
        <v>129.1</v>
      </c>
      <c r="Y669" s="52"/>
      <c r="Z669" s="6" t="s">
        <v>737</v>
      </c>
      <c r="AA669" s="39">
        <v>129.1</v>
      </c>
      <c r="AB669" s="60">
        <f t="shared" si="434"/>
        <v>0</v>
      </c>
      <c r="AC669" s="17">
        <f t="shared" si="435"/>
        <v>129.1</v>
      </c>
      <c r="AD669" s="12">
        <f t="shared" si="436"/>
        <v>0</v>
      </c>
      <c r="AE669" s="118"/>
      <c r="AF669" s="128">
        <v>4</v>
      </c>
      <c r="AG669" s="111">
        <f t="shared" si="437"/>
        <v>129.1</v>
      </c>
      <c r="AH669" s="52"/>
      <c r="AJ669" s="17">
        <f t="shared" si="438"/>
        <v>129.1</v>
      </c>
      <c r="AK669" s="17">
        <f t="shared" si="439"/>
        <v>0</v>
      </c>
      <c r="AL669" s="17">
        <f t="shared" si="440"/>
        <v>0</v>
      </c>
      <c r="AM669" s="17" t="str">
        <f t="shared" si="441"/>
        <v/>
      </c>
      <c r="AO669" s="31" t="s">
        <v>57</v>
      </c>
    </row>
    <row r="670" spans="2:41" s="3" customFormat="1" ht="2.85" customHeight="1" x14ac:dyDescent="0.2">
      <c r="P670" s="75"/>
      <c r="Q670" s="91"/>
      <c r="R670" s="6"/>
      <c r="S670" s="39"/>
      <c r="T670" s="6"/>
      <c r="U670" s="5"/>
      <c r="V670" s="52"/>
      <c r="W670" s="56"/>
      <c r="X670" s="15"/>
      <c r="Y670" s="52"/>
      <c r="Z670" s="39"/>
      <c r="AA670" s="39"/>
      <c r="AB670" s="55"/>
      <c r="AC670" s="17"/>
      <c r="AD670" s="15"/>
      <c r="AE670" s="65"/>
      <c r="AF670" s="121"/>
      <c r="AG670" s="39"/>
      <c r="AH670" s="52"/>
      <c r="AJ670" s="17"/>
      <c r="AK670" s="17"/>
      <c r="AL670" s="17"/>
      <c r="AM670" s="17"/>
      <c r="AO670" s="31"/>
    </row>
    <row r="671" spans="2:41" s="3" customFormat="1" ht="9.9499999999999993" customHeight="1" x14ac:dyDescent="0.2">
      <c r="B671" s="115" t="s">
        <v>92</v>
      </c>
      <c r="D671" s="40"/>
      <c r="E671" s="75" t="s">
        <v>555</v>
      </c>
      <c r="F671" s="75"/>
      <c r="G671" s="30" t="s">
        <v>554</v>
      </c>
      <c r="H671" s="30"/>
      <c r="I671" s="30"/>
      <c r="J671" s="30" t="s">
        <v>537</v>
      </c>
      <c r="K671" s="30"/>
      <c r="L671" s="227" t="s">
        <v>328</v>
      </c>
      <c r="M671" s="30"/>
      <c r="N671" s="30"/>
      <c r="P671" s="75" t="s">
        <v>556</v>
      </c>
      <c r="Q671" s="91"/>
      <c r="R671" s="29"/>
      <c r="S671" s="39">
        <f t="shared" ref="S671:S674" si="452">IF(Suggested="Yes",AA671,AG671)</f>
        <v>51.25</v>
      </c>
      <c r="T671" s="37" t="s">
        <v>46</v>
      </c>
      <c r="U671" s="5" t="str">
        <f>+Instructions!$B$3</f>
        <v>B</v>
      </c>
      <c r="V671" s="52"/>
      <c r="W671" s="56">
        <f>+Instructions!$C$22</f>
        <v>0</v>
      </c>
      <c r="X671" s="17">
        <f t="shared" ref="X671:X674" si="453">ROUND($AA671*(1-W671)+0.004999,2)</f>
        <v>51.25</v>
      </c>
      <c r="Y671" s="52"/>
      <c r="Z671" s="6" t="s">
        <v>737</v>
      </c>
      <c r="AA671" s="39">
        <v>51.25</v>
      </c>
      <c r="AB671" s="60">
        <f t="shared" ref="AB671:AB674" si="454">+W671</f>
        <v>0</v>
      </c>
      <c r="AC671" s="17">
        <f t="shared" ref="AC671:AC674" si="455">+X671</f>
        <v>51.25</v>
      </c>
      <c r="AD671" s="12">
        <f t="shared" ref="AD671:AD674" si="456">(AG671-AC671)/AG671</f>
        <v>0</v>
      </c>
      <c r="AE671" s="118"/>
      <c r="AF671" s="128">
        <v>4</v>
      </c>
      <c r="AG671" s="111">
        <f t="shared" ref="AG671:AG674" si="457">SUM(AJ671:AL671)+AE671</f>
        <v>51.25</v>
      </c>
      <c r="AH671" s="52"/>
      <c r="AJ671" s="17">
        <f t="shared" ref="AJ671:AJ674" si="458">ROUND(AC671/(1-VLOOKUP(AF671,Group,2,FALSE)),2)</f>
        <v>51.25</v>
      </c>
      <c r="AK671" s="17">
        <f t="shared" ref="AK671:AK674" si="459">IF(VLOOKUP(AF671,Group,5,FALSE)="YES",VLOOKUP(ROUND(ROUND(AJ671,1)-AJ671,2),Round,2,FALSE)+VLOOKUP(AF671,Group,6,FALSE),0)</f>
        <v>0</v>
      </c>
      <c r="AL671" s="17">
        <f t="shared" ref="AL671:AL674" si="460">IF(VLOOKUP(AF671,Group,7,FALSE)="",0,ROUND(AJ671-0.04999,1)-AJ671+AM671)</f>
        <v>0</v>
      </c>
      <c r="AM671" s="17" t="str">
        <f t="shared" ref="AM671:AM674" si="461">IF(VLOOKUP(AF671,Group,7,FALSE)="","",VLOOKUP(AF671,Group,7,FALSE))</f>
        <v/>
      </c>
      <c r="AO671" s="31" t="s">
        <v>57</v>
      </c>
    </row>
    <row r="672" spans="2:41" s="3" customFormat="1" ht="9.9499999999999993" customHeight="1" x14ac:dyDescent="0.2">
      <c r="B672" s="115" t="s">
        <v>92</v>
      </c>
      <c r="D672" s="40"/>
      <c r="E672" s="75" t="s">
        <v>555</v>
      </c>
      <c r="F672" s="75"/>
      <c r="G672" s="30" t="s">
        <v>554</v>
      </c>
      <c r="H672" s="30"/>
      <c r="I672" s="30"/>
      <c r="J672" s="30" t="s">
        <v>538</v>
      </c>
      <c r="K672" s="30"/>
      <c r="L672" s="227" t="s">
        <v>328</v>
      </c>
      <c r="M672" s="30"/>
      <c r="N672" s="30"/>
      <c r="P672" s="75" t="s">
        <v>556</v>
      </c>
      <c r="Q672" s="91"/>
      <c r="R672" s="29"/>
      <c r="S672" s="39">
        <f t="shared" si="452"/>
        <v>40.799999999999997</v>
      </c>
      <c r="T672" s="37" t="s">
        <v>46</v>
      </c>
      <c r="U672" s="5" t="str">
        <f>+Instructions!$B$3</f>
        <v>B</v>
      </c>
      <c r="V672" s="52"/>
      <c r="W672" s="56">
        <f>+Instructions!$C$22</f>
        <v>0</v>
      </c>
      <c r="X672" s="17">
        <f t="shared" si="453"/>
        <v>40.799999999999997</v>
      </c>
      <c r="Y672" s="52"/>
      <c r="Z672" s="6" t="s">
        <v>737</v>
      </c>
      <c r="AA672" s="39">
        <v>40.799999999999997</v>
      </c>
      <c r="AB672" s="60">
        <f t="shared" si="454"/>
        <v>0</v>
      </c>
      <c r="AC672" s="17">
        <f t="shared" si="455"/>
        <v>40.799999999999997</v>
      </c>
      <c r="AD672" s="12">
        <f t="shared" si="456"/>
        <v>0</v>
      </c>
      <c r="AE672" s="118"/>
      <c r="AF672" s="128">
        <v>4</v>
      </c>
      <c r="AG672" s="111">
        <f t="shared" si="457"/>
        <v>40.799999999999997</v>
      </c>
      <c r="AH672" s="52"/>
      <c r="AJ672" s="17">
        <f t="shared" si="458"/>
        <v>40.799999999999997</v>
      </c>
      <c r="AK672" s="17">
        <f t="shared" si="459"/>
        <v>0</v>
      </c>
      <c r="AL672" s="17">
        <f t="shared" si="460"/>
        <v>0</v>
      </c>
      <c r="AM672" s="17" t="str">
        <f t="shared" si="461"/>
        <v/>
      </c>
      <c r="AO672" s="31" t="s">
        <v>57</v>
      </c>
    </row>
    <row r="673" spans="2:41" s="3" customFormat="1" ht="9.9499999999999993" customHeight="1" x14ac:dyDescent="0.2">
      <c r="B673" s="115" t="s">
        <v>92</v>
      </c>
      <c r="D673" s="40"/>
      <c r="E673" s="75" t="s">
        <v>555</v>
      </c>
      <c r="F673" s="75"/>
      <c r="G673" s="30" t="s">
        <v>554</v>
      </c>
      <c r="H673" s="30"/>
      <c r="I673" s="30"/>
      <c r="J673" s="30" t="s">
        <v>93</v>
      </c>
      <c r="K673" s="30"/>
      <c r="L673" s="30" t="s">
        <v>540</v>
      </c>
      <c r="M673" s="30"/>
      <c r="N673" s="30"/>
      <c r="P673" s="75" t="s">
        <v>556</v>
      </c>
      <c r="Q673" s="91"/>
      <c r="R673" s="29"/>
      <c r="S673" s="39">
        <f t="shared" si="452"/>
        <v>59.8</v>
      </c>
      <c r="T673" s="37" t="s">
        <v>46</v>
      </c>
      <c r="U673" s="5" t="str">
        <f>+Instructions!$B$3</f>
        <v>B</v>
      </c>
      <c r="V673" s="52"/>
      <c r="W673" s="56">
        <f>+Instructions!$C$22</f>
        <v>0</v>
      </c>
      <c r="X673" s="17">
        <f t="shared" si="453"/>
        <v>59.8</v>
      </c>
      <c r="Y673" s="52"/>
      <c r="Z673" s="6" t="s">
        <v>737</v>
      </c>
      <c r="AA673" s="39">
        <v>59.8</v>
      </c>
      <c r="AB673" s="60">
        <f t="shared" si="454"/>
        <v>0</v>
      </c>
      <c r="AC673" s="17">
        <f t="shared" si="455"/>
        <v>59.8</v>
      </c>
      <c r="AD673" s="12">
        <f t="shared" si="456"/>
        <v>0</v>
      </c>
      <c r="AE673" s="118"/>
      <c r="AF673" s="128">
        <v>4</v>
      </c>
      <c r="AG673" s="111">
        <f t="shared" si="457"/>
        <v>59.8</v>
      </c>
      <c r="AH673" s="52"/>
      <c r="AJ673" s="17">
        <f t="shared" si="458"/>
        <v>59.8</v>
      </c>
      <c r="AK673" s="17">
        <f t="shared" si="459"/>
        <v>0</v>
      </c>
      <c r="AL673" s="17">
        <f t="shared" si="460"/>
        <v>0</v>
      </c>
      <c r="AM673" s="17" t="str">
        <f t="shared" si="461"/>
        <v/>
      </c>
      <c r="AO673" s="31" t="s">
        <v>57</v>
      </c>
    </row>
    <row r="674" spans="2:41" s="3" customFormat="1" ht="9.9499999999999993" customHeight="1" x14ac:dyDescent="0.2">
      <c r="B674" s="115" t="s">
        <v>92</v>
      </c>
      <c r="D674" s="40"/>
      <c r="E674" s="75" t="s">
        <v>555</v>
      </c>
      <c r="F674" s="75"/>
      <c r="G674" s="30" t="s">
        <v>554</v>
      </c>
      <c r="H674" s="30"/>
      <c r="I674" s="30"/>
      <c r="J674" s="30" t="s">
        <v>539</v>
      </c>
      <c r="K674" s="30"/>
      <c r="L674" s="30" t="s">
        <v>540</v>
      </c>
      <c r="M674" s="30"/>
      <c r="N674" s="30"/>
      <c r="P674" s="75" t="s">
        <v>556</v>
      </c>
      <c r="Q674" s="91"/>
      <c r="R674" s="29"/>
      <c r="S674" s="39">
        <f t="shared" si="452"/>
        <v>45.55</v>
      </c>
      <c r="T674" s="37" t="s">
        <v>46</v>
      </c>
      <c r="U674" s="5" t="str">
        <f>+Instructions!$B$3</f>
        <v>B</v>
      </c>
      <c r="V674" s="52"/>
      <c r="W674" s="56">
        <f>+Instructions!$C$22</f>
        <v>0</v>
      </c>
      <c r="X674" s="17">
        <f t="shared" si="453"/>
        <v>45.55</v>
      </c>
      <c r="Y674" s="52"/>
      <c r="Z674" s="6" t="s">
        <v>737</v>
      </c>
      <c r="AA674" s="39">
        <v>45.55</v>
      </c>
      <c r="AB674" s="60">
        <f t="shared" si="454"/>
        <v>0</v>
      </c>
      <c r="AC674" s="17">
        <f t="shared" si="455"/>
        <v>45.55</v>
      </c>
      <c r="AD674" s="12">
        <f t="shared" si="456"/>
        <v>0</v>
      </c>
      <c r="AE674" s="118"/>
      <c r="AF674" s="128">
        <v>4</v>
      </c>
      <c r="AG674" s="111">
        <f t="shared" si="457"/>
        <v>45.55</v>
      </c>
      <c r="AH674" s="52"/>
      <c r="AJ674" s="17">
        <f t="shared" si="458"/>
        <v>45.55</v>
      </c>
      <c r="AK674" s="17">
        <f t="shared" si="459"/>
        <v>0</v>
      </c>
      <c r="AL674" s="17">
        <f t="shared" si="460"/>
        <v>0</v>
      </c>
      <c r="AM674" s="17" t="str">
        <f t="shared" si="461"/>
        <v/>
      </c>
      <c r="AO674" s="31" t="s">
        <v>57</v>
      </c>
    </row>
    <row r="675" spans="2:41" s="3" customFormat="1" ht="2.85" customHeight="1" x14ac:dyDescent="0.2">
      <c r="P675" s="75"/>
      <c r="Q675" s="91"/>
      <c r="R675" s="6"/>
      <c r="S675" s="39"/>
      <c r="T675" s="6"/>
      <c r="U675" s="5"/>
      <c r="V675" s="52"/>
      <c r="W675" s="56"/>
      <c r="X675" s="15"/>
      <c r="Y675" s="52"/>
      <c r="Z675" s="39"/>
      <c r="AA675" s="39"/>
      <c r="AB675" s="55"/>
      <c r="AC675" s="17"/>
      <c r="AD675" s="15"/>
      <c r="AE675" s="65"/>
      <c r="AF675" s="121"/>
      <c r="AG675" s="39"/>
      <c r="AH675" s="52"/>
      <c r="AJ675" s="17"/>
      <c r="AK675" s="17"/>
      <c r="AL675" s="17"/>
      <c r="AM675" s="17"/>
      <c r="AO675" s="31"/>
    </row>
    <row r="676" spans="2:41" s="3" customFormat="1" ht="9.9499999999999993" customHeight="1" x14ac:dyDescent="0.2">
      <c r="B676" s="115" t="s">
        <v>92</v>
      </c>
      <c r="D676" s="40"/>
      <c r="E676" s="75" t="s">
        <v>558</v>
      </c>
      <c r="F676" s="75"/>
      <c r="G676" s="30" t="s">
        <v>557</v>
      </c>
      <c r="H676" s="30"/>
      <c r="I676" s="30"/>
      <c r="J676" s="30" t="s">
        <v>550</v>
      </c>
      <c r="K676" s="30"/>
      <c r="L676" s="227" t="s">
        <v>328</v>
      </c>
      <c r="M676" s="30"/>
      <c r="N676" s="30"/>
      <c r="P676" s="75" t="s">
        <v>553</v>
      </c>
      <c r="Q676" s="91"/>
      <c r="R676" s="29"/>
      <c r="S676" s="39">
        <f t="shared" ref="S676:S681" si="462">IF(Suggested="Yes",AA676,AG676)</f>
        <v>63.95</v>
      </c>
      <c r="T676" s="37" t="s">
        <v>46</v>
      </c>
      <c r="U676" s="5" t="str">
        <f>+Instructions!$B$3</f>
        <v>B</v>
      </c>
      <c r="V676" s="52"/>
      <c r="W676" s="56">
        <f>+Instructions!$C$22</f>
        <v>0</v>
      </c>
      <c r="X676" s="17">
        <f t="shared" ref="X676:X681" si="463">ROUND($AA676*(1-W676)+0.004999,2)</f>
        <v>63.95</v>
      </c>
      <c r="Y676" s="52"/>
      <c r="Z676" s="6" t="s">
        <v>737</v>
      </c>
      <c r="AA676" s="39">
        <v>63.95</v>
      </c>
      <c r="AB676" s="60">
        <f t="shared" ref="AB676:AB681" si="464">+W676</f>
        <v>0</v>
      </c>
      <c r="AC676" s="17">
        <f t="shared" ref="AC676:AC681" si="465">+X676</f>
        <v>63.95</v>
      </c>
      <c r="AD676" s="12">
        <f t="shared" ref="AD676:AD681" si="466">(AG676-AC676)/AG676</f>
        <v>0</v>
      </c>
      <c r="AE676" s="118"/>
      <c r="AF676" s="128">
        <v>4</v>
      </c>
      <c r="AG676" s="111">
        <f t="shared" ref="AG676:AG681" si="467">SUM(AJ676:AL676)+AE676</f>
        <v>63.95</v>
      </c>
      <c r="AH676" s="52"/>
      <c r="AJ676" s="17">
        <f t="shared" ref="AJ676:AJ681" si="468">ROUND(AC676/(1-VLOOKUP(AF676,Group,2,FALSE)),2)</f>
        <v>63.95</v>
      </c>
      <c r="AK676" s="17">
        <f t="shared" ref="AK676:AK681" si="469">IF(VLOOKUP(AF676,Group,5,FALSE)="YES",VLOOKUP(ROUND(ROUND(AJ676,1)-AJ676,2),Round,2,FALSE)+VLOOKUP(AF676,Group,6,FALSE),0)</f>
        <v>0</v>
      </c>
      <c r="AL676" s="17">
        <f t="shared" ref="AL676:AL681" si="470">IF(VLOOKUP(AF676,Group,7,FALSE)="",0,ROUND(AJ676-0.04999,1)-AJ676+AM676)</f>
        <v>0</v>
      </c>
      <c r="AM676" s="17" t="str">
        <f t="shared" ref="AM676:AM681" si="471">IF(VLOOKUP(AF676,Group,7,FALSE)="","",VLOOKUP(AF676,Group,7,FALSE))</f>
        <v/>
      </c>
      <c r="AO676" s="31" t="s">
        <v>57</v>
      </c>
    </row>
    <row r="677" spans="2:41" s="3" customFormat="1" ht="9.9499999999999993" customHeight="1" x14ac:dyDescent="0.2">
      <c r="B677" s="115" t="s">
        <v>92</v>
      </c>
      <c r="D677" s="40"/>
      <c r="E677" s="75" t="s">
        <v>558</v>
      </c>
      <c r="F677" s="75"/>
      <c r="G677" s="30" t="s">
        <v>557</v>
      </c>
      <c r="H677" s="30"/>
      <c r="I677" s="30"/>
      <c r="J677" s="30" t="s">
        <v>538</v>
      </c>
      <c r="K677" s="30"/>
      <c r="L677" s="227" t="s">
        <v>328</v>
      </c>
      <c r="M677" s="30"/>
      <c r="N677" s="30"/>
      <c r="P677" s="75" t="s">
        <v>553</v>
      </c>
      <c r="Q677" s="91"/>
      <c r="R677" s="29"/>
      <c r="S677" s="39">
        <f t="shared" ref="S677:S678" si="472">IF(Suggested="Yes",AA677,AG677)</f>
        <v>63.95</v>
      </c>
      <c r="T677" s="37" t="s">
        <v>46</v>
      </c>
      <c r="U677" s="5" t="str">
        <f>+Instructions!$B$3</f>
        <v>B</v>
      </c>
      <c r="V677" s="52"/>
      <c r="W677" s="56">
        <f>+Instructions!$C$22</f>
        <v>0</v>
      </c>
      <c r="X677" s="17">
        <f t="shared" ref="X677:X678" si="473">ROUND($AA677*(1-W677)+0.004999,2)</f>
        <v>63.95</v>
      </c>
      <c r="Y677" s="52"/>
      <c r="Z677" s="6" t="s">
        <v>737</v>
      </c>
      <c r="AA677" s="39">
        <v>63.95</v>
      </c>
      <c r="AB677" s="60">
        <f t="shared" ref="AB677:AB678" si="474">+W677</f>
        <v>0</v>
      </c>
      <c r="AC677" s="17">
        <f t="shared" ref="AC677:AC678" si="475">+X677</f>
        <v>63.95</v>
      </c>
      <c r="AD677" s="12">
        <f t="shared" ref="AD677:AD678" si="476">(AG677-AC677)/AG677</f>
        <v>0</v>
      </c>
      <c r="AE677" s="118"/>
      <c r="AF677" s="128">
        <v>4</v>
      </c>
      <c r="AG677" s="111">
        <f t="shared" ref="AG677:AG678" si="477">SUM(AJ677:AL677)+AE677</f>
        <v>63.95</v>
      </c>
      <c r="AH677" s="52"/>
      <c r="AJ677" s="17">
        <f t="shared" ref="AJ677:AJ678" si="478">ROUND(AC677/(1-VLOOKUP(AF677,Group,2,FALSE)),2)</f>
        <v>63.95</v>
      </c>
      <c r="AK677" s="17">
        <f t="shared" ref="AK677:AK678" si="479">IF(VLOOKUP(AF677,Group,5,FALSE)="YES",VLOOKUP(ROUND(ROUND(AJ677,1)-AJ677,2),Round,2,FALSE)+VLOOKUP(AF677,Group,6,FALSE),0)</f>
        <v>0</v>
      </c>
      <c r="AL677" s="17">
        <f t="shared" ref="AL677:AL678" si="480">IF(VLOOKUP(AF677,Group,7,FALSE)="",0,ROUND(AJ677-0.04999,1)-AJ677+AM677)</f>
        <v>0</v>
      </c>
      <c r="AM677" s="17" t="str">
        <f t="shared" ref="AM677:AM678" si="481">IF(VLOOKUP(AF677,Group,7,FALSE)="","",VLOOKUP(AF677,Group,7,FALSE))</f>
        <v/>
      </c>
      <c r="AO677" s="31" t="s">
        <v>57</v>
      </c>
    </row>
    <row r="678" spans="2:41" s="3" customFormat="1" ht="9.9499999999999993" customHeight="1" x14ac:dyDescent="0.2">
      <c r="B678" s="115" t="s">
        <v>92</v>
      </c>
      <c r="D678" s="40"/>
      <c r="E678" s="75" t="s">
        <v>558</v>
      </c>
      <c r="F678" s="75"/>
      <c r="G678" s="30" t="s">
        <v>557</v>
      </c>
      <c r="H678" s="30"/>
      <c r="I678" s="30"/>
      <c r="J678" s="30" t="s">
        <v>93</v>
      </c>
      <c r="K678" s="30"/>
      <c r="L678" s="30" t="s">
        <v>540</v>
      </c>
      <c r="M678" s="30"/>
      <c r="N678" s="30"/>
      <c r="P678" s="75" t="s">
        <v>553</v>
      </c>
      <c r="Q678" s="91"/>
      <c r="R678" s="29"/>
      <c r="S678" s="39">
        <f t="shared" si="472"/>
        <v>94.7</v>
      </c>
      <c r="T678" s="37" t="s">
        <v>46</v>
      </c>
      <c r="U678" s="5" t="str">
        <f>+Instructions!$B$3</f>
        <v>B</v>
      </c>
      <c r="V678" s="52"/>
      <c r="W678" s="56">
        <f>+Instructions!$C$22</f>
        <v>0</v>
      </c>
      <c r="X678" s="17">
        <f t="shared" si="473"/>
        <v>94.7</v>
      </c>
      <c r="Y678" s="52"/>
      <c r="Z678" s="6" t="s">
        <v>737</v>
      </c>
      <c r="AA678" s="39">
        <v>94.7</v>
      </c>
      <c r="AB678" s="60">
        <f t="shared" si="474"/>
        <v>0</v>
      </c>
      <c r="AC678" s="17">
        <f t="shared" si="475"/>
        <v>94.7</v>
      </c>
      <c r="AD678" s="12">
        <f t="shared" si="476"/>
        <v>0</v>
      </c>
      <c r="AE678" s="118"/>
      <c r="AF678" s="128">
        <v>4</v>
      </c>
      <c r="AG678" s="111">
        <f t="shared" si="477"/>
        <v>94.7</v>
      </c>
      <c r="AH678" s="52"/>
      <c r="AJ678" s="17">
        <f t="shared" si="478"/>
        <v>94.7</v>
      </c>
      <c r="AK678" s="17">
        <f t="shared" si="479"/>
        <v>0</v>
      </c>
      <c r="AL678" s="17">
        <f t="shared" si="480"/>
        <v>0</v>
      </c>
      <c r="AM678" s="17" t="str">
        <f t="shared" si="481"/>
        <v/>
      </c>
      <c r="AO678" s="31" t="s">
        <v>57</v>
      </c>
    </row>
    <row r="679" spans="2:41" s="3" customFormat="1" ht="9.9499999999999993" customHeight="1" x14ac:dyDescent="0.2">
      <c r="B679" s="115" t="s">
        <v>92</v>
      </c>
      <c r="D679" s="40"/>
      <c r="E679" s="75" t="s">
        <v>558</v>
      </c>
      <c r="F679" s="75"/>
      <c r="G679" s="30" t="s">
        <v>557</v>
      </c>
      <c r="H679" s="30"/>
      <c r="I679" s="30"/>
      <c r="J679" s="30" t="s">
        <v>539</v>
      </c>
      <c r="K679" s="30"/>
      <c r="L679" s="30" t="s">
        <v>540</v>
      </c>
      <c r="M679" s="30"/>
      <c r="N679" s="30"/>
      <c r="P679" s="75" t="s">
        <v>553</v>
      </c>
      <c r="Q679" s="91"/>
      <c r="R679" s="29"/>
      <c r="S679" s="39">
        <f t="shared" si="462"/>
        <v>63.95</v>
      </c>
      <c r="T679" s="37" t="s">
        <v>46</v>
      </c>
      <c r="U679" s="5" t="str">
        <f>+Instructions!$B$3</f>
        <v>B</v>
      </c>
      <c r="V679" s="52"/>
      <c r="W679" s="56">
        <f>+Instructions!$C$22</f>
        <v>0</v>
      </c>
      <c r="X679" s="17">
        <f t="shared" si="463"/>
        <v>63.95</v>
      </c>
      <c r="Y679" s="52"/>
      <c r="Z679" s="6" t="s">
        <v>737</v>
      </c>
      <c r="AA679" s="39">
        <v>63.95</v>
      </c>
      <c r="AB679" s="60">
        <f t="shared" si="464"/>
        <v>0</v>
      </c>
      <c r="AC679" s="17">
        <f t="shared" si="465"/>
        <v>63.95</v>
      </c>
      <c r="AD679" s="12">
        <f t="shared" si="466"/>
        <v>0</v>
      </c>
      <c r="AE679" s="118"/>
      <c r="AF679" s="128">
        <v>4</v>
      </c>
      <c r="AG679" s="111">
        <f t="shared" si="467"/>
        <v>63.95</v>
      </c>
      <c r="AH679" s="52"/>
      <c r="AJ679" s="17">
        <f t="shared" si="468"/>
        <v>63.95</v>
      </c>
      <c r="AK679" s="17">
        <f t="shared" si="469"/>
        <v>0</v>
      </c>
      <c r="AL679" s="17">
        <f t="shared" si="470"/>
        <v>0</v>
      </c>
      <c r="AM679" s="17" t="str">
        <f t="shared" si="471"/>
        <v/>
      </c>
      <c r="AO679" s="31" t="s">
        <v>57</v>
      </c>
    </row>
    <row r="680" spans="2:41" s="3" customFormat="1" ht="9.9499999999999993" customHeight="1" x14ac:dyDescent="0.2">
      <c r="B680" s="115" t="s">
        <v>92</v>
      </c>
      <c r="D680" s="40"/>
      <c r="E680" s="75" t="s">
        <v>558</v>
      </c>
      <c r="F680" s="75"/>
      <c r="G680" s="30" t="s">
        <v>557</v>
      </c>
      <c r="H680" s="30"/>
      <c r="I680" s="30"/>
      <c r="J680" s="30" t="s">
        <v>545</v>
      </c>
      <c r="K680" s="30"/>
      <c r="L680" s="30" t="s">
        <v>540</v>
      </c>
      <c r="M680" s="30"/>
      <c r="N680" s="30"/>
      <c r="P680" s="75" t="s">
        <v>553</v>
      </c>
      <c r="Q680" s="91"/>
      <c r="R680" s="29"/>
      <c r="S680" s="39">
        <f t="shared" si="462"/>
        <v>63.95</v>
      </c>
      <c r="T680" s="37" t="s">
        <v>46</v>
      </c>
      <c r="U680" s="5" t="str">
        <f>+Instructions!$B$3</f>
        <v>B</v>
      </c>
      <c r="V680" s="52"/>
      <c r="W680" s="56">
        <f>+Instructions!$C$22</f>
        <v>0</v>
      </c>
      <c r="X680" s="17">
        <f t="shared" si="463"/>
        <v>63.95</v>
      </c>
      <c r="Y680" s="52"/>
      <c r="Z680" s="6" t="s">
        <v>737</v>
      </c>
      <c r="AA680" s="39">
        <v>63.95</v>
      </c>
      <c r="AB680" s="60">
        <f t="shared" si="464"/>
        <v>0</v>
      </c>
      <c r="AC680" s="17">
        <f t="shared" si="465"/>
        <v>63.95</v>
      </c>
      <c r="AD680" s="12">
        <f t="shared" si="466"/>
        <v>0</v>
      </c>
      <c r="AE680" s="118"/>
      <c r="AF680" s="128">
        <v>4</v>
      </c>
      <c r="AG680" s="111">
        <f t="shared" si="467"/>
        <v>63.95</v>
      </c>
      <c r="AH680" s="52"/>
      <c r="AJ680" s="17">
        <f t="shared" si="468"/>
        <v>63.95</v>
      </c>
      <c r="AK680" s="17">
        <f t="shared" si="469"/>
        <v>0</v>
      </c>
      <c r="AL680" s="17">
        <f t="shared" si="470"/>
        <v>0</v>
      </c>
      <c r="AM680" s="17" t="str">
        <f t="shared" si="471"/>
        <v/>
      </c>
      <c r="AO680" s="31" t="s">
        <v>57</v>
      </c>
    </row>
    <row r="681" spans="2:41" s="3" customFormat="1" ht="9.9499999999999993" customHeight="1" x14ac:dyDescent="0.2">
      <c r="B681" s="115" t="s">
        <v>92</v>
      </c>
      <c r="D681" s="40"/>
      <c r="E681" s="75" t="s">
        <v>558</v>
      </c>
      <c r="F681" s="75"/>
      <c r="G681" s="30" t="s">
        <v>557</v>
      </c>
      <c r="H681" s="30"/>
      <c r="I681" s="30"/>
      <c r="J681" s="30" t="s">
        <v>546</v>
      </c>
      <c r="K681" s="30"/>
      <c r="L681" s="227" t="s">
        <v>129</v>
      </c>
      <c r="M681" s="30"/>
      <c r="N681" s="30"/>
      <c r="P681" s="75" t="s">
        <v>553</v>
      </c>
      <c r="Q681" s="91"/>
      <c r="R681" s="29"/>
      <c r="S681" s="39">
        <f t="shared" si="462"/>
        <v>82.5</v>
      </c>
      <c r="T681" s="37" t="s">
        <v>46</v>
      </c>
      <c r="U681" s="5" t="str">
        <f>+Instructions!$B$3</f>
        <v>B</v>
      </c>
      <c r="V681" s="52"/>
      <c r="W681" s="56">
        <f>+Instructions!$C$22</f>
        <v>0</v>
      </c>
      <c r="X681" s="17">
        <f t="shared" si="463"/>
        <v>82.5</v>
      </c>
      <c r="Y681" s="52"/>
      <c r="Z681" s="6" t="s">
        <v>737</v>
      </c>
      <c r="AA681" s="39">
        <v>82.5</v>
      </c>
      <c r="AB681" s="60">
        <f t="shared" si="464"/>
        <v>0</v>
      </c>
      <c r="AC681" s="17">
        <f t="shared" si="465"/>
        <v>82.5</v>
      </c>
      <c r="AD681" s="12">
        <f t="shared" si="466"/>
        <v>0</v>
      </c>
      <c r="AE681" s="118"/>
      <c r="AF681" s="128">
        <v>4</v>
      </c>
      <c r="AG681" s="111">
        <f t="shared" si="467"/>
        <v>82.5</v>
      </c>
      <c r="AH681" s="52"/>
      <c r="AJ681" s="17">
        <f t="shared" si="468"/>
        <v>82.5</v>
      </c>
      <c r="AK681" s="17">
        <f t="shared" si="469"/>
        <v>0</v>
      </c>
      <c r="AL681" s="17">
        <f t="shared" si="470"/>
        <v>0</v>
      </c>
      <c r="AM681" s="17" t="str">
        <f t="shared" si="471"/>
        <v/>
      </c>
      <c r="AO681" s="31" t="s">
        <v>57</v>
      </c>
    </row>
    <row r="682" spans="2:41" s="3" customFormat="1" ht="2.85" customHeight="1" x14ac:dyDescent="0.2">
      <c r="P682" s="75"/>
      <c r="Q682" s="91"/>
      <c r="R682" s="6"/>
      <c r="S682" s="39"/>
      <c r="T682" s="6"/>
      <c r="U682" s="5"/>
      <c r="V682" s="52"/>
      <c r="W682" s="56"/>
      <c r="X682" s="15"/>
      <c r="Y682" s="52"/>
      <c r="Z682" s="39"/>
      <c r="AA682" s="39"/>
      <c r="AB682" s="55"/>
      <c r="AC682" s="17"/>
      <c r="AD682" s="15"/>
      <c r="AE682" s="65"/>
      <c r="AF682" s="121"/>
      <c r="AG682" s="39"/>
      <c r="AH682" s="52"/>
      <c r="AJ682" s="17"/>
      <c r="AK682" s="17"/>
      <c r="AL682" s="17"/>
      <c r="AM682" s="17"/>
      <c r="AO682" s="31"/>
    </row>
    <row r="683" spans="2:41" s="3" customFormat="1" ht="9.9499999999999993" customHeight="1" x14ac:dyDescent="0.2">
      <c r="B683" s="115" t="s">
        <v>92</v>
      </c>
      <c r="D683" s="40"/>
      <c r="E683" s="75" t="s">
        <v>531</v>
      </c>
      <c r="F683" s="75"/>
      <c r="G683" s="30" t="s">
        <v>559</v>
      </c>
      <c r="H683" s="30"/>
      <c r="I683" s="30"/>
      <c r="J683" s="30" t="s">
        <v>537</v>
      </c>
      <c r="K683" s="30"/>
      <c r="L683" s="227" t="s">
        <v>328</v>
      </c>
      <c r="M683" s="30"/>
      <c r="N683" s="30"/>
      <c r="P683" s="75" t="s">
        <v>560</v>
      </c>
      <c r="Q683" s="91"/>
      <c r="R683" s="29"/>
      <c r="S683" s="39">
        <f t="shared" ref="S683:S686" si="482">IF(Suggested="Yes",AA683,AG683)</f>
        <v>108.25</v>
      </c>
      <c r="T683" s="37" t="s">
        <v>46</v>
      </c>
      <c r="U683" s="5" t="str">
        <f>+Instructions!$B$3</f>
        <v>B</v>
      </c>
      <c r="V683" s="52"/>
      <c r="W683" s="56">
        <f>+Instructions!$C$22</f>
        <v>0</v>
      </c>
      <c r="X683" s="17">
        <f t="shared" ref="X683:X686" si="483">ROUND($AA683*(1-W683)+0.004999,2)</f>
        <v>108.25</v>
      </c>
      <c r="Y683" s="52"/>
      <c r="Z683" s="6" t="s">
        <v>737</v>
      </c>
      <c r="AA683" s="39">
        <v>108.25</v>
      </c>
      <c r="AB683" s="60">
        <f t="shared" ref="AB683:AB686" si="484">+W683</f>
        <v>0</v>
      </c>
      <c r="AC683" s="17">
        <f t="shared" ref="AC683:AC686" si="485">+X683</f>
        <v>108.25</v>
      </c>
      <c r="AD683" s="12">
        <f t="shared" ref="AD683:AD686" si="486">(AG683-AC683)/AG683</f>
        <v>0</v>
      </c>
      <c r="AE683" s="118"/>
      <c r="AF683" s="128">
        <v>4</v>
      </c>
      <c r="AG683" s="111">
        <f t="shared" ref="AG683:AG686" si="487">SUM(AJ683:AL683)+AE683</f>
        <v>108.25</v>
      </c>
      <c r="AH683" s="52"/>
      <c r="AJ683" s="17">
        <f t="shared" ref="AJ683:AJ686" si="488">ROUND(AC683/(1-VLOOKUP(AF683,Group,2,FALSE)),2)</f>
        <v>108.25</v>
      </c>
      <c r="AK683" s="17">
        <f t="shared" ref="AK683:AK686" si="489">IF(VLOOKUP(AF683,Group,5,FALSE)="YES",VLOOKUP(ROUND(ROUND(AJ683,1)-AJ683,2),Round,2,FALSE)+VLOOKUP(AF683,Group,6,FALSE),0)</f>
        <v>0</v>
      </c>
      <c r="AL683" s="17">
        <f t="shared" ref="AL683:AL686" si="490">IF(VLOOKUP(AF683,Group,7,FALSE)="",0,ROUND(AJ683-0.04999,1)-AJ683+AM683)</f>
        <v>0</v>
      </c>
      <c r="AM683" s="17" t="str">
        <f t="shared" ref="AM683:AM686" si="491">IF(VLOOKUP(AF683,Group,7,FALSE)="","",VLOOKUP(AF683,Group,7,FALSE))</f>
        <v/>
      </c>
      <c r="AO683" s="31" t="s">
        <v>57</v>
      </c>
    </row>
    <row r="684" spans="2:41" s="3" customFormat="1" ht="9.9499999999999993" customHeight="1" x14ac:dyDescent="0.2">
      <c r="B684" s="115" t="s">
        <v>92</v>
      </c>
      <c r="D684" s="40"/>
      <c r="E684" s="75" t="s">
        <v>531</v>
      </c>
      <c r="F684" s="75"/>
      <c r="G684" s="30" t="s">
        <v>559</v>
      </c>
      <c r="H684" s="30"/>
      <c r="I684" s="30"/>
      <c r="J684" s="30" t="s">
        <v>538</v>
      </c>
      <c r="K684" s="30"/>
      <c r="L684" s="227" t="s">
        <v>328</v>
      </c>
      <c r="M684" s="30"/>
      <c r="N684" s="30"/>
      <c r="P684" s="75" t="s">
        <v>560</v>
      </c>
      <c r="Q684" s="91"/>
      <c r="R684" s="29"/>
      <c r="S684" s="39">
        <f t="shared" si="482"/>
        <v>86.7</v>
      </c>
      <c r="T684" s="37" t="s">
        <v>46</v>
      </c>
      <c r="U684" s="5" t="str">
        <f>+Instructions!$B$3</f>
        <v>B</v>
      </c>
      <c r="V684" s="52"/>
      <c r="W684" s="56">
        <f>+Instructions!$C$22</f>
        <v>0</v>
      </c>
      <c r="X684" s="17">
        <f t="shared" si="483"/>
        <v>86.7</v>
      </c>
      <c r="Y684" s="52"/>
      <c r="Z684" s="6" t="s">
        <v>737</v>
      </c>
      <c r="AA684" s="39">
        <v>86.7</v>
      </c>
      <c r="AB684" s="60">
        <f t="shared" si="484"/>
        <v>0</v>
      </c>
      <c r="AC684" s="17">
        <f t="shared" si="485"/>
        <v>86.7</v>
      </c>
      <c r="AD684" s="12">
        <f t="shared" si="486"/>
        <v>0</v>
      </c>
      <c r="AE684" s="118"/>
      <c r="AF684" s="128">
        <v>4</v>
      </c>
      <c r="AG684" s="111">
        <f t="shared" si="487"/>
        <v>86.7</v>
      </c>
      <c r="AH684" s="52"/>
      <c r="AJ684" s="17">
        <f t="shared" si="488"/>
        <v>86.7</v>
      </c>
      <c r="AK684" s="17">
        <f t="shared" si="489"/>
        <v>0</v>
      </c>
      <c r="AL684" s="17">
        <f t="shared" si="490"/>
        <v>0</v>
      </c>
      <c r="AM684" s="17" t="str">
        <f t="shared" si="491"/>
        <v/>
      </c>
      <c r="AO684" s="31" t="s">
        <v>57</v>
      </c>
    </row>
    <row r="685" spans="2:41" s="3" customFormat="1" ht="9.9499999999999993" customHeight="1" x14ac:dyDescent="0.2">
      <c r="B685" s="115" t="s">
        <v>92</v>
      </c>
      <c r="D685" s="40"/>
      <c r="E685" s="75" t="s">
        <v>531</v>
      </c>
      <c r="F685" s="75"/>
      <c r="G685" s="30" t="s">
        <v>559</v>
      </c>
      <c r="H685" s="30"/>
      <c r="I685" s="30"/>
      <c r="J685" s="30" t="s">
        <v>93</v>
      </c>
      <c r="K685" s="30"/>
      <c r="L685" s="30" t="s">
        <v>540</v>
      </c>
      <c r="M685" s="30"/>
      <c r="N685" s="30"/>
      <c r="P685" s="75" t="s">
        <v>560</v>
      </c>
      <c r="Q685" s="91"/>
      <c r="R685" s="29"/>
      <c r="S685" s="39">
        <f t="shared" si="482"/>
        <v>108.25</v>
      </c>
      <c r="T685" s="37" t="s">
        <v>46</v>
      </c>
      <c r="U685" s="5" t="str">
        <f>+Instructions!$B$3</f>
        <v>B</v>
      </c>
      <c r="V685" s="52"/>
      <c r="W685" s="56">
        <f>+Instructions!$C$22</f>
        <v>0</v>
      </c>
      <c r="X685" s="17">
        <f t="shared" si="483"/>
        <v>108.25</v>
      </c>
      <c r="Y685" s="52"/>
      <c r="Z685" s="6" t="s">
        <v>737</v>
      </c>
      <c r="AA685" s="39">
        <v>108.25</v>
      </c>
      <c r="AB685" s="60">
        <f t="shared" si="484"/>
        <v>0</v>
      </c>
      <c r="AC685" s="17">
        <f t="shared" si="485"/>
        <v>108.25</v>
      </c>
      <c r="AD685" s="12">
        <f t="shared" si="486"/>
        <v>0</v>
      </c>
      <c r="AE685" s="118"/>
      <c r="AF685" s="128">
        <v>4</v>
      </c>
      <c r="AG685" s="111">
        <f t="shared" si="487"/>
        <v>108.25</v>
      </c>
      <c r="AH685" s="52"/>
      <c r="AJ685" s="17">
        <f t="shared" si="488"/>
        <v>108.25</v>
      </c>
      <c r="AK685" s="17">
        <f t="shared" si="489"/>
        <v>0</v>
      </c>
      <c r="AL685" s="17">
        <f t="shared" si="490"/>
        <v>0</v>
      </c>
      <c r="AM685" s="17" t="str">
        <f t="shared" si="491"/>
        <v/>
      </c>
      <c r="AO685" s="31" t="s">
        <v>57</v>
      </c>
    </row>
    <row r="686" spans="2:41" s="3" customFormat="1" ht="9.9499999999999993" customHeight="1" x14ac:dyDescent="0.2">
      <c r="B686" s="115" t="s">
        <v>92</v>
      </c>
      <c r="D686" s="40"/>
      <c r="E686" s="75" t="s">
        <v>531</v>
      </c>
      <c r="F686" s="75"/>
      <c r="G686" s="30" t="s">
        <v>559</v>
      </c>
      <c r="H686" s="30"/>
      <c r="I686" s="30"/>
      <c r="J686" s="30" t="s">
        <v>546</v>
      </c>
      <c r="K686" s="30"/>
      <c r="L686" s="227" t="s">
        <v>129</v>
      </c>
      <c r="M686" s="30"/>
      <c r="N686" s="30"/>
      <c r="P686" s="75" t="s">
        <v>560</v>
      </c>
      <c r="Q686" s="91"/>
      <c r="R686" s="29"/>
      <c r="S686" s="39">
        <f t="shared" si="482"/>
        <v>103</v>
      </c>
      <c r="T686" s="37" t="s">
        <v>46</v>
      </c>
      <c r="U686" s="5" t="str">
        <f>+Instructions!$B$3</f>
        <v>B</v>
      </c>
      <c r="V686" s="52"/>
      <c r="W686" s="56">
        <f>+Instructions!$C$22</f>
        <v>0</v>
      </c>
      <c r="X686" s="17">
        <f t="shared" si="483"/>
        <v>103</v>
      </c>
      <c r="Y686" s="52"/>
      <c r="Z686" s="6" t="s">
        <v>737</v>
      </c>
      <c r="AA686" s="39">
        <v>103</v>
      </c>
      <c r="AB686" s="60">
        <f t="shared" si="484"/>
        <v>0</v>
      </c>
      <c r="AC686" s="17">
        <f t="shared" si="485"/>
        <v>103</v>
      </c>
      <c r="AD686" s="12">
        <f t="shared" si="486"/>
        <v>0</v>
      </c>
      <c r="AE686" s="118"/>
      <c r="AF686" s="128">
        <v>4</v>
      </c>
      <c r="AG686" s="111">
        <f t="shared" si="487"/>
        <v>103</v>
      </c>
      <c r="AH686" s="52"/>
      <c r="AJ686" s="17">
        <f t="shared" si="488"/>
        <v>103</v>
      </c>
      <c r="AK686" s="17">
        <f t="shared" si="489"/>
        <v>0</v>
      </c>
      <c r="AL686" s="17">
        <f t="shared" si="490"/>
        <v>0</v>
      </c>
      <c r="AM686" s="17" t="str">
        <f t="shared" si="491"/>
        <v/>
      </c>
      <c r="AO686" s="31" t="s">
        <v>57</v>
      </c>
    </row>
    <row r="687" spans="2:41" s="3" customFormat="1" ht="2.85" customHeight="1" x14ac:dyDescent="0.2">
      <c r="P687" s="75"/>
      <c r="Q687" s="91"/>
      <c r="R687" s="6"/>
      <c r="S687" s="39"/>
      <c r="T687" s="6"/>
      <c r="U687" s="5"/>
      <c r="V687" s="52"/>
      <c r="W687" s="56"/>
      <c r="X687" s="15"/>
      <c r="Y687" s="52"/>
      <c r="Z687" s="39"/>
      <c r="AA687" s="39"/>
      <c r="AB687" s="55"/>
      <c r="AC687" s="17"/>
      <c r="AD687" s="15"/>
      <c r="AE687" s="65"/>
      <c r="AF687" s="121"/>
      <c r="AG687" s="39"/>
      <c r="AH687" s="52"/>
      <c r="AJ687" s="17"/>
      <c r="AK687" s="17"/>
      <c r="AL687" s="17"/>
      <c r="AM687" s="17"/>
      <c r="AO687" s="31"/>
    </row>
    <row r="688" spans="2:41" s="3" customFormat="1" ht="9.9499999999999993" customHeight="1" x14ac:dyDescent="0.2">
      <c r="B688" s="115" t="s">
        <v>92</v>
      </c>
      <c r="D688" s="40"/>
      <c r="E688" s="75" t="s">
        <v>562</v>
      </c>
      <c r="F688" s="75"/>
      <c r="G688" s="30" t="s">
        <v>561</v>
      </c>
      <c r="H688" s="30"/>
      <c r="I688" s="30"/>
      <c r="J688" s="30" t="s">
        <v>537</v>
      </c>
      <c r="K688" s="30"/>
      <c r="L688" s="227" t="s">
        <v>328</v>
      </c>
      <c r="M688" s="30"/>
      <c r="N688" s="30"/>
      <c r="P688" s="75" t="s">
        <v>563</v>
      </c>
      <c r="Q688" s="91"/>
      <c r="R688" s="29"/>
      <c r="S688" s="39">
        <f t="shared" ref="S688:S691" si="492">IF(Suggested="Yes",AA688,AG688)</f>
        <v>105.15</v>
      </c>
      <c r="T688" s="37" t="s">
        <v>46</v>
      </c>
      <c r="U688" s="5" t="str">
        <f>+Instructions!$B$3</f>
        <v>B</v>
      </c>
      <c r="V688" s="52"/>
      <c r="W688" s="56">
        <f>+Instructions!$C$22</f>
        <v>0</v>
      </c>
      <c r="X688" s="17">
        <f t="shared" ref="X688:X691" si="493">ROUND($AA688*(1-W688)+0.004999,2)</f>
        <v>105.15</v>
      </c>
      <c r="Y688" s="52"/>
      <c r="Z688" s="6" t="s">
        <v>737</v>
      </c>
      <c r="AA688" s="39">
        <v>105.15</v>
      </c>
      <c r="AB688" s="60">
        <f t="shared" ref="AB688:AB691" si="494">+W688</f>
        <v>0</v>
      </c>
      <c r="AC688" s="17">
        <f t="shared" ref="AC688:AC691" si="495">+X688</f>
        <v>105.15</v>
      </c>
      <c r="AD688" s="12">
        <f t="shared" ref="AD688:AD691" si="496">(AG688-AC688)/AG688</f>
        <v>0</v>
      </c>
      <c r="AE688" s="118"/>
      <c r="AF688" s="128">
        <v>4</v>
      </c>
      <c r="AG688" s="111">
        <f t="shared" ref="AG688:AG691" si="497">SUM(AJ688:AL688)+AE688</f>
        <v>105.15</v>
      </c>
      <c r="AH688" s="52"/>
      <c r="AJ688" s="17">
        <f t="shared" ref="AJ688:AJ691" si="498">ROUND(AC688/(1-VLOOKUP(AF688,Group,2,FALSE)),2)</f>
        <v>105.15</v>
      </c>
      <c r="AK688" s="17">
        <f t="shared" ref="AK688:AK691" si="499">IF(VLOOKUP(AF688,Group,5,FALSE)="YES",VLOOKUP(ROUND(ROUND(AJ688,1)-AJ688,2),Round,2,FALSE)+VLOOKUP(AF688,Group,6,FALSE),0)</f>
        <v>0</v>
      </c>
      <c r="AL688" s="17">
        <f t="shared" ref="AL688:AL691" si="500">IF(VLOOKUP(AF688,Group,7,FALSE)="",0,ROUND(AJ688-0.04999,1)-AJ688+AM688)</f>
        <v>0</v>
      </c>
      <c r="AM688" s="17" t="str">
        <f t="shared" ref="AM688:AM691" si="501">IF(VLOOKUP(AF688,Group,7,FALSE)="","",VLOOKUP(AF688,Group,7,FALSE))</f>
        <v/>
      </c>
      <c r="AO688" s="31" t="s">
        <v>57</v>
      </c>
    </row>
    <row r="689" spans="2:41" s="3" customFormat="1" ht="9.9499999999999993" customHeight="1" x14ac:dyDescent="0.2">
      <c r="B689" s="115" t="s">
        <v>92</v>
      </c>
      <c r="D689" s="40"/>
      <c r="E689" s="75" t="s">
        <v>562</v>
      </c>
      <c r="F689" s="75"/>
      <c r="G689" s="30" t="s">
        <v>561</v>
      </c>
      <c r="H689" s="30"/>
      <c r="I689" s="30"/>
      <c r="J689" s="30" t="s">
        <v>538</v>
      </c>
      <c r="K689" s="30"/>
      <c r="L689" s="227" t="s">
        <v>328</v>
      </c>
      <c r="M689" s="30"/>
      <c r="N689" s="30"/>
      <c r="P689" s="75" t="s">
        <v>563</v>
      </c>
      <c r="Q689" s="91"/>
      <c r="R689" s="29"/>
      <c r="S689" s="39">
        <f t="shared" si="492"/>
        <v>84.5</v>
      </c>
      <c r="T689" s="37" t="s">
        <v>46</v>
      </c>
      <c r="U689" s="5" t="str">
        <f>+Instructions!$B$3</f>
        <v>B</v>
      </c>
      <c r="V689" s="52"/>
      <c r="W689" s="56">
        <f>+Instructions!$C$22</f>
        <v>0</v>
      </c>
      <c r="X689" s="17">
        <f t="shared" si="493"/>
        <v>84.5</v>
      </c>
      <c r="Y689" s="52"/>
      <c r="Z689" s="6" t="s">
        <v>737</v>
      </c>
      <c r="AA689" s="39">
        <v>84.5</v>
      </c>
      <c r="AB689" s="60">
        <f t="shared" si="494"/>
        <v>0</v>
      </c>
      <c r="AC689" s="17">
        <f t="shared" si="495"/>
        <v>84.5</v>
      </c>
      <c r="AD689" s="12">
        <f t="shared" si="496"/>
        <v>0</v>
      </c>
      <c r="AE689" s="118"/>
      <c r="AF689" s="128">
        <v>4</v>
      </c>
      <c r="AG689" s="111">
        <f t="shared" si="497"/>
        <v>84.5</v>
      </c>
      <c r="AH689" s="52"/>
      <c r="AJ689" s="17">
        <f t="shared" si="498"/>
        <v>84.5</v>
      </c>
      <c r="AK689" s="17">
        <f t="shared" si="499"/>
        <v>0</v>
      </c>
      <c r="AL689" s="17">
        <f t="shared" si="500"/>
        <v>0</v>
      </c>
      <c r="AM689" s="17" t="str">
        <f t="shared" si="501"/>
        <v/>
      </c>
      <c r="AO689" s="31" t="s">
        <v>57</v>
      </c>
    </row>
    <row r="690" spans="2:41" s="3" customFormat="1" ht="9.9499999999999993" customHeight="1" x14ac:dyDescent="0.2">
      <c r="B690" s="115" t="s">
        <v>92</v>
      </c>
      <c r="D690" s="40"/>
      <c r="E690" s="75" t="s">
        <v>562</v>
      </c>
      <c r="F690" s="75"/>
      <c r="G690" s="30" t="s">
        <v>561</v>
      </c>
      <c r="H690" s="30"/>
      <c r="I690" s="30"/>
      <c r="J690" s="30" t="s">
        <v>93</v>
      </c>
      <c r="K690" s="30"/>
      <c r="L690" s="30" t="s">
        <v>540</v>
      </c>
      <c r="M690" s="30"/>
      <c r="N690" s="30"/>
      <c r="P690" s="75" t="s">
        <v>563</v>
      </c>
      <c r="Q690" s="91"/>
      <c r="R690" s="29"/>
      <c r="S690" s="39">
        <f t="shared" si="492"/>
        <v>115.45</v>
      </c>
      <c r="T690" s="37" t="s">
        <v>46</v>
      </c>
      <c r="U690" s="5" t="str">
        <f>+Instructions!$B$3</f>
        <v>B</v>
      </c>
      <c r="V690" s="52"/>
      <c r="W690" s="56">
        <f>+Instructions!$C$22</f>
        <v>0</v>
      </c>
      <c r="X690" s="17">
        <f t="shared" si="493"/>
        <v>115.45</v>
      </c>
      <c r="Y690" s="52"/>
      <c r="Z690" s="6" t="s">
        <v>737</v>
      </c>
      <c r="AA690" s="39">
        <v>115.45</v>
      </c>
      <c r="AB690" s="60">
        <f t="shared" si="494"/>
        <v>0</v>
      </c>
      <c r="AC690" s="17">
        <f t="shared" si="495"/>
        <v>115.45</v>
      </c>
      <c r="AD690" s="12">
        <f t="shared" si="496"/>
        <v>0</v>
      </c>
      <c r="AE690" s="118"/>
      <c r="AF690" s="128">
        <v>4</v>
      </c>
      <c r="AG690" s="111">
        <f t="shared" si="497"/>
        <v>115.45</v>
      </c>
      <c r="AH690" s="52"/>
      <c r="AJ690" s="17">
        <f t="shared" si="498"/>
        <v>115.45</v>
      </c>
      <c r="AK690" s="17">
        <f t="shared" si="499"/>
        <v>0</v>
      </c>
      <c r="AL690" s="17">
        <f t="shared" si="500"/>
        <v>0</v>
      </c>
      <c r="AM690" s="17" t="str">
        <f t="shared" si="501"/>
        <v/>
      </c>
      <c r="AO690" s="31" t="s">
        <v>57</v>
      </c>
    </row>
    <row r="691" spans="2:41" s="3" customFormat="1" ht="9.9499999999999993" customHeight="1" x14ac:dyDescent="0.2">
      <c r="B691" s="115" t="s">
        <v>92</v>
      </c>
      <c r="D691" s="40"/>
      <c r="E691" s="75" t="s">
        <v>562</v>
      </c>
      <c r="F691" s="75"/>
      <c r="G691" s="30" t="s">
        <v>561</v>
      </c>
      <c r="H691" s="30"/>
      <c r="I691" s="30"/>
      <c r="J691" s="30" t="s">
        <v>539</v>
      </c>
      <c r="K691" s="30"/>
      <c r="L691" s="30" t="s">
        <v>541</v>
      </c>
      <c r="M691" s="30"/>
      <c r="N691" s="30"/>
      <c r="P691" s="75" t="s">
        <v>563</v>
      </c>
      <c r="Q691" s="91"/>
      <c r="R691" s="29"/>
      <c r="S691" s="39">
        <f t="shared" si="492"/>
        <v>99.95</v>
      </c>
      <c r="T691" s="37" t="s">
        <v>46</v>
      </c>
      <c r="U691" s="5" t="str">
        <f>+Instructions!$B$3</f>
        <v>B</v>
      </c>
      <c r="V691" s="52"/>
      <c r="W691" s="56">
        <f>+Instructions!$C$22</f>
        <v>0</v>
      </c>
      <c r="X691" s="17">
        <f t="shared" si="493"/>
        <v>99.95</v>
      </c>
      <c r="Y691" s="52"/>
      <c r="Z691" s="6" t="s">
        <v>737</v>
      </c>
      <c r="AA691" s="39">
        <v>99.95</v>
      </c>
      <c r="AB691" s="60">
        <f t="shared" si="494"/>
        <v>0</v>
      </c>
      <c r="AC691" s="17">
        <f t="shared" si="495"/>
        <v>99.95</v>
      </c>
      <c r="AD691" s="12">
        <f t="shared" si="496"/>
        <v>0</v>
      </c>
      <c r="AE691" s="118"/>
      <c r="AF691" s="128">
        <v>4</v>
      </c>
      <c r="AG691" s="111">
        <f t="shared" si="497"/>
        <v>99.95</v>
      </c>
      <c r="AH691" s="52"/>
      <c r="AJ691" s="17">
        <f t="shared" si="498"/>
        <v>99.95</v>
      </c>
      <c r="AK691" s="17">
        <f t="shared" si="499"/>
        <v>0</v>
      </c>
      <c r="AL691" s="17">
        <f t="shared" si="500"/>
        <v>0</v>
      </c>
      <c r="AM691" s="17" t="str">
        <f t="shared" si="501"/>
        <v/>
      </c>
      <c r="AO691" s="31" t="s">
        <v>57</v>
      </c>
    </row>
    <row r="692" spans="2:41" s="3" customFormat="1" ht="2.85" customHeight="1" x14ac:dyDescent="0.2">
      <c r="P692" s="75"/>
      <c r="Q692" s="91"/>
      <c r="R692" s="6"/>
      <c r="S692" s="39"/>
      <c r="T692" s="6"/>
      <c r="U692" s="5"/>
      <c r="V692" s="52"/>
      <c r="W692" s="56"/>
      <c r="X692" s="15"/>
      <c r="Y692" s="52"/>
      <c r="Z692" s="39"/>
      <c r="AA692" s="39"/>
      <c r="AB692" s="55"/>
      <c r="AC692" s="17"/>
      <c r="AD692" s="15"/>
      <c r="AE692" s="65"/>
      <c r="AF692" s="121"/>
      <c r="AG692" s="39"/>
      <c r="AH692" s="52"/>
      <c r="AJ692" s="17"/>
      <c r="AK692" s="17"/>
      <c r="AL692" s="17"/>
      <c r="AM692" s="17"/>
      <c r="AO692" s="31"/>
    </row>
    <row r="693" spans="2:41" s="3" customFormat="1" ht="9.9499999999999993" customHeight="1" x14ac:dyDescent="0.2">
      <c r="B693" s="115" t="s">
        <v>92</v>
      </c>
      <c r="D693" s="40"/>
      <c r="E693" s="75" t="s">
        <v>565</v>
      </c>
      <c r="F693" s="75"/>
      <c r="G693" s="30" t="s">
        <v>564</v>
      </c>
      <c r="H693" s="30"/>
      <c r="I693" s="30"/>
      <c r="J693" s="30" t="s">
        <v>537</v>
      </c>
      <c r="K693" s="30"/>
      <c r="L693" s="227" t="s">
        <v>328</v>
      </c>
      <c r="M693" s="30"/>
      <c r="N693" s="30"/>
      <c r="P693" s="75" t="s">
        <v>566</v>
      </c>
      <c r="Q693" s="91"/>
      <c r="R693" s="29"/>
      <c r="S693" s="39">
        <f t="shared" ref="S693:S698" si="502">IF(Suggested="Yes",AA693,AG693)</f>
        <v>103.25</v>
      </c>
      <c r="T693" s="37" t="s">
        <v>46</v>
      </c>
      <c r="U693" s="5" t="str">
        <f>+Instructions!$B$3</f>
        <v>B</v>
      </c>
      <c r="V693" s="52"/>
      <c r="W693" s="56">
        <f>+Instructions!$C$22</f>
        <v>0</v>
      </c>
      <c r="X693" s="17">
        <f t="shared" ref="X693:X698" si="503">ROUND($AA693*(1-W693)+0.004999,2)</f>
        <v>103.25</v>
      </c>
      <c r="Y693" s="52"/>
      <c r="Z693" s="6" t="s">
        <v>737</v>
      </c>
      <c r="AA693" s="39">
        <v>103.25</v>
      </c>
      <c r="AB693" s="60">
        <f t="shared" ref="AB693:AB698" si="504">+W693</f>
        <v>0</v>
      </c>
      <c r="AC693" s="17">
        <f t="shared" ref="AC693:AC698" si="505">+X693</f>
        <v>103.25</v>
      </c>
      <c r="AD693" s="12">
        <f t="shared" ref="AD693:AD698" si="506">(AG693-AC693)/AG693</f>
        <v>0</v>
      </c>
      <c r="AE693" s="118"/>
      <c r="AF693" s="128">
        <v>4</v>
      </c>
      <c r="AG693" s="111">
        <f t="shared" ref="AG693:AG698" si="507">SUM(AJ693:AL693)+AE693</f>
        <v>103.25</v>
      </c>
      <c r="AH693" s="52"/>
      <c r="AJ693" s="17">
        <f t="shared" ref="AJ693:AJ698" si="508">ROUND(AC693/(1-VLOOKUP(AF693,Group,2,FALSE)),2)</f>
        <v>103.25</v>
      </c>
      <c r="AK693" s="17">
        <f t="shared" ref="AK693:AK698" si="509">IF(VLOOKUP(AF693,Group,5,FALSE)="YES",VLOOKUP(ROUND(ROUND(AJ693,1)-AJ693,2),Round,2,FALSE)+VLOOKUP(AF693,Group,6,FALSE),0)</f>
        <v>0</v>
      </c>
      <c r="AL693" s="17">
        <f t="shared" ref="AL693:AL698" si="510">IF(VLOOKUP(AF693,Group,7,FALSE)="",0,ROUND(AJ693-0.04999,1)-AJ693+AM693)</f>
        <v>0</v>
      </c>
      <c r="AM693" s="17" t="str">
        <f t="shared" ref="AM693:AM698" si="511">IF(VLOOKUP(AF693,Group,7,FALSE)="","",VLOOKUP(AF693,Group,7,FALSE))</f>
        <v/>
      </c>
      <c r="AO693" s="31" t="s">
        <v>57</v>
      </c>
    </row>
    <row r="694" spans="2:41" s="3" customFormat="1" ht="9.9499999999999993" customHeight="1" x14ac:dyDescent="0.2">
      <c r="B694" s="115" t="s">
        <v>92</v>
      </c>
      <c r="D694" s="40"/>
      <c r="E694" s="75" t="s">
        <v>565</v>
      </c>
      <c r="F694" s="75"/>
      <c r="G694" s="30" t="s">
        <v>564</v>
      </c>
      <c r="H694" s="30"/>
      <c r="I694" s="30"/>
      <c r="J694" s="30" t="s">
        <v>538</v>
      </c>
      <c r="K694" s="30"/>
      <c r="L694" s="227" t="s">
        <v>328</v>
      </c>
      <c r="M694" s="30"/>
      <c r="N694" s="30"/>
      <c r="P694" s="75" t="s">
        <v>566</v>
      </c>
      <c r="Q694" s="91"/>
      <c r="R694" s="29"/>
      <c r="S694" s="39">
        <f t="shared" ref="S694:S695" si="512">IF(Suggested="Yes",AA694,AG694)</f>
        <v>84.75</v>
      </c>
      <c r="T694" s="37" t="s">
        <v>46</v>
      </c>
      <c r="U694" s="5" t="str">
        <f>+Instructions!$B$3</f>
        <v>B</v>
      </c>
      <c r="V694" s="52"/>
      <c r="W694" s="56">
        <f>+Instructions!$C$22</f>
        <v>0</v>
      </c>
      <c r="X694" s="17">
        <f t="shared" ref="X694:X695" si="513">ROUND($AA694*(1-W694)+0.004999,2)</f>
        <v>84.75</v>
      </c>
      <c r="Y694" s="52"/>
      <c r="Z694" s="6" t="s">
        <v>737</v>
      </c>
      <c r="AA694" s="39">
        <v>84.75</v>
      </c>
      <c r="AB694" s="60">
        <f t="shared" ref="AB694:AB695" si="514">+W694</f>
        <v>0</v>
      </c>
      <c r="AC694" s="17">
        <f t="shared" ref="AC694:AC695" si="515">+X694</f>
        <v>84.75</v>
      </c>
      <c r="AD694" s="12">
        <f t="shared" ref="AD694:AD695" si="516">(AG694-AC694)/AG694</f>
        <v>0</v>
      </c>
      <c r="AE694" s="118"/>
      <c r="AF694" s="128">
        <v>4</v>
      </c>
      <c r="AG694" s="111">
        <f t="shared" ref="AG694:AG695" si="517">SUM(AJ694:AL694)+AE694</f>
        <v>84.75</v>
      </c>
      <c r="AH694" s="52"/>
      <c r="AJ694" s="17">
        <f t="shared" ref="AJ694:AJ695" si="518">ROUND(AC694/(1-VLOOKUP(AF694,Group,2,FALSE)),2)</f>
        <v>84.75</v>
      </c>
      <c r="AK694" s="17">
        <f t="shared" ref="AK694:AK695" si="519">IF(VLOOKUP(AF694,Group,5,FALSE)="YES",VLOOKUP(ROUND(ROUND(AJ694,1)-AJ694,2),Round,2,FALSE)+VLOOKUP(AF694,Group,6,FALSE),0)</f>
        <v>0</v>
      </c>
      <c r="AL694" s="17">
        <f t="shared" ref="AL694:AL695" si="520">IF(VLOOKUP(AF694,Group,7,FALSE)="",0,ROUND(AJ694-0.04999,1)-AJ694+AM694)</f>
        <v>0</v>
      </c>
      <c r="AM694" s="17" t="str">
        <f t="shared" ref="AM694:AM695" si="521">IF(VLOOKUP(AF694,Group,7,FALSE)="","",VLOOKUP(AF694,Group,7,FALSE))</f>
        <v/>
      </c>
      <c r="AO694" s="31" t="s">
        <v>57</v>
      </c>
    </row>
    <row r="695" spans="2:41" s="3" customFormat="1" ht="9.9499999999999993" customHeight="1" x14ac:dyDescent="0.2">
      <c r="B695" s="115" t="s">
        <v>92</v>
      </c>
      <c r="D695" s="40"/>
      <c r="E695" s="75" t="s">
        <v>565</v>
      </c>
      <c r="F695" s="75"/>
      <c r="G695" s="30" t="s">
        <v>564</v>
      </c>
      <c r="H695" s="30"/>
      <c r="I695" s="30"/>
      <c r="J695" s="30" t="s">
        <v>93</v>
      </c>
      <c r="K695" s="30"/>
      <c r="L695" s="30" t="s">
        <v>540</v>
      </c>
      <c r="M695" s="30"/>
      <c r="N695" s="30"/>
      <c r="P695" s="75" t="s">
        <v>566</v>
      </c>
      <c r="Q695" s="91"/>
      <c r="R695" s="29"/>
      <c r="S695" s="39">
        <f t="shared" si="512"/>
        <v>117.6</v>
      </c>
      <c r="T695" s="37" t="s">
        <v>46</v>
      </c>
      <c r="U695" s="5" t="str">
        <f>+Instructions!$B$3</f>
        <v>B</v>
      </c>
      <c r="V695" s="52"/>
      <c r="W695" s="56">
        <f>+Instructions!$C$22</f>
        <v>0</v>
      </c>
      <c r="X695" s="17">
        <f t="shared" si="513"/>
        <v>117.6</v>
      </c>
      <c r="Y695" s="52"/>
      <c r="Z695" s="6" t="s">
        <v>737</v>
      </c>
      <c r="AA695" s="39">
        <v>117.6</v>
      </c>
      <c r="AB695" s="60">
        <f t="shared" si="514"/>
        <v>0</v>
      </c>
      <c r="AC695" s="17">
        <f t="shared" si="515"/>
        <v>117.6</v>
      </c>
      <c r="AD695" s="12">
        <f t="shared" si="516"/>
        <v>0</v>
      </c>
      <c r="AE695" s="118"/>
      <c r="AF695" s="128">
        <v>4</v>
      </c>
      <c r="AG695" s="111">
        <f t="shared" si="517"/>
        <v>117.6</v>
      </c>
      <c r="AH695" s="52"/>
      <c r="AJ695" s="17">
        <f t="shared" si="518"/>
        <v>117.6</v>
      </c>
      <c r="AK695" s="17">
        <f t="shared" si="519"/>
        <v>0</v>
      </c>
      <c r="AL695" s="17">
        <f t="shared" si="520"/>
        <v>0</v>
      </c>
      <c r="AM695" s="17" t="str">
        <f t="shared" si="521"/>
        <v/>
      </c>
      <c r="AO695" s="31" t="s">
        <v>57</v>
      </c>
    </row>
    <row r="696" spans="2:41" s="3" customFormat="1" ht="9.9499999999999993" customHeight="1" x14ac:dyDescent="0.2">
      <c r="B696" s="115" t="s">
        <v>92</v>
      </c>
      <c r="D696" s="40"/>
      <c r="E696" s="75" t="s">
        <v>565</v>
      </c>
      <c r="F696" s="75"/>
      <c r="G696" s="30" t="s">
        <v>564</v>
      </c>
      <c r="H696" s="30"/>
      <c r="I696" s="30"/>
      <c r="J696" s="30" t="s">
        <v>539</v>
      </c>
      <c r="K696" s="30"/>
      <c r="L696" s="30" t="s">
        <v>541</v>
      </c>
      <c r="M696" s="30"/>
      <c r="N696" s="30"/>
      <c r="P696" s="75" t="s">
        <v>566</v>
      </c>
      <c r="Q696" s="91"/>
      <c r="R696" s="29"/>
      <c r="S696" s="39">
        <f t="shared" si="502"/>
        <v>98.25</v>
      </c>
      <c r="T696" s="37" t="s">
        <v>46</v>
      </c>
      <c r="U696" s="5" t="str">
        <f>+Instructions!$B$3</f>
        <v>B</v>
      </c>
      <c r="V696" s="52"/>
      <c r="W696" s="56">
        <f>+Instructions!$C$22</f>
        <v>0</v>
      </c>
      <c r="X696" s="17">
        <f t="shared" si="503"/>
        <v>98.25</v>
      </c>
      <c r="Y696" s="52"/>
      <c r="Z696" s="6" t="s">
        <v>737</v>
      </c>
      <c r="AA696" s="39">
        <v>98.25</v>
      </c>
      <c r="AB696" s="60">
        <f t="shared" si="504"/>
        <v>0</v>
      </c>
      <c r="AC696" s="17">
        <f t="shared" si="505"/>
        <v>98.25</v>
      </c>
      <c r="AD696" s="12">
        <f t="shared" si="506"/>
        <v>0</v>
      </c>
      <c r="AE696" s="118"/>
      <c r="AF696" s="128">
        <v>4</v>
      </c>
      <c r="AG696" s="111">
        <f t="shared" si="507"/>
        <v>98.25</v>
      </c>
      <c r="AH696" s="52"/>
      <c r="AJ696" s="17">
        <f t="shared" si="508"/>
        <v>98.25</v>
      </c>
      <c r="AK696" s="17">
        <f t="shared" si="509"/>
        <v>0</v>
      </c>
      <c r="AL696" s="17">
        <f t="shared" si="510"/>
        <v>0</v>
      </c>
      <c r="AM696" s="17" t="str">
        <f t="shared" si="511"/>
        <v/>
      </c>
      <c r="AO696" s="31" t="s">
        <v>57</v>
      </c>
    </row>
    <row r="697" spans="2:41" s="3" customFormat="1" ht="9.9499999999999993" customHeight="1" x14ac:dyDescent="0.2">
      <c r="B697" s="115" t="s">
        <v>92</v>
      </c>
      <c r="D697" s="40"/>
      <c r="E697" s="75" t="s">
        <v>565</v>
      </c>
      <c r="F697" s="75"/>
      <c r="G697" s="30" t="s">
        <v>564</v>
      </c>
      <c r="H697" s="30"/>
      <c r="I697" s="30"/>
      <c r="J697" s="30" t="s">
        <v>545</v>
      </c>
      <c r="K697" s="30"/>
      <c r="L697" s="30" t="s">
        <v>540</v>
      </c>
      <c r="M697" s="30"/>
      <c r="N697" s="30"/>
      <c r="P697" s="75" t="s">
        <v>566</v>
      </c>
      <c r="Q697" s="91"/>
      <c r="R697" s="29"/>
      <c r="S697" s="39">
        <f t="shared" si="502"/>
        <v>84.75</v>
      </c>
      <c r="T697" s="37" t="s">
        <v>46</v>
      </c>
      <c r="U697" s="5" t="str">
        <f>+Instructions!$B$3</f>
        <v>B</v>
      </c>
      <c r="V697" s="52"/>
      <c r="W697" s="56">
        <f>+Instructions!$C$22</f>
        <v>0</v>
      </c>
      <c r="X697" s="17">
        <f t="shared" si="503"/>
        <v>84.75</v>
      </c>
      <c r="Y697" s="52"/>
      <c r="Z697" s="6" t="s">
        <v>737</v>
      </c>
      <c r="AA697" s="39">
        <v>84.75</v>
      </c>
      <c r="AB697" s="60">
        <f t="shared" si="504"/>
        <v>0</v>
      </c>
      <c r="AC697" s="17">
        <f t="shared" si="505"/>
        <v>84.75</v>
      </c>
      <c r="AD697" s="12">
        <f t="shared" si="506"/>
        <v>0</v>
      </c>
      <c r="AE697" s="118"/>
      <c r="AF697" s="128">
        <v>4</v>
      </c>
      <c r="AG697" s="111">
        <f t="shared" si="507"/>
        <v>84.75</v>
      </c>
      <c r="AH697" s="52"/>
      <c r="AJ697" s="17">
        <f t="shared" si="508"/>
        <v>84.75</v>
      </c>
      <c r="AK697" s="17">
        <f t="shared" si="509"/>
        <v>0</v>
      </c>
      <c r="AL697" s="17">
        <f t="shared" si="510"/>
        <v>0</v>
      </c>
      <c r="AM697" s="17" t="str">
        <f t="shared" si="511"/>
        <v/>
      </c>
      <c r="AO697" s="31" t="s">
        <v>57</v>
      </c>
    </row>
    <row r="698" spans="2:41" s="3" customFormat="1" ht="9.9499999999999993" customHeight="1" x14ac:dyDescent="0.2">
      <c r="B698" s="115" t="s">
        <v>92</v>
      </c>
      <c r="D698" s="40"/>
      <c r="E698" s="75" t="s">
        <v>565</v>
      </c>
      <c r="F698" s="75"/>
      <c r="G698" s="30" t="s">
        <v>564</v>
      </c>
      <c r="H698" s="30"/>
      <c r="I698" s="30"/>
      <c r="J698" s="30" t="s">
        <v>546</v>
      </c>
      <c r="K698" s="30"/>
      <c r="L698" s="30" t="s">
        <v>540</v>
      </c>
      <c r="M698" s="30"/>
      <c r="N698" s="30"/>
      <c r="P698" s="75" t="s">
        <v>566</v>
      </c>
      <c r="Q698" s="91"/>
      <c r="R698" s="29"/>
      <c r="S698" s="39">
        <f t="shared" si="502"/>
        <v>102.25</v>
      </c>
      <c r="T698" s="37" t="s">
        <v>46</v>
      </c>
      <c r="U698" s="5" t="str">
        <f>+Instructions!$B$3</f>
        <v>B</v>
      </c>
      <c r="V698" s="52"/>
      <c r="W698" s="56">
        <f>+Instructions!$C$22</f>
        <v>0</v>
      </c>
      <c r="X698" s="17">
        <f t="shared" si="503"/>
        <v>102.25</v>
      </c>
      <c r="Y698" s="52"/>
      <c r="Z698" s="6" t="s">
        <v>737</v>
      </c>
      <c r="AA698" s="39">
        <v>102.25</v>
      </c>
      <c r="AB698" s="60">
        <f t="shared" si="504"/>
        <v>0</v>
      </c>
      <c r="AC698" s="17">
        <f t="shared" si="505"/>
        <v>102.25</v>
      </c>
      <c r="AD698" s="12">
        <f t="shared" si="506"/>
        <v>0</v>
      </c>
      <c r="AE698" s="118"/>
      <c r="AF698" s="128">
        <v>4</v>
      </c>
      <c r="AG698" s="111">
        <f t="shared" si="507"/>
        <v>102.25</v>
      </c>
      <c r="AH698" s="52"/>
      <c r="AJ698" s="17">
        <f t="shared" si="508"/>
        <v>102.25</v>
      </c>
      <c r="AK698" s="17">
        <f t="shared" si="509"/>
        <v>0</v>
      </c>
      <c r="AL698" s="17">
        <f t="shared" si="510"/>
        <v>0</v>
      </c>
      <c r="AM698" s="17" t="str">
        <f t="shared" si="511"/>
        <v/>
      </c>
      <c r="AO698" s="31" t="s">
        <v>57</v>
      </c>
    </row>
    <row r="699" spans="2:41" s="3" customFormat="1" ht="2.85" customHeight="1" x14ac:dyDescent="0.2">
      <c r="P699" s="75"/>
      <c r="Q699" s="91"/>
      <c r="R699" s="6"/>
      <c r="S699" s="39"/>
      <c r="T699" s="6"/>
      <c r="U699" s="5"/>
      <c r="V699" s="52"/>
      <c r="W699" s="56"/>
      <c r="X699" s="15"/>
      <c r="Y699" s="52"/>
      <c r="Z699" s="39"/>
      <c r="AA699" s="39"/>
      <c r="AB699" s="55"/>
      <c r="AC699" s="17"/>
      <c r="AD699" s="15"/>
      <c r="AE699" s="65"/>
      <c r="AF699" s="121"/>
      <c r="AG699" s="39"/>
      <c r="AH699" s="52"/>
      <c r="AJ699" s="17"/>
      <c r="AK699" s="17"/>
      <c r="AL699" s="17"/>
      <c r="AM699" s="17"/>
      <c r="AO699" s="31"/>
    </row>
    <row r="700" spans="2:41" s="3" customFormat="1" ht="9.9499999999999993" customHeight="1" x14ac:dyDescent="0.2">
      <c r="B700" s="115" t="s">
        <v>92</v>
      </c>
      <c r="D700" s="40"/>
      <c r="E700" s="75" t="s">
        <v>568</v>
      </c>
      <c r="F700" s="75"/>
      <c r="G700" s="30" t="s">
        <v>567</v>
      </c>
      <c r="H700" s="30"/>
      <c r="I700" s="30"/>
      <c r="J700" s="30" t="s">
        <v>570</v>
      </c>
      <c r="K700" s="30"/>
      <c r="L700" s="227" t="s">
        <v>328</v>
      </c>
      <c r="M700" s="30"/>
      <c r="N700" s="30"/>
      <c r="P700" s="75" t="s">
        <v>569</v>
      </c>
      <c r="Q700" s="91"/>
      <c r="R700" s="29"/>
      <c r="S700" s="39">
        <f t="shared" ref="S700:S703" si="522">IF(Suggested="Yes",AA700,AG700)</f>
        <v>67.95</v>
      </c>
      <c r="T700" s="37" t="s">
        <v>46</v>
      </c>
      <c r="U700" s="5" t="str">
        <f>+Instructions!$B$3</f>
        <v>B</v>
      </c>
      <c r="V700" s="52"/>
      <c r="W700" s="56">
        <f>+Instructions!$C$22</f>
        <v>0</v>
      </c>
      <c r="X700" s="17">
        <f t="shared" ref="X700:X703" si="523">ROUND($AA700*(1-W700)+0.004999,2)</f>
        <v>67.95</v>
      </c>
      <c r="Y700" s="52"/>
      <c r="Z700" s="6" t="s">
        <v>737</v>
      </c>
      <c r="AA700" s="39">
        <v>67.95</v>
      </c>
      <c r="AB700" s="60">
        <f t="shared" ref="AB700:AB703" si="524">+W700</f>
        <v>0</v>
      </c>
      <c r="AC700" s="17">
        <f t="shared" ref="AC700:AC703" si="525">+X700</f>
        <v>67.95</v>
      </c>
      <c r="AD700" s="12">
        <f t="shared" ref="AD700:AD703" si="526">(AG700-AC700)/AG700</f>
        <v>0</v>
      </c>
      <c r="AE700" s="118"/>
      <c r="AF700" s="128">
        <v>4</v>
      </c>
      <c r="AG700" s="111">
        <f t="shared" ref="AG700:AG703" si="527">SUM(AJ700:AL700)+AE700</f>
        <v>67.95</v>
      </c>
      <c r="AH700" s="52"/>
      <c r="AJ700" s="17">
        <f t="shared" ref="AJ700:AJ703" si="528">ROUND(AC700/(1-VLOOKUP(AF700,Group,2,FALSE)),2)</f>
        <v>67.95</v>
      </c>
      <c r="AK700" s="17">
        <f t="shared" ref="AK700:AK703" si="529">IF(VLOOKUP(AF700,Group,5,FALSE)="YES",VLOOKUP(ROUND(ROUND(AJ700,1)-AJ700,2),Round,2,FALSE)+VLOOKUP(AF700,Group,6,FALSE),0)</f>
        <v>0</v>
      </c>
      <c r="AL700" s="17">
        <f t="shared" ref="AL700:AL703" si="530">IF(VLOOKUP(AF700,Group,7,FALSE)="",0,ROUND(AJ700-0.04999,1)-AJ700+AM700)</f>
        <v>0</v>
      </c>
      <c r="AM700" s="17" t="str">
        <f t="shared" ref="AM700:AM703" si="531">IF(VLOOKUP(AF700,Group,7,FALSE)="","",VLOOKUP(AF700,Group,7,FALSE))</f>
        <v/>
      </c>
      <c r="AO700" s="31" t="s">
        <v>57</v>
      </c>
    </row>
    <row r="701" spans="2:41" s="3" customFormat="1" ht="9.9499999999999993" customHeight="1" x14ac:dyDescent="0.2">
      <c r="B701" s="115" t="s">
        <v>92</v>
      </c>
      <c r="D701" s="40"/>
      <c r="E701" s="75" t="s">
        <v>568</v>
      </c>
      <c r="F701" s="75"/>
      <c r="G701" s="30" t="s">
        <v>567</v>
      </c>
      <c r="H701" s="30"/>
      <c r="I701" s="30"/>
      <c r="J701" s="30" t="s">
        <v>571</v>
      </c>
      <c r="K701" s="30"/>
      <c r="L701" s="227" t="s">
        <v>328</v>
      </c>
      <c r="M701" s="30"/>
      <c r="N701" s="30"/>
      <c r="P701" s="75" t="s">
        <v>569</v>
      </c>
      <c r="Q701" s="91"/>
      <c r="R701" s="29"/>
      <c r="S701" s="39">
        <f t="shared" si="522"/>
        <v>67.95</v>
      </c>
      <c r="T701" s="37" t="s">
        <v>46</v>
      </c>
      <c r="U701" s="5" t="str">
        <f>+Instructions!$B$3</f>
        <v>B</v>
      </c>
      <c r="V701" s="52"/>
      <c r="W701" s="56">
        <f>+Instructions!$C$22</f>
        <v>0</v>
      </c>
      <c r="X701" s="17">
        <f t="shared" si="523"/>
        <v>67.95</v>
      </c>
      <c r="Y701" s="52"/>
      <c r="Z701" s="6" t="s">
        <v>737</v>
      </c>
      <c r="AA701" s="39">
        <v>67.95</v>
      </c>
      <c r="AB701" s="60">
        <f t="shared" si="524"/>
        <v>0</v>
      </c>
      <c r="AC701" s="17">
        <f t="shared" si="525"/>
        <v>67.95</v>
      </c>
      <c r="AD701" s="12">
        <f t="shared" si="526"/>
        <v>0</v>
      </c>
      <c r="AE701" s="118"/>
      <c r="AF701" s="128">
        <v>4</v>
      </c>
      <c r="AG701" s="111">
        <f t="shared" si="527"/>
        <v>67.95</v>
      </c>
      <c r="AH701" s="52"/>
      <c r="AJ701" s="17">
        <f t="shared" si="528"/>
        <v>67.95</v>
      </c>
      <c r="AK701" s="17">
        <f t="shared" si="529"/>
        <v>0</v>
      </c>
      <c r="AL701" s="17">
        <f t="shared" si="530"/>
        <v>0</v>
      </c>
      <c r="AM701" s="17" t="str">
        <f t="shared" si="531"/>
        <v/>
      </c>
      <c r="AO701" s="31" t="s">
        <v>57</v>
      </c>
    </row>
    <row r="702" spans="2:41" s="3" customFormat="1" ht="9.9499999999999993" customHeight="1" x14ac:dyDescent="0.2">
      <c r="B702" s="115" t="s">
        <v>92</v>
      </c>
      <c r="D702" s="40"/>
      <c r="E702" s="75" t="s">
        <v>568</v>
      </c>
      <c r="F702" s="75"/>
      <c r="G702" s="30" t="s">
        <v>567</v>
      </c>
      <c r="H702" s="30"/>
      <c r="I702" s="30"/>
      <c r="J702" s="30" t="s">
        <v>572</v>
      </c>
      <c r="K702" s="30"/>
      <c r="L702" s="227" t="s">
        <v>328</v>
      </c>
      <c r="M702" s="30"/>
      <c r="N702" s="30"/>
      <c r="P702" s="75" t="s">
        <v>569</v>
      </c>
      <c r="Q702" s="91"/>
      <c r="R702" s="29"/>
      <c r="S702" s="39">
        <f t="shared" si="522"/>
        <v>96.75</v>
      </c>
      <c r="T702" s="37" t="s">
        <v>46</v>
      </c>
      <c r="U702" s="5" t="str">
        <f>+Instructions!$B$3</f>
        <v>B</v>
      </c>
      <c r="V702" s="52"/>
      <c r="W702" s="56">
        <f>+Instructions!$C$22</f>
        <v>0</v>
      </c>
      <c r="X702" s="17">
        <f t="shared" si="523"/>
        <v>96.75</v>
      </c>
      <c r="Y702" s="52"/>
      <c r="Z702" s="6" t="s">
        <v>737</v>
      </c>
      <c r="AA702" s="39">
        <v>96.75</v>
      </c>
      <c r="AB702" s="60">
        <f t="shared" si="524"/>
        <v>0</v>
      </c>
      <c r="AC702" s="17">
        <f t="shared" si="525"/>
        <v>96.75</v>
      </c>
      <c r="AD702" s="12">
        <f t="shared" si="526"/>
        <v>0</v>
      </c>
      <c r="AE702" s="118"/>
      <c r="AF702" s="128">
        <v>4</v>
      </c>
      <c r="AG702" s="111">
        <f t="shared" si="527"/>
        <v>96.75</v>
      </c>
      <c r="AH702" s="52"/>
      <c r="AJ702" s="17">
        <f t="shared" si="528"/>
        <v>96.75</v>
      </c>
      <c r="AK702" s="17">
        <f t="shared" si="529"/>
        <v>0</v>
      </c>
      <c r="AL702" s="17">
        <f t="shared" si="530"/>
        <v>0</v>
      </c>
      <c r="AM702" s="17" t="str">
        <f t="shared" si="531"/>
        <v/>
      </c>
      <c r="AO702" s="31" t="s">
        <v>57</v>
      </c>
    </row>
    <row r="703" spans="2:41" s="3" customFormat="1" ht="9.9499999999999993" customHeight="1" x14ac:dyDescent="0.2">
      <c r="B703" s="115" t="s">
        <v>92</v>
      </c>
      <c r="D703" s="40"/>
      <c r="E703" s="75" t="s">
        <v>568</v>
      </c>
      <c r="F703" s="75"/>
      <c r="G703" s="30" t="s">
        <v>567</v>
      </c>
      <c r="H703" s="30"/>
      <c r="I703" s="30"/>
      <c r="J703" s="30" t="s">
        <v>573</v>
      </c>
      <c r="K703" s="30"/>
      <c r="L703" s="30" t="s">
        <v>540</v>
      </c>
      <c r="M703" s="30"/>
      <c r="N703" s="30"/>
      <c r="P703" s="75" t="s">
        <v>569</v>
      </c>
      <c r="Q703" s="91"/>
      <c r="R703" s="29"/>
      <c r="S703" s="39">
        <f t="shared" si="522"/>
        <v>107</v>
      </c>
      <c r="T703" s="37" t="s">
        <v>46</v>
      </c>
      <c r="U703" s="5" t="str">
        <f>+Instructions!$B$3</f>
        <v>B</v>
      </c>
      <c r="V703" s="52"/>
      <c r="W703" s="56">
        <f>+Instructions!$C$22</f>
        <v>0</v>
      </c>
      <c r="X703" s="17">
        <f t="shared" si="523"/>
        <v>107</v>
      </c>
      <c r="Y703" s="52"/>
      <c r="Z703" s="6" t="s">
        <v>737</v>
      </c>
      <c r="AA703" s="39">
        <v>107</v>
      </c>
      <c r="AB703" s="60">
        <f t="shared" si="524"/>
        <v>0</v>
      </c>
      <c r="AC703" s="17">
        <f t="shared" si="525"/>
        <v>107</v>
      </c>
      <c r="AD703" s="12">
        <f t="shared" si="526"/>
        <v>0</v>
      </c>
      <c r="AE703" s="118"/>
      <c r="AF703" s="128">
        <v>4</v>
      </c>
      <c r="AG703" s="111">
        <f t="shared" si="527"/>
        <v>107</v>
      </c>
      <c r="AH703" s="52"/>
      <c r="AJ703" s="17">
        <f t="shared" si="528"/>
        <v>107</v>
      </c>
      <c r="AK703" s="17">
        <f t="shared" si="529"/>
        <v>0</v>
      </c>
      <c r="AL703" s="17">
        <f t="shared" si="530"/>
        <v>0</v>
      </c>
      <c r="AM703" s="17" t="str">
        <f t="shared" si="531"/>
        <v/>
      </c>
      <c r="AO703" s="31" t="s">
        <v>57</v>
      </c>
    </row>
    <row r="704" spans="2:41" s="3" customFormat="1" ht="2.85" customHeight="1" x14ac:dyDescent="0.2">
      <c r="P704" s="75"/>
      <c r="Q704" s="91"/>
      <c r="R704" s="6"/>
      <c r="S704" s="39"/>
      <c r="T704" s="6"/>
      <c r="U704" s="5"/>
      <c r="V704" s="52"/>
      <c r="W704" s="56"/>
      <c r="X704" s="15"/>
      <c r="Y704" s="52"/>
      <c r="Z704" s="39"/>
      <c r="AA704" s="39"/>
      <c r="AB704" s="55"/>
      <c r="AC704" s="17"/>
      <c r="AD704" s="15"/>
      <c r="AE704" s="65"/>
      <c r="AF704" s="121"/>
      <c r="AG704" s="39"/>
      <c r="AH704" s="52"/>
      <c r="AJ704" s="17"/>
      <c r="AK704" s="17"/>
      <c r="AL704" s="17"/>
      <c r="AM704" s="17"/>
      <c r="AO704" s="31"/>
    </row>
    <row r="705" spans="2:41" s="3" customFormat="1" ht="9.9499999999999993" customHeight="1" x14ac:dyDescent="0.2">
      <c r="B705" s="115" t="s">
        <v>92</v>
      </c>
      <c r="D705" s="40"/>
      <c r="E705" s="75" t="s">
        <v>575</v>
      </c>
      <c r="F705" s="75"/>
      <c r="G705" s="30" t="s">
        <v>574</v>
      </c>
      <c r="H705" s="30"/>
      <c r="I705" s="30"/>
      <c r="J705" s="30" t="s">
        <v>526</v>
      </c>
      <c r="K705" s="30"/>
      <c r="L705" s="227" t="s">
        <v>328</v>
      </c>
      <c r="M705" s="30"/>
      <c r="N705" s="30"/>
      <c r="P705" s="75" t="s">
        <v>576</v>
      </c>
      <c r="Q705" s="91"/>
      <c r="R705" s="29"/>
      <c r="S705" s="39">
        <f t="shared" ref="S705:S708" si="532">IF(Suggested="Yes",AA705,AG705)</f>
        <v>39.799999999999997</v>
      </c>
      <c r="T705" s="37" t="s">
        <v>46</v>
      </c>
      <c r="U705" s="5" t="str">
        <f>+Instructions!$B$3</f>
        <v>B</v>
      </c>
      <c r="V705" s="52"/>
      <c r="W705" s="56">
        <f>+Instructions!$C$22</f>
        <v>0</v>
      </c>
      <c r="X705" s="17">
        <f t="shared" ref="X705:X708" si="533">ROUND($AA705*(1-W705)+0.004999,2)</f>
        <v>39.799999999999997</v>
      </c>
      <c r="Y705" s="52"/>
      <c r="Z705" s="6" t="s">
        <v>737</v>
      </c>
      <c r="AA705" s="39">
        <v>39.799999999999997</v>
      </c>
      <c r="AB705" s="60">
        <f t="shared" ref="AB705:AB708" si="534">+W705</f>
        <v>0</v>
      </c>
      <c r="AC705" s="17">
        <f t="shared" ref="AC705:AC708" si="535">+X705</f>
        <v>39.799999999999997</v>
      </c>
      <c r="AD705" s="12">
        <f t="shared" ref="AD705:AD708" si="536">(AG705-AC705)/AG705</f>
        <v>0</v>
      </c>
      <c r="AE705" s="118"/>
      <c r="AF705" s="128">
        <v>4</v>
      </c>
      <c r="AG705" s="111">
        <f t="shared" ref="AG705:AG708" si="537">SUM(AJ705:AL705)+AE705</f>
        <v>39.799999999999997</v>
      </c>
      <c r="AH705" s="52"/>
      <c r="AJ705" s="17">
        <f t="shared" ref="AJ705:AJ708" si="538">ROUND(AC705/(1-VLOOKUP(AF705,Group,2,FALSE)),2)</f>
        <v>39.799999999999997</v>
      </c>
      <c r="AK705" s="17">
        <f t="shared" ref="AK705:AK708" si="539">IF(VLOOKUP(AF705,Group,5,FALSE)="YES",VLOOKUP(ROUND(ROUND(AJ705,1)-AJ705,2),Round,2,FALSE)+VLOOKUP(AF705,Group,6,FALSE),0)</f>
        <v>0</v>
      </c>
      <c r="AL705" s="17">
        <f t="shared" ref="AL705:AL708" si="540">IF(VLOOKUP(AF705,Group,7,FALSE)="",0,ROUND(AJ705-0.04999,1)-AJ705+AM705)</f>
        <v>0</v>
      </c>
      <c r="AM705" s="17" t="str">
        <f t="shared" ref="AM705:AM708" si="541">IF(VLOOKUP(AF705,Group,7,FALSE)="","",VLOOKUP(AF705,Group,7,FALSE))</f>
        <v/>
      </c>
      <c r="AO705" s="31" t="s">
        <v>57</v>
      </c>
    </row>
    <row r="706" spans="2:41" s="3" customFormat="1" ht="9.9499999999999993" customHeight="1" x14ac:dyDescent="0.2">
      <c r="B706" s="115" t="s">
        <v>92</v>
      </c>
      <c r="D706" s="40"/>
      <c r="E706" s="75" t="s">
        <v>575</v>
      </c>
      <c r="F706" s="75"/>
      <c r="G706" s="30" t="s">
        <v>574</v>
      </c>
      <c r="H706" s="30"/>
      <c r="I706" s="30"/>
      <c r="J706" s="30" t="s">
        <v>527</v>
      </c>
      <c r="K706" s="30"/>
      <c r="L706" s="227" t="s">
        <v>328</v>
      </c>
      <c r="M706" s="30"/>
      <c r="N706" s="30"/>
      <c r="P706" s="75" t="s">
        <v>576</v>
      </c>
      <c r="Q706" s="91"/>
      <c r="R706" s="29"/>
      <c r="S706" s="39">
        <f t="shared" si="532"/>
        <v>39.799999999999997</v>
      </c>
      <c r="T706" s="37" t="s">
        <v>46</v>
      </c>
      <c r="U706" s="5" t="str">
        <f>+Instructions!$B$3</f>
        <v>B</v>
      </c>
      <c r="V706" s="52"/>
      <c r="W706" s="56">
        <f>+Instructions!$C$22</f>
        <v>0</v>
      </c>
      <c r="X706" s="17">
        <f t="shared" si="533"/>
        <v>39.799999999999997</v>
      </c>
      <c r="Y706" s="52"/>
      <c r="Z706" s="6" t="s">
        <v>737</v>
      </c>
      <c r="AA706" s="39">
        <v>39.799999999999997</v>
      </c>
      <c r="AB706" s="60">
        <f t="shared" si="534"/>
        <v>0</v>
      </c>
      <c r="AC706" s="17">
        <f t="shared" si="535"/>
        <v>39.799999999999997</v>
      </c>
      <c r="AD706" s="12">
        <f t="shared" si="536"/>
        <v>0</v>
      </c>
      <c r="AE706" s="118"/>
      <c r="AF706" s="128">
        <v>4</v>
      </c>
      <c r="AG706" s="111">
        <f t="shared" si="537"/>
        <v>39.799999999999997</v>
      </c>
      <c r="AH706" s="52"/>
      <c r="AJ706" s="17">
        <f t="shared" si="538"/>
        <v>39.799999999999997</v>
      </c>
      <c r="AK706" s="17">
        <f t="shared" si="539"/>
        <v>0</v>
      </c>
      <c r="AL706" s="17">
        <f t="shared" si="540"/>
        <v>0</v>
      </c>
      <c r="AM706" s="17" t="str">
        <f t="shared" si="541"/>
        <v/>
      </c>
      <c r="AO706" s="31" t="s">
        <v>57</v>
      </c>
    </row>
    <row r="707" spans="2:41" s="3" customFormat="1" ht="9.9499999999999993" customHeight="1" x14ac:dyDescent="0.2">
      <c r="B707" s="115" t="s">
        <v>92</v>
      </c>
      <c r="D707" s="40"/>
      <c r="E707" s="75" t="s">
        <v>575</v>
      </c>
      <c r="F707" s="75"/>
      <c r="G707" s="30" t="s">
        <v>574</v>
      </c>
      <c r="H707" s="30"/>
      <c r="I707" s="30"/>
      <c r="J707" s="30" t="s">
        <v>528</v>
      </c>
      <c r="K707" s="30"/>
      <c r="L707" s="227" t="s">
        <v>530</v>
      </c>
      <c r="M707" s="30"/>
      <c r="N707" s="30"/>
      <c r="P707" s="75" t="s">
        <v>576</v>
      </c>
      <c r="Q707" s="91"/>
      <c r="R707" s="29"/>
      <c r="S707" s="39">
        <f t="shared" si="532"/>
        <v>36.65</v>
      </c>
      <c r="T707" s="37" t="s">
        <v>46</v>
      </c>
      <c r="U707" s="5" t="str">
        <f>+Instructions!$B$3</f>
        <v>B</v>
      </c>
      <c r="V707" s="52"/>
      <c r="W707" s="56">
        <f>+Instructions!$C$22</f>
        <v>0</v>
      </c>
      <c r="X707" s="17">
        <f t="shared" si="533"/>
        <v>36.65</v>
      </c>
      <c r="Y707" s="52"/>
      <c r="Z707" s="6" t="s">
        <v>737</v>
      </c>
      <c r="AA707" s="39">
        <v>36.65</v>
      </c>
      <c r="AB707" s="60">
        <f t="shared" si="534"/>
        <v>0</v>
      </c>
      <c r="AC707" s="17">
        <f t="shared" si="535"/>
        <v>36.65</v>
      </c>
      <c r="AD707" s="12">
        <f t="shared" si="536"/>
        <v>0</v>
      </c>
      <c r="AE707" s="118"/>
      <c r="AF707" s="128">
        <v>4</v>
      </c>
      <c r="AG707" s="111">
        <f t="shared" si="537"/>
        <v>36.65</v>
      </c>
      <c r="AH707" s="52"/>
      <c r="AJ707" s="17">
        <f t="shared" si="538"/>
        <v>36.65</v>
      </c>
      <c r="AK707" s="17">
        <f t="shared" si="539"/>
        <v>0</v>
      </c>
      <c r="AL707" s="17">
        <f t="shared" si="540"/>
        <v>0</v>
      </c>
      <c r="AM707" s="17" t="str">
        <f t="shared" si="541"/>
        <v/>
      </c>
      <c r="AO707" s="31" t="s">
        <v>57</v>
      </c>
    </row>
    <row r="708" spans="2:41" s="3" customFormat="1" ht="9.9499999999999993" customHeight="1" x14ac:dyDescent="0.2">
      <c r="B708" s="115" t="s">
        <v>92</v>
      </c>
      <c r="D708" s="40"/>
      <c r="E708" s="75" t="s">
        <v>575</v>
      </c>
      <c r="F708" s="75"/>
      <c r="G708" s="30" t="s">
        <v>574</v>
      </c>
      <c r="H708" s="30"/>
      <c r="I708" s="30"/>
      <c r="J708" s="30" t="s">
        <v>529</v>
      </c>
      <c r="K708" s="30"/>
      <c r="L708" s="227" t="s">
        <v>530</v>
      </c>
      <c r="M708" s="30"/>
      <c r="N708" s="30"/>
      <c r="P708" s="75" t="s">
        <v>576</v>
      </c>
      <c r="Q708" s="91"/>
      <c r="R708" s="29"/>
      <c r="S708" s="39">
        <f t="shared" si="532"/>
        <v>36.65</v>
      </c>
      <c r="T708" s="37" t="s">
        <v>46</v>
      </c>
      <c r="U708" s="5" t="str">
        <f>+Instructions!$B$3</f>
        <v>B</v>
      </c>
      <c r="V708" s="52"/>
      <c r="W708" s="56">
        <f>+Instructions!$C$22</f>
        <v>0</v>
      </c>
      <c r="X708" s="17">
        <f t="shared" si="533"/>
        <v>36.65</v>
      </c>
      <c r="Y708" s="52"/>
      <c r="Z708" s="6" t="s">
        <v>737</v>
      </c>
      <c r="AA708" s="39">
        <v>36.65</v>
      </c>
      <c r="AB708" s="60">
        <f t="shared" si="534"/>
        <v>0</v>
      </c>
      <c r="AC708" s="17">
        <f t="shared" si="535"/>
        <v>36.65</v>
      </c>
      <c r="AD708" s="12">
        <f t="shared" si="536"/>
        <v>0</v>
      </c>
      <c r="AE708" s="118"/>
      <c r="AF708" s="128">
        <v>4</v>
      </c>
      <c r="AG708" s="111">
        <f t="shared" si="537"/>
        <v>36.65</v>
      </c>
      <c r="AH708" s="52"/>
      <c r="AJ708" s="17">
        <f t="shared" si="538"/>
        <v>36.65</v>
      </c>
      <c r="AK708" s="17">
        <f t="shared" si="539"/>
        <v>0</v>
      </c>
      <c r="AL708" s="17">
        <f t="shared" si="540"/>
        <v>0</v>
      </c>
      <c r="AM708" s="17" t="str">
        <f t="shared" si="541"/>
        <v/>
      </c>
      <c r="AO708" s="31" t="s">
        <v>57</v>
      </c>
    </row>
    <row r="709" spans="2:41" s="3" customFormat="1" ht="2.85" customHeight="1" x14ac:dyDescent="0.2">
      <c r="P709" s="75"/>
      <c r="Q709" s="91"/>
      <c r="R709" s="6"/>
      <c r="S709" s="39"/>
      <c r="T709" s="6"/>
      <c r="U709" s="5"/>
      <c r="V709" s="52"/>
      <c r="W709" s="56"/>
      <c r="X709" s="15"/>
      <c r="Y709" s="52"/>
      <c r="Z709" s="39"/>
      <c r="AA709" s="39"/>
      <c r="AB709" s="55"/>
      <c r="AC709" s="17"/>
      <c r="AD709" s="15"/>
      <c r="AE709" s="65"/>
      <c r="AF709" s="121"/>
      <c r="AG709" s="39"/>
      <c r="AH709" s="52"/>
      <c r="AJ709" s="17"/>
      <c r="AK709" s="17"/>
      <c r="AL709" s="17"/>
      <c r="AM709" s="17"/>
      <c r="AO709" s="31"/>
    </row>
    <row r="710" spans="2:41" s="3" customFormat="1" ht="9.9499999999999993" customHeight="1" x14ac:dyDescent="0.2">
      <c r="B710" s="115" t="s">
        <v>92</v>
      </c>
      <c r="D710" s="40"/>
      <c r="E710" s="75" t="s">
        <v>578</v>
      </c>
      <c r="F710" s="75"/>
      <c r="G710" s="30" t="s">
        <v>577</v>
      </c>
      <c r="H710" s="30"/>
      <c r="I710" s="30"/>
      <c r="J710" s="30" t="s">
        <v>537</v>
      </c>
      <c r="K710" s="30"/>
      <c r="L710" s="227" t="s">
        <v>328</v>
      </c>
      <c r="M710" s="30"/>
      <c r="N710" s="30"/>
      <c r="P710" s="75" t="s">
        <v>579</v>
      </c>
      <c r="Q710" s="91"/>
      <c r="R710" s="29"/>
      <c r="S710" s="39">
        <f t="shared" ref="S710:S713" si="542">IF(Suggested="Yes",AA710,AG710)</f>
        <v>91.7</v>
      </c>
      <c r="T710" s="37" t="s">
        <v>46</v>
      </c>
      <c r="U710" s="5" t="str">
        <f>+Instructions!$B$3</f>
        <v>B</v>
      </c>
      <c r="V710" s="52"/>
      <c r="W710" s="56">
        <f>+Instructions!$C$22</f>
        <v>0</v>
      </c>
      <c r="X710" s="17">
        <f t="shared" ref="X710:X713" si="543">ROUND($AA710*(1-W710)+0.004999,2)</f>
        <v>91.7</v>
      </c>
      <c r="Y710" s="52"/>
      <c r="Z710" s="6" t="s">
        <v>737</v>
      </c>
      <c r="AA710" s="39">
        <v>91.7</v>
      </c>
      <c r="AB710" s="60">
        <f t="shared" ref="AB710:AB713" si="544">+W710</f>
        <v>0</v>
      </c>
      <c r="AC710" s="17">
        <f t="shared" ref="AC710:AC713" si="545">+X710</f>
        <v>91.7</v>
      </c>
      <c r="AD710" s="12">
        <f t="shared" ref="AD710:AD713" si="546">(AG710-AC710)/AG710</f>
        <v>0</v>
      </c>
      <c r="AE710" s="118"/>
      <c r="AF710" s="128">
        <v>4</v>
      </c>
      <c r="AG710" s="111">
        <f t="shared" ref="AG710:AG713" si="547">SUM(AJ710:AL710)+AE710</f>
        <v>91.7</v>
      </c>
      <c r="AH710" s="52"/>
      <c r="AJ710" s="17">
        <f t="shared" ref="AJ710:AJ713" si="548">ROUND(AC710/(1-VLOOKUP(AF710,Group,2,FALSE)),2)</f>
        <v>91.7</v>
      </c>
      <c r="AK710" s="17">
        <f t="shared" ref="AK710:AK713" si="549">IF(VLOOKUP(AF710,Group,5,FALSE)="YES",VLOOKUP(ROUND(ROUND(AJ710,1)-AJ710,2),Round,2,FALSE)+VLOOKUP(AF710,Group,6,FALSE),0)</f>
        <v>0</v>
      </c>
      <c r="AL710" s="17">
        <f t="shared" ref="AL710:AL713" si="550">IF(VLOOKUP(AF710,Group,7,FALSE)="",0,ROUND(AJ710-0.04999,1)-AJ710+AM710)</f>
        <v>0</v>
      </c>
      <c r="AM710" s="17" t="str">
        <f t="shared" ref="AM710:AM713" si="551">IF(VLOOKUP(AF710,Group,7,FALSE)="","",VLOOKUP(AF710,Group,7,FALSE))</f>
        <v/>
      </c>
      <c r="AO710" s="31" t="s">
        <v>57</v>
      </c>
    </row>
    <row r="711" spans="2:41" s="3" customFormat="1" ht="9.9499999999999993" customHeight="1" x14ac:dyDescent="0.2">
      <c r="B711" s="115" t="s">
        <v>92</v>
      </c>
      <c r="D711" s="40"/>
      <c r="E711" s="75" t="s">
        <v>578</v>
      </c>
      <c r="F711" s="75"/>
      <c r="G711" s="30" t="s">
        <v>577</v>
      </c>
      <c r="H711" s="30"/>
      <c r="I711" s="30"/>
      <c r="J711" s="30" t="s">
        <v>538</v>
      </c>
      <c r="K711" s="30"/>
      <c r="L711" s="227" t="s">
        <v>328</v>
      </c>
      <c r="M711" s="30"/>
      <c r="N711" s="30"/>
      <c r="P711" s="75" t="s">
        <v>579</v>
      </c>
      <c r="Q711" s="91"/>
      <c r="R711" s="29"/>
      <c r="S711" s="39">
        <f t="shared" si="542"/>
        <v>75.3</v>
      </c>
      <c r="T711" s="37" t="s">
        <v>46</v>
      </c>
      <c r="U711" s="5" t="str">
        <f>+Instructions!$B$3</f>
        <v>B</v>
      </c>
      <c r="V711" s="52"/>
      <c r="W711" s="56">
        <f>+Instructions!$C$22</f>
        <v>0</v>
      </c>
      <c r="X711" s="17">
        <f t="shared" si="543"/>
        <v>75.3</v>
      </c>
      <c r="Y711" s="52"/>
      <c r="Z711" s="6" t="s">
        <v>737</v>
      </c>
      <c r="AA711" s="39">
        <v>75.3</v>
      </c>
      <c r="AB711" s="60">
        <f t="shared" si="544"/>
        <v>0</v>
      </c>
      <c r="AC711" s="17">
        <f t="shared" si="545"/>
        <v>75.3</v>
      </c>
      <c r="AD711" s="12">
        <f t="shared" si="546"/>
        <v>0</v>
      </c>
      <c r="AE711" s="118"/>
      <c r="AF711" s="128">
        <v>4</v>
      </c>
      <c r="AG711" s="111">
        <f t="shared" si="547"/>
        <v>75.3</v>
      </c>
      <c r="AH711" s="52"/>
      <c r="AJ711" s="17">
        <f t="shared" si="548"/>
        <v>75.3</v>
      </c>
      <c r="AK711" s="17">
        <f t="shared" si="549"/>
        <v>0</v>
      </c>
      <c r="AL711" s="17">
        <f t="shared" si="550"/>
        <v>0</v>
      </c>
      <c r="AM711" s="17" t="str">
        <f t="shared" si="551"/>
        <v/>
      </c>
      <c r="AO711" s="31" t="s">
        <v>57</v>
      </c>
    </row>
    <row r="712" spans="2:41" s="3" customFormat="1" ht="9.9499999999999993" customHeight="1" x14ac:dyDescent="0.2">
      <c r="B712" s="115" t="s">
        <v>92</v>
      </c>
      <c r="D712" s="40"/>
      <c r="E712" s="75" t="s">
        <v>578</v>
      </c>
      <c r="F712" s="75"/>
      <c r="G712" s="30" t="s">
        <v>577</v>
      </c>
      <c r="H712" s="30"/>
      <c r="I712" s="30"/>
      <c r="J712" s="30" t="s">
        <v>93</v>
      </c>
      <c r="K712" s="30"/>
      <c r="L712" s="30" t="s">
        <v>540</v>
      </c>
      <c r="M712" s="30"/>
      <c r="N712" s="30"/>
      <c r="P712" s="75" t="s">
        <v>579</v>
      </c>
      <c r="Q712" s="91"/>
      <c r="R712" s="29"/>
      <c r="S712" s="39">
        <f t="shared" si="542"/>
        <v>90.7</v>
      </c>
      <c r="T712" s="37" t="s">
        <v>46</v>
      </c>
      <c r="U712" s="5" t="str">
        <f>+Instructions!$B$3</f>
        <v>B</v>
      </c>
      <c r="V712" s="52"/>
      <c r="W712" s="56">
        <f>+Instructions!$C$22</f>
        <v>0</v>
      </c>
      <c r="X712" s="17">
        <f t="shared" si="543"/>
        <v>90.7</v>
      </c>
      <c r="Y712" s="52"/>
      <c r="Z712" s="6" t="s">
        <v>737</v>
      </c>
      <c r="AA712" s="39">
        <v>90.7</v>
      </c>
      <c r="AB712" s="60">
        <f t="shared" si="544"/>
        <v>0</v>
      </c>
      <c r="AC712" s="17">
        <f t="shared" si="545"/>
        <v>90.7</v>
      </c>
      <c r="AD712" s="12">
        <f t="shared" si="546"/>
        <v>0</v>
      </c>
      <c r="AE712" s="118"/>
      <c r="AF712" s="128">
        <v>4</v>
      </c>
      <c r="AG712" s="111">
        <f t="shared" si="547"/>
        <v>90.7</v>
      </c>
      <c r="AH712" s="52"/>
      <c r="AJ712" s="17">
        <f t="shared" si="548"/>
        <v>90.7</v>
      </c>
      <c r="AK712" s="17">
        <f t="shared" si="549"/>
        <v>0</v>
      </c>
      <c r="AL712" s="17">
        <f t="shared" si="550"/>
        <v>0</v>
      </c>
      <c r="AM712" s="17" t="str">
        <f t="shared" si="551"/>
        <v/>
      </c>
      <c r="AO712" s="31" t="s">
        <v>57</v>
      </c>
    </row>
    <row r="713" spans="2:41" s="3" customFormat="1" ht="9.9499999999999993" customHeight="1" x14ac:dyDescent="0.2">
      <c r="B713" s="115" t="s">
        <v>92</v>
      </c>
      <c r="D713" s="40"/>
      <c r="E713" s="75" t="s">
        <v>578</v>
      </c>
      <c r="F713" s="75"/>
      <c r="G713" s="30" t="s">
        <v>577</v>
      </c>
      <c r="H713" s="30"/>
      <c r="I713" s="30"/>
      <c r="J713" s="30" t="s">
        <v>546</v>
      </c>
      <c r="K713" s="30"/>
      <c r="L713" s="30" t="s">
        <v>540</v>
      </c>
      <c r="M713" s="30"/>
      <c r="N713" s="30"/>
      <c r="P713" s="75" t="s">
        <v>579</v>
      </c>
      <c r="Q713" s="91"/>
      <c r="R713" s="29"/>
      <c r="S713" s="39">
        <f t="shared" si="542"/>
        <v>77.3</v>
      </c>
      <c r="T713" s="37" t="s">
        <v>46</v>
      </c>
      <c r="U713" s="5" t="str">
        <f>+Instructions!$B$3</f>
        <v>B</v>
      </c>
      <c r="V713" s="52"/>
      <c r="W713" s="56">
        <f>+Instructions!$C$22</f>
        <v>0</v>
      </c>
      <c r="X713" s="17">
        <f t="shared" si="543"/>
        <v>77.3</v>
      </c>
      <c r="Y713" s="52"/>
      <c r="Z713" s="6" t="s">
        <v>737</v>
      </c>
      <c r="AA713" s="39">
        <v>77.3</v>
      </c>
      <c r="AB713" s="60">
        <f t="shared" si="544"/>
        <v>0</v>
      </c>
      <c r="AC713" s="17">
        <f t="shared" si="545"/>
        <v>77.3</v>
      </c>
      <c r="AD713" s="12">
        <f t="shared" si="546"/>
        <v>0</v>
      </c>
      <c r="AE713" s="118"/>
      <c r="AF713" s="128">
        <v>4</v>
      </c>
      <c r="AG713" s="111">
        <f t="shared" si="547"/>
        <v>77.3</v>
      </c>
      <c r="AH713" s="52"/>
      <c r="AJ713" s="17">
        <f t="shared" si="548"/>
        <v>77.3</v>
      </c>
      <c r="AK713" s="17">
        <f t="shared" si="549"/>
        <v>0</v>
      </c>
      <c r="AL713" s="17">
        <f t="shared" si="550"/>
        <v>0</v>
      </c>
      <c r="AM713" s="17" t="str">
        <f t="shared" si="551"/>
        <v/>
      </c>
      <c r="AO713" s="31" t="s">
        <v>57</v>
      </c>
    </row>
    <row r="714" spans="2:41" s="3" customFormat="1" ht="2.85" customHeight="1" x14ac:dyDescent="0.2">
      <c r="P714" s="75"/>
      <c r="Q714" s="91"/>
      <c r="R714" s="6"/>
      <c r="S714" s="39"/>
      <c r="T714" s="6"/>
      <c r="U714" s="5"/>
      <c r="V714" s="52"/>
      <c r="W714" s="56"/>
      <c r="X714" s="15"/>
      <c r="Y714" s="52"/>
      <c r="Z714" s="39"/>
      <c r="AA714" s="39"/>
      <c r="AB714" s="55"/>
      <c r="AC714" s="17"/>
      <c r="AD714" s="15"/>
      <c r="AE714" s="65"/>
      <c r="AF714" s="121"/>
      <c r="AG714" s="39"/>
      <c r="AH714" s="52"/>
      <c r="AJ714" s="17"/>
      <c r="AK714" s="17"/>
      <c r="AL714" s="17"/>
      <c r="AM714" s="17"/>
      <c r="AO714" s="31"/>
    </row>
    <row r="715" spans="2:41" s="3" customFormat="1" ht="11.1" customHeight="1" x14ac:dyDescent="0.2">
      <c r="C715" s="197" t="s">
        <v>183</v>
      </c>
      <c r="P715" s="75"/>
      <c r="Q715" s="91"/>
      <c r="R715" s="6"/>
      <c r="S715" s="39"/>
      <c r="T715" s="6"/>
      <c r="U715" s="5"/>
      <c r="V715" s="52"/>
      <c r="W715" s="56"/>
      <c r="X715" s="15"/>
      <c r="Y715" s="52"/>
      <c r="Z715" s="39"/>
      <c r="AA715" s="39"/>
      <c r="AB715" s="55"/>
      <c r="AC715" s="17"/>
      <c r="AD715" s="15"/>
      <c r="AE715" s="65"/>
      <c r="AF715" s="121"/>
      <c r="AG715" s="39"/>
      <c r="AH715" s="52"/>
      <c r="AJ715" s="17"/>
      <c r="AK715" s="17"/>
      <c r="AL715" s="17"/>
      <c r="AM715" s="17"/>
      <c r="AO715" s="31" t="s">
        <v>57</v>
      </c>
    </row>
    <row r="716" spans="2:41" s="3" customFormat="1" ht="9.9499999999999993" customHeight="1" x14ac:dyDescent="0.2">
      <c r="C716" s="74" t="s">
        <v>581</v>
      </c>
      <c r="P716" s="75"/>
      <c r="Q716" s="91"/>
      <c r="R716" s="80" t="s">
        <v>211</v>
      </c>
      <c r="S716" s="206" t="s">
        <v>582</v>
      </c>
      <c r="T716" s="207"/>
      <c r="U716" s="5"/>
      <c r="V716" s="52"/>
      <c r="W716" s="56"/>
      <c r="X716" s="15"/>
      <c r="Y716" s="52"/>
      <c r="Z716" s="39"/>
      <c r="AA716" s="39"/>
      <c r="AB716" s="55"/>
      <c r="AC716" s="17"/>
      <c r="AD716" s="15"/>
      <c r="AE716" s="65"/>
      <c r="AF716" s="121"/>
      <c r="AG716" s="39"/>
      <c r="AH716" s="52"/>
      <c r="AJ716" s="17"/>
      <c r="AK716" s="17"/>
      <c r="AL716" s="17"/>
      <c r="AM716" s="17"/>
      <c r="AO716" s="31" t="s">
        <v>57</v>
      </c>
    </row>
    <row r="717" spans="2:41" s="3" customFormat="1" ht="2.85" customHeight="1" x14ac:dyDescent="0.2">
      <c r="P717" s="75"/>
      <c r="Q717" s="91"/>
      <c r="R717" s="6"/>
      <c r="S717" s="39"/>
      <c r="T717" s="6"/>
      <c r="U717" s="5"/>
      <c r="V717" s="52"/>
      <c r="W717" s="56"/>
      <c r="X717" s="15"/>
      <c r="Y717" s="52"/>
      <c r="Z717" s="39"/>
      <c r="AA717" s="39"/>
      <c r="AB717" s="55"/>
      <c r="AC717" s="17"/>
      <c r="AD717" s="15"/>
      <c r="AE717" s="65"/>
      <c r="AF717" s="121"/>
      <c r="AG717" s="39"/>
      <c r="AH717" s="52"/>
      <c r="AJ717" s="17"/>
      <c r="AK717" s="17"/>
      <c r="AL717" s="17"/>
      <c r="AM717" s="17"/>
      <c r="AO717" s="31"/>
    </row>
    <row r="718" spans="2:41" ht="11.1" customHeight="1" x14ac:dyDescent="0.25">
      <c r="C718" s="276"/>
      <c r="D718" s="277" t="s">
        <v>397</v>
      </c>
      <c r="E718" s="278" t="s">
        <v>597</v>
      </c>
      <c r="F718" s="279"/>
      <c r="G718" s="278" t="s">
        <v>598</v>
      </c>
      <c r="H718" s="279"/>
      <c r="I718" s="279"/>
      <c r="J718" s="280"/>
      <c r="K718" s="279"/>
      <c r="L718" s="279"/>
      <c r="M718" s="279"/>
      <c r="N718" s="279"/>
      <c r="O718" s="279"/>
      <c r="P718" s="279"/>
      <c r="Q718" s="2"/>
      <c r="T718" s="281"/>
      <c r="V718" s="282"/>
      <c r="W718" s="284"/>
      <c r="X718" s="284"/>
      <c r="Y718" s="282"/>
      <c r="Z718" s="285"/>
      <c r="AA718" s="285"/>
      <c r="AB718" s="286"/>
      <c r="AC718" s="283"/>
      <c r="AE718" s="287"/>
      <c r="AF718" s="124"/>
      <c r="AG718" s="283"/>
      <c r="AH718" s="282"/>
      <c r="AI718" s="2"/>
      <c r="AJ718" s="283"/>
      <c r="AK718" s="283"/>
      <c r="AL718" s="283"/>
      <c r="AM718" s="283"/>
      <c r="AO718" s="103"/>
    </row>
    <row r="719" spans="2:41" s="3" customFormat="1" ht="2.85" customHeight="1" x14ac:dyDescent="0.2">
      <c r="P719" s="75"/>
      <c r="Q719" s="91"/>
      <c r="R719" s="6"/>
      <c r="S719" s="39"/>
      <c r="T719" s="6"/>
      <c r="U719" s="5"/>
      <c r="V719" s="52"/>
      <c r="W719" s="56"/>
      <c r="X719" s="15"/>
      <c r="Y719" s="52"/>
      <c r="Z719" s="39"/>
      <c r="AA719" s="39"/>
      <c r="AB719" s="55"/>
      <c r="AC719" s="17"/>
      <c r="AD719" s="15"/>
      <c r="AE719" s="65"/>
      <c r="AF719" s="121"/>
      <c r="AG719" s="39"/>
      <c r="AH719" s="52"/>
      <c r="AJ719" s="17"/>
      <c r="AK719" s="17"/>
      <c r="AL719" s="17"/>
      <c r="AM719" s="17"/>
      <c r="AO719" s="31"/>
    </row>
    <row r="720" spans="2:41" s="3" customFormat="1" ht="9.6" customHeight="1" x14ac:dyDescent="0.2">
      <c r="C720" s="195"/>
      <c r="D720" s="195" t="s">
        <v>550</v>
      </c>
      <c r="E720" s="195" t="s">
        <v>718</v>
      </c>
      <c r="F720" s="135"/>
      <c r="H720" s="135"/>
      <c r="I720" s="135"/>
      <c r="J720" s="195"/>
      <c r="K720" s="135"/>
      <c r="L720" s="195" t="s">
        <v>539</v>
      </c>
      <c r="M720" s="195"/>
      <c r="N720" s="195" t="s">
        <v>725</v>
      </c>
      <c r="P720" s="135"/>
      <c r="S720" s="21"/>
      <c r="T720" s="68"/>
      <c r="U720" s="5"/>
      <c r="V720" s="52"/>
      <c r="W720" s="70"/>
      <c r="X720" s="70"/>
      <c r="Y720" s="52"/>
      <c r="Z720" s="39"/>
      <c r="AA720" s="39"/>
      <c r="AB720" s="55"/>
      <c r="AC720" s="17"/>
      <c r="AD720" s="15"/>
      <c r="AE720" s="65"/>
      <c r="AF720" s="121"/>
      <c r="AG720" s="17"/>
      <c r="AH720" s="52"/>
      <c r="AJ720" s="17"/>
      <c r="AK720" s="17"/>
      <c r="AL720" s="17"/>
      <c r="AM720" s="17"/>
      <c r="AO720" s="31"/>
    </row>
    <row r="721" spans="2:41" s="3" customFormat="1" ht="9.6" customHeight="1" x14ac:dyDescent="0.2">
      <c r="C721" s="195"/>
      <c r="D721" s="195" t="s">
        <v>570</v>
      </c>
      <c r="E721" s="195" t="s">
        <v>717</v>
      </c>
      <c r="F721" s="135"/>
      <c r="H721" s="135"/>
      <c r="I721" s="135"/>
      <c r="J721" s="195"/>
      <c r="K721" s="135"/>
      <c r="L721" s="195" t="s">
        <v>573</v>
      </c>
      <c r="M721" s="195"/>
      <c r="N721" s="195" t="s">
        <v>726</v>
      </c>
      <c r="P721" s="135"/>
      <c r="S721" s="21"/>
      <c r="T721" s="68"/>
      <c r="U721" s="5"/>
      <c r="V721" s="52"/>
      <c r="W721" s="70"/>
      <c r="X721" s="70"/>
      <c r="Y721" s="52"/>
      <c r="Z721" s="39"/>
      <c r="AA721" s="39"/>
      <c r="AB721" s="55"/>
      <c r="AC721" s="17"/>
      <c r="AD721" s="15"/>
      <c r="AE721" s="65"/>
      <c r="AF721" s="121"/>
      <c r="AG721" s="17"/>
      <c r="AH721" s="52"/>
      <c r="AJ721" s="17"/>
      <c r="AK721" s="17"/>
      <c r="AL721" s="17"/>
      <c r="AM721" s="17"/>
      <c r="AO721" s="31"/>
    </row>
    <row r="722" spans="2:41" s="3" customFormat="1" ht="9.6" customHeight="1" x14ac:dyDescent="0.2">
      <c r="C722" s="195"/>
      <c r="D722" s="195" t="s">
        <v>537</v>
      </c>
      <c r="E722" s="195" t="s">
        <v>719</v>
      </c>
      <c r="F722" s="135"/>
      <c r="H722" s="135"/>
      <c r="I722" s="135"/>
      <c r="J722" s="195"/>
      <c r="K722" s="135"/>
      <c r="L722" s="195" t="s">
        <v>545</v>
      </c>
      <c r="M722" s="195"/>
      <c r="N722" s="195" t="s">
        <v>603</v>
      </c>
      <c r="P722" s="135"/>
      <c r="S722" s="21"/>
      <c r="T722" s="68"/>
      <c r="U722" s="5"/>
      <c r="V722" s="52"/>
      <c r="W722" s="70"/>
      <c r="X722" s="70"/>
      <c r="Y722" s="52"/>
      <c r="Z722" s="39"/>
      <c r="AA722" s="39"/>
      <c r="AB722" s="55"/>
      <c r="AC722" s="17"/>
      <c r="AD722" s="15"/>
      <c r="AE722" s="65"/>
      <c r="AF722" s="121"/>
      <c r="AG722" s="17"/>
      <c r="AH722" s="52"/>
      <c r="AJ722" s="17"/>
      <c r="AK722" s="17"/>
      <c r="AL722" s="17"/>
      <c r="AM722" s="17"/>
      <c r="AO722" s="31"/>
    </row>
    <row r="723" spans="2:41" s="3" customFormat="1" ht="9.6" customHeight="1" x14ac:dyDescent="0.2">
      <c r="C723" s="195"/>
      <c r="D723" s="195" t="s">
        <v>538</v>
      </c>
      <c r="E723" s="195" t="s">
        <v>720</v>
      </c>
      <c r="F723" s="135"/>
      <c r="H723" s="135"/>
      <c r="I723" s="135"/>
      <c r="J723" s="195"/>
      <c r="K723" s="135"/>
      <c r="L723" s="195" t="s">
        <v>546</v>
      </c>
      <c r="M723" s="195"/>
      <c r="N723" s="195" t="s">
        <v>599</v>
      </c>
      <c r="P723" s="135"/>
      <c r="S723" s="21"/>
      <c r="T723" s="68"/>
      <c r="U723" s="5"/>
      <c r="V723" s="52"/>
      <c r="W723" s="70"/>
      <c r="X723" s="70"/>
      <c r="Y723" s="52"/>
      <c r="Z723" s="39"/>
      <c r="AA723" s="39"/>
      <c r="AB723" s="55"/>
      <c r="AC723" s="17"/>
      <c r="AD723" s="15"/>
      <c r="AE723" s="65"/>
      <c r="AF723" s="121"/>
      <c r="AG723" s="17"/>
      <c r="AH723" s="52"/>
      <c r="AJ723" s="17"/>
      <c r="AK723" s="17"/>
      <c r="AL723" s="17"/>
      <c r="AM723" s="17"/>
      <c r="AO723" s="31"/>
    </row>
    <row r="724" spans="2:41" s="3" customFormat="1" ht="9.6" customHeight="1" x14ac:dyDescent="0.2">
      <c r="C724" s="195"/>
      <c r="D724" s="195" t="s">
        <v>526</v>
      </c>
      <c r="E724" s="195" t="s">
        <v>721</v>
      </c>
      <c r="F724" s="135"/>
      <c r="H724" s="135"/>
      <c r="I724" s="135"/>
      <c r="J724" s="195"/>
      <c r="K724" s="135"/>
      <c r="L724" s="195" t="s">
        <v>527</v>
      </c>
      <c r="M724" s="195"/>
      <c r="N724" s="195" t="s">
        <v>604</v>
      </c>
      <c r="P724" s="135"/>
      <c r="S724" s="21"/>
      <c r="T724" s="68"/>
      <c r="U724" s="5"/>
      <c r="V724" s="52"/>
      <c r="W724" s="70"/>
      <c r="X724" s="70"/>
      <c r="Y724" s="52"/>
      <c r="Z724" s="39"/>
      <c r="AA724" s="39"/>
      <c r="AB724" s="55"/>
      <c r="AC724" s="17"/>
      <c r="AD724" s="15"/>
      <c r="AE724" s="65"/>
      <c r="AF724" s="121"/>
      <c r="AG724" s="17"/>
      <c r="AH724" s="52"/>
      <c r="AJ724" s="17"/>
      <c r="AK724" s="17"/>
      <c r="AL724" s="17"/>
      <c r="AM724" s="17"/>
      <c r="AO724" s="31"/>
    </row>
    <row r="725" spans="2:41" s="3" customFormat="1" ht="9.6" customHeight="1" x14ac:dyDescent="0.2">
      <c r="C725" s="74"/>
      <c r="D725" s="195" t="s">
        <v>571</v>
      </c>
      <c r="E725" s="195" t="s">
        <v>722</v>
      </c>
      <c r="F725" s="135"/>
      <c r="G725" s="195"/>
      <c r="H725" s="135"/>
      <c r="I725" s="135"/>
      <c r="J725" s="195"/>
      <c r="K725" s="135"/>
      <c r="L725" s="195" t="s">
        <v>528</v>
      </c>
      <c r="M725" s="195"/>
      <c r="N725" s="195" t="s">
        <v>600</v>
      </c>
      <c r="P725" s="135"/>
      <c r="S725" s="21"/>
      <c r="T725" s="68"/>
      <c r="U725" s="5"/>
      <c r="V725" s="52"/>
      <c r="W725" s="70"/>
      <c r="X725" s="70"/>
      <c r="Y725" s="52"/>
      <c r="Z725" s="39"/>
      <c r="AA725" s="39"/>
      <c r="AB725" s="55"/>
      <c r="AC725" s="17"/>
      <c r="AD725" s="15"/>
      <c r="AE725" s="65"/>
      <c r="AF725" s="121"/>
      <c r="AG725" s="17"/>
      <c r="AH725" s="52"/>
      <c r="AJ725" s="17"/>
      <c r="AK725" s="17"/>
      <c r="AL725" s="17"/>
      <c r="AM725" s="17"/>
      <c r="AO725" s="31"/>
    </row>
    <row r="726" spans="2:41" s="3" customFormat="1" ht="9.6" customHeight="1" x14ac:dyDescent="0.2">
      <c r="C726" s="74"/>
      <c r="D726" s="195" t="s">
        <v>572</v>
      </c>
      <c r="E726" s="195" t="s">
        <v>723</v>
      </c>
      <c r="F726" s="135"/>
      <c r="G726" s="195"/>
      <c r="H726" s="135"/>
      <c r="I726" s="135"/>
      <c r="J726" s="195"/>
      <c r="K726" s="135"/>
      <c r="L726" s="195" t="s">
        <v>529</v>
      </c>
      <c r="M726" s="195"/>
      <c r="N726" s="195" t="s">
        <v>601</v>
      </c>
      <c r="P726" s="135"/>
      <c r="S726" s="21"/>
      <c r="T726" s="68"/>
      <c r="U726" s="5"/>
      <c r="V726" s="52"/>
      <c r="W726" s="70"/>
      <c r="X726" s="70"/>
      <c r="Y726" s="52"/>
      <c r="Z726" s="39"/>
      <c r="AA726" s="39"/>
      <c r="AB726" s="55"/>
      <c r="AC726" s="17"/>
      <c r="AD726" s="15"/>
      <c r="AE726" s="65"/>
      <c r="AF726" s="121"/>
      <c r="AG726" s="17"/>
      <c r="AH726" s="52"/>
      <c r="AJ726" s="17"/>
      <c r="AK726" s="17"/>
      <c r="AL726" s="17"/>
      <c r="AM726" s="17"/>
      <c r="AO726" s="31"/>
    </row>
    <row r="727" spans="2:41" s="3" customFormat="1" ht="9.6" customHeight="1" x14ac:dyDescent="0.2">
      <c r="C727" s="74"/>
      <c r="D727" s="195" t="s">
        <v>93</v>
      </c>
      <c r="E727" s="195" t="s">
        <v>724</v>
      </c>
      <c r="F727" s="135"/>
      <c r="G727" s="195"/>
      <c r="H727" s="135"/>
      <c r="I727" s="135"/>
      <c r="J727" s="195"/>
      <c r="K727" s="135"/>
      <c r="L727" s="195" t="s">
        <v>602</v>
      </c>
      <c r="M727" s="195"/>
      <c r="N727" s="135"/>
      <c r="O727" s="135"/>
      <c r="P727" s="135"/>
      <c r="S727" s="21"/>
      <c r="T727" s="68"/>
      <c r="U727" s="5"/>
      <c r="V727" s="52"/>
      <c r="W727" s="70"/>
      <c r="X727" s="70"/>
      <c r="Y727" s="52"/>
      <c r="Z727" s="39"/>
      <c r="AA727" s="39"/>
      <c r="AB727" s="55"/>
      <c r="AC727" s="17"/>
      <c r="AD727" s="15"/>
      <c r="AE727" s="65"/>
      <c r="AF727" s="121"/>
      <c r="AG727" s="17"/>
      <c r="AH727" s="52"/>
      <c r="AJ727" s="17"/>
      <c r="AK727" s="17"/>
      <c r="AL727" s="17"/>
      <c r="AM727" s="17"/>
      <c r="AO727" s="31"/>
    </row>
    <row r="728" spans="2:41" s="3" customFormat="1" ht="2.85" customHeight="1" x14ac:dyDescent="0.2">
      <c r="P728" s="75"/>
      <c r="Q728" s="91"/>
      <c r="R728" s="6"/>
      <c r="S728" s="39"/>
      <c r="T728" s="6"/>
      <c r="U728" s="5"/>
      <c r="V728" s="52"/>
      <c r="W728" s="56"/>
      <c r="X728" s="15"/>
      <c r="Y728" s="52"/>
      <c r="Z728" s="39"/>
      <c r="AA728" s="39"/>
      <c r="AB728" s="55"/>
      <c r="AC728" s="17"/>
      <c r="AD728" s="15"/>
      <c r="AE728" s="65"/>
      <c r="AF728" s="121"/>
      <c r="AG728" s="39"/>
      <c r="AH728" s="52"/>
      <c r="AJ728" s="17"/>
      <c r="AK728" s="17"/>
      <c r="AL728" s="17"/>
      <c r="AM728" s="17"/>
      <c r="AO728" s="31"/>
    </row>
    <row r="729" spans="2:41" s="3" customFormat="1" ht="9.9499999999999993" customHeight="1" x14ac:dyDescent="0.2">
      <c r="C729" s="237" t="s">
        <v>612</v>
      </c>
      <c r="D729" s="147"/>
      <c r="E729" s="147"/>
      <c r="P729" s="193"/>
      <c r="Q729" s="6"/>
      <c r="R729" s="80" t="s">
        <v>211</v>
      </c>
      <c r="S729" s="206" t="s">
        <v>591</v>
      </c>
      <c r="T729" s="207"/>
      <c r="U729" s="5"/>
      <c r="V729" s="52"/>
      <c r="W729" s="70"/>
      <c r="X729" s="70"/>
      <c r="Y729" s="52"/>
      <c r="Z729" s="39"/>
      <c r="AA729" s="39"/>
      <c r="AB729" s="55"/>
      <c r="AC729" s="17"/>
      <c r="AD729" s="15"/>
      <c r="AE729" s="65"/>
      <c r="AF729" s="121"/>
      <c r="AG729" s="17"/>
      <c r="AH729" s="52"/>
      <c r="AJ729" s="17"/>
      <c r="AK729" s="17"/>
      <c r="AL729" s="17"/>
      <c r="AM729" s="17"/>
      <c r="AO729" s="31" t="s">
        <v>57</v>
      </c>
    </row>
    <row r="730" spans="2:41" s="3" customFormat="1" ht="2.85" customHeight="1" x14ac:dyDescent="0.2">
      <c r="P730" s="75"/>
      <c r="Q730" s="91"/>
      <c r="R730" s="6"/>
      <c r="S730" s="39"/>
      <c r="T730" s="6"/>
      <c r="U730" s="5"/>
      <c r="V730" s="52"/>
      <c r="W730" s="56"/>
      <c r="X730" s="15"/>
      <c r="Y730" s="52"/>
      <c r="Z730" s="39"/>
      <c r="AA730" s="39"/>
      <c r="AB730" s="55"/>
      <c r="AC730" s="17"/>
      <c r="AD730" s="15"/>
      <c r="AE730" s="65"/>
      <c r="AF730" s="121"/>
      <c r="AG730" s="39"/>
      <c r="AH730" s="52"/>
      <c r="AJ730" s="17"/>
      <c r="AK730" s="17"/>
      <c r="AL730" s="17"/>
      <c r="AM730" s="17"/>
      <c r="AO730" s="31"/>
    </row>
    <row r="731" spans="2:41" s="3" customFormat="1" ht="9.9499999999999993" customHeight="1" x14ac:dyDescent="0.2">
      <c r="C731" s="35"/>
      <c r="D731" s="40" t="s">
        <v>107</v>
      </c>
      <c r="E731" s="135" t="s">
        <v>586</v>
      </c>
      <c r="F731" s="135"/>
      <c r="G731" s="135"/>
      <c r="H731" s="135"/>
      <c r="I731" s="135"/>
      <c r="J731" s="135"/>
      <c r="K731" s="135"/>
      <c r="L731" s="135"/>
      <c r="M731" s="135"/>
      <c r="N731" s="135"/>
      <c r="O731" s="135"/>
      <c r="P731" s="135"/>
      <c r="S731" s="21"/>
      <c r="T731" s="68"/>
      <c r="U731" s="5"/>
      <c r="V731" s="52"/>
      <c r="W731" s="70"/>
      <c r="X731" s="70"/>
      <c r="Y731" s="52"/>
      <c r="Z731" s="39"/>
      <c r="AA731" s="39"/>
      <c r="AB731" s="55"/>
      <c r="AC731" s="17"/>
      <c r="AD731" s="15"/>
      <c r="AE731" s="65"/>
      <c r="AF731" s="121"/>
      <c r="AG731" s="17"/>
      <c r="AH731" s="52"/>
      <c r="AJ731" s="17"/>
      <c r="AK731" s="17"/>
      <c r="AL731" s="17"/>
      <c r="AM731" s="17"/>
      <c r="AO731" s="31"/>
    </row>
    <row r="732" spans="2:41" s="3" customFormat="1" ht="2.85" customHeight="1" x14ac:dyDescent="0.2">
      <c r="P732" s="75"/>
      <c r="Q732" s="91"/>
      <c r="R732" s="6"/>
      <c r="S732" s="39"/>
      <c r="T732" s="6"/>
      <c r="U732" s="5"/>
      <c r="V732" s="52"/>
      <c r="W732" s="56"/>
      <c r="X732" s="15"/>
      <c r="Y732" s="52"/>
      <c r="Z732" s="39"/>
      <c r="AA732" s="39"/>
      <c r="AB732" s="55"/>
      <c r="AC732" s="17"/>
      <c r="AD732" s="15"/>
      <c r="AE732" s="65"/>
      <c r="AF732" s="121"/>
      <c r="AG732" s="39"/>
      <c r="AH732" s="52"/>
      <c r="AJ732" s="17"/>
      <c r="AK732" s="17"/>
      <c r="AL732" s="17"/>
      <c r="AM732" s="17"/>
      <c r="AO732" s="31"/>
    </row>
    <row r="733" spans="2:41" s="3" customFormat="1" ht="9.9499999999999993" customHeight="1" x14ac:dyDescent="0.2">
      <c r="B733" s="114" t="s">
        <v>90</v>
      </c>
      <c r="D733" s="40"/>
      <c r="E733" s="75" t="s">
        <v>113</v>
      </c>
      <c r="F733" s="75"/>
      <c r="G733" s="30" t="s">
        <v>47</v>
      </c>
      <c r="H733" s="30"/>
      <c r="I733" s="30"/>
      <c r="J733" s="30"/>
      <c r="K733" s="30"/>
      <c r="L733" s="30" t="s">
        <v>328</v>
      </c>
      <c r="M733" s="30"/>
      <c r="N733" s="30"/>
      <c r="P733" s="75" t="s">
        <v>500</v>
      </c>
      <c r="Q733" s="91"/>
      <c r="R733" s="29"/>
      <c r="S733" s="39">
        <f t="shared" ref="S733" si="552">IF(Suggested="Yes",AA733,AG733)</f>
        <v>19.95</v>
      </c>
      <c r="T733" s="37" t="s">
        <v>46</v>
      </c>
      <c r="U733" s="5" t="str">
        <f>+Instructions!$B$3</f>
        <v>B</v>
      </c>
      <c r="V733" s="52"/>
      <c r="W733" s="56">
        <f>+Instructions!$C$22</f>
        <v>0</v>
      </c>
      <c r="X733" s="39">
        <f t="shared" ref="X733" si="553">ROUND($AA733*(1-W733)+0.004999,2)</f>
        <v>19.95</v>
      </c>
      <c r="Y733" s="52"/>
      <c r="Z733" s="6" t="s">
        <v>737</v>
      </c>
      <c r="AA733" s="39">
        <v>19.95</v>
      </c>
      <c r="AB733" s="60">
        <f t="shared" ref="AB733" si="554">+W733</f>
        <v>0</v>
      </c>
      <c r="AC733" s="39">
        <f t="shared" ref="AC733" si="555">+X733</f>
        <v>19.95</v>
      </c>
      <c r="AD733" s="60">
        <f t="shared" ref="AD733" si="556">(AG733-AC733)/AG733</f>
        <v>0</v>
      </c>
      <c r="AE733" s="118"/>
      <c r="AF733" s="127">
        <v>2</v>
      </c>
      <c r="AG733" s="44">
        <f t="shared" ref="AG733" si="557">SUM(AJ733:AL733)+AE733</f>
        <v>19.95</v>
      </c>
      <c r="AH733" s="52"/>
      <c r="AJ733" s="17">
        <f t="shared" ref="AJ733" si="558">ROUND(AC733/(1-VLOOKUP(AF733,Group,2,FALSE)),2)</f>
        <v>19.95</v>
      </c>
      <c r="AK733" s="17">
        <f t="shared" ref="AK733" si="559">IF(VLOOKUP(AF733,Group,5,FALSE)="YES",VLOOKUP(ROUND(ROUND(AJ733,1)-AJ733,2),Round,2,FALSE)+VLOOKUP(AF733,Group,6,FALSE),0)</f>
        <v>0</v>
      </c>
      <c r="AL733" s="17">
        <f t="shared" ref="AL733" si="560">IF(VLOOKUP(AF733,Group,7,FALSE)="",0,ROUND(AJ733-0.04999,1)-AJ733+AM733)</f>
        <v>0</v>
      </c>
      <c r="AM733" s="17" t="str">
        <f t="shared" ref="AM733" si="561">IF(VLOOKUP(AF733,Group,7,FALSE)="","",VLOOKUP(AF733,Group,7,FALSE))</f>
        <v/>
      </c>
      <c r="AO733" s="103" t="s">
        <v>57</v>
      </c>
    </row>
    <row r="734" spans="2:41" s="3" customFormat="1" ht="9.9499999999999993" customHeight="1" x14ac:dyDescent="0.2">
      <c r="B734" s="114" t="s">
        <v>90</v>
      </c>
      <c r="D734" s="40"/>
      <c r="E734" s="75" t="s">
        <v>108</v>
      </c>
      <c r="F734" s="75"/>
      <c r="G734" s="30" t="s">
        <v>47</v>
      </c>
      <c r="H734" s="30"/>
      <c r="I734" s="30"/>
      <c r="J734" s="30"/>
      <c r="K734" s="30"/>
      <c r="L734" s="30" t="s">
        <v>328</v>
      </c>
      <c r="M734" s="30"/>
      <c r="N734" s="30"/>
      <c r="P734" s="75" t="s">
        <v>430</v>
      </c>
      <c r="Q734" s="91"/>
      <c r="R734" s="29"/>
      <c r="S734" s="39">
        <f t="shared" ref="S734" si="562">IF(Suggested="Yes",AA734,AG734)</f>
        <v>21.05</v>
      </c>
      <c r="T734" s="37" t="s">
        <v>46</v>
      </c>
      <c r="U734" s="5" t="str">
        <f>+Instructions!$B$3</f>
        <v>B</v>
      </c>
      <c r="V734" s="52"/>
      <c r="W734" s="56">
        <f>+Instructions!$C$22</f>
        <v>0</v>
      </c>
      <c r="X734" s="39">
        <f t="shared" ref="X734" si="563">ROUND($AA734*(1-W734)+0.004999,2)</f>
        <v>21.05</v>
      </c>
      <c r="Y734" s="52"/>
      <c r="Z734" s="6" t="s">
        <v>737</v>
      </c>
      <c r="AA734" s="39">
        <v>21.05</v>
      </c>
      <c r="AB734" s="60">
        <f t="shared" ref="AB734" si="564">+W734</f>
        <v>0</v>
      </c>
      <c r="AC734" s="39">
        <f t="shared" ref="AC734" si="565">+X734</f>
        <v>21.05</v>
      </c>
      <c r="AD734" s="60">
        <f t="shared" ref="AD734" si="566">(AG734-AC734)/AG734</f>
        <v>0</v>
      </c>
      <c r="AE734" s="118"/>
      <c r="AF734" s="127">
        <v>2</v>
      </c>
      <c r="AG734" s="44">
        <f t="shared" ref="AG734" si="567">SUM(AJ734:AL734)+AE734</f>
        <v>21.05</v>
      </c>
      <c r="AH734" s="52"/>
      <c r="AJ734" s="17">
        <f t="shared" ref="AJ734" si="568">ROUND(AC734/(1-VLOOKUP(AF734,Group,2,FALSE)),2)</f>
        <v>21.05</v>
      </c>
      <c r="AK734" s="17">
        <f t="shared" ref="AK734" si="569">IF(VLOOKUP(AF734,Group,5,FALSE)="YES",VLOOKUP(ROUND(ROUND(AJ734,1)-AJ734,2),Round,2,FALSE)+VLOOKUP(AF734,Group,6,FALSE),0)</f>
        <v>0</v>
      </c>
      <c r="AL734" s="17">
        <f t="shared" ref="AL734" si="570">IF(VLOOKUP(AF734,Group,7,FALSE)="",0,ROUND(AJ734-0.04999,1)-AJ734+AM734)</f>
        <v>0</v>
      </c>
      <c r="AM734" s="17" t="str">
        <f t="shared" ref="AM734" si="571">IF(VLOOKUP(AF734,Group,7,FALSE)="","",VLOOKUP(AF734,Group,7,FALSE))</f>
        <v/>
      </c>
      <c r="AO734" s="103" t="s">
        <v>57</v>
      </c>
    </row>
    <row r="735" spans="2:41" s="3" customFormat="1" ht="2.85" customHeight="1" x14ac:dyDescent="0.2">
      <c r="P735" s="75"/>
      <c r="Q735" s="91"/>
      <c r="R735" s="6"/>
      <c r="S735" s="39"/>
      <c r="T735" s="6"/>
      <c r="U735" s="5"/>
      <c r="V735" s="52"/>
      <c r="W735" s="56"/>
      <c r="X735" s="15"/>
      <c r="Y735" s="52"/>
      <c r="Z735" s="39"/>
      <c r="AA735" s="39"/>
      <c r="AB735" s="55"/>
      <c r="AC735" s="17"/>
      <c r="AD735" s="15"/>
      <c r="AE735" s="65"/>
      <c r="AF735" s="121"/>
      <c r="AG735" s="39"/>
      <c r="AH735" s="52"/>
      <c r="AJ735" s="17"/>
      <c r="AK735" s="17"/>
      <c r="AL735" s="17"/>
      <c r="AM735" s="17"/>
      <c r="AO735" s="31"/>
    </row>
    <row r="736" spans="2:41" s="3" customFormat="1" ht="9.9499999999999993" customHeight="1" x14ac:dyDescent="0.2">
      <c r="C736" s="35"/>
      <c r="D736" s="40" t="s">
        <v>107</v>
      </c>
      <c r="E736" s="135" t="s">
        <v>587</v>
      </c>
      <c r="F736" s="135"/>
      <c r="G736" s="135"/>
      <c r="H736" s="135"/>
      <c r="I736" s="135"/>
      <c r="J736" s="135"/>
      <c r="K736" s="135"/>
      <c r="L736" s="135"/>
      <c r="M736" s="135"/>
      <c r="N736" s="135"/>
      <c r="O736" s="135"/>
      <c r="P736" s="135"/>
      <c r="S736" s="21"/>
      <c r="T736" s="68"/>
      <c r="U736" s="5"/>
      <c r="V736" s="52"/>
      <c r="W736" s="70"/>
      <c r="X736" s="70"/>
      <c r="Y736" s="52"/>
      <c r="Z736" s="39"/>
      <c r="AA736" s="39"/>
      <c r="AB736" s="55"/>
      <c r="AC736" s="17"/>
      <c r="AD736" s="15"/>
      <c r="AE736" s="65"/>
      <c r="AF736" s="121"/>
      <c r="AG736" s="17"/>
      <c r="AH736" s="52"/>
      <c r="AJ736" s="17"/>
      <c r="AK736" s="17"/>
      <c r="AL736" s="17"/>
      <c r="AM736" s="17"/>
      <c r="AO736" s="31"/>
    </row>
    <row r="737" spans="2:41" s="3" customFormat="1" ht="2.85" customHeight="1" x14ac:dyDescent="0.2">
      <c r="P737" s="75"/>
      <c r="Q737" s="91"/>
      <c r="R737" s="6"/>
      <c r="S737" s="39"/>
      <c r="T737" s="6"/>
      <c r="U737" s="5"/>
      <c r="V737" s="52"/>
      <c r="W737" s="56"/>
      <c r="X737" s="15"/>
      <c r="Y737" s="52"/>
      <c r="Z737" s="39"/>
      <c r="AA737" s="39"/>
      <c r="AB737" s="55"/>
      <c r="AC737" s="17"/>
      <c r="AD737" s="15"/>
      <c r="AE737" s="65"/>
      <c r="AF737" s="121"/>
      <c r="AG737" s="39"/>
      <c r="AH737" s="52"/>
      <c r="AJ737" s="17"/>
      <c r="AK737" s="17"/>
      <c r="AL737" s="17"/>
      <c r="AM737" s="17"/>
      <c r="AO737" s="31"/>
    </row>
    <row r="738" spans="2:41" s="3" customFormat="1" ht="9.9499999999999993" customHeight="1" x14ac:dyDescent="0.2">
      <c r="B738" s="114" t="s">
        <v>90</v>
      </c>
      <c r="D738" s="40"/>
      <c r="E738" s="75" t="s">
        <v>113</v>
      </c>
      <c r="F738" s="75"/>
      <c r="G738" s="30" t="s">
        <v>47</v>
      </c>
      <c r="H738" s="30"/>
      <c r="I738" s="30"/>
      <c r="J738" s="30"/>
      <c r="K738" s="30"/>
      <c r="L738" s="30" t="s">
        <v>588</v>
      </c>
      <c r="M738" s="30"/>
      <c r="N738" s="30"/>
      <c r="P738" s="75" t="s">
        <v>500</v>
      </c>
      <c r="Q738" s="91"/>
      <c r="R738" s="29"/>
      <c r="S738" s="39">
        <f t="shared" ref="S738:S739" si="572">IF(Suggested="Yes",AA738,AG738)</f>
        <v>15.35</v>
      </c>
      <c r="T738" s="37" t="s">
        <v>46</v>
      </c>
      <c r="U738" s="5" t="str">
        <f>+Instructions!$B$3</f>
        <v>B</v>
      </c>
      <c r="V738" s="52"/>
      <c r="W738" s="56">
        <f>+Instructions!$C$22</f>
        <v>0</v>
      </c>
      <c r="X738" s="39">
        <f t="shared" ref="X738:X739" si="573">ROUND($AA738*(1-W738)+0.004999,2)</f>
        <v>15.35</v>
      </c>
      <c r="Y738" s="52"/>
      <c r="Z738" s="6" t="s">
        <v>737</v>
      </c>
      <c r="AA738" s="39">
        <v>15.35</v>
      </c>
      <c r="AB738" s="60">
        <f t="shared" ref="AB738:AB739" si="574">+W738</f>
        <v>0</v>
      </c>
      <c r="AC738" s="39">
        <f t="shared" ref="AC738:AC739" si="575">+X738</f>
        <v>15.35</v>
      </c>
      <c r="AD738" s="60">
        <f t="shared" ref="AD738:AD739" si="576">(AG738-AC738)/AG738</f>
        <v>0</v>
      </c>
      <c r="AE738" s="118"/>
      <c r="AF738" s="127">
        <v>2</v>
      </c>
      <c r="AG738" s="44">
        <f t="shared" ref="AG738:AG739" si="577">SUM(AJ738:AL738)+AE738</f>
        <v>15.35</v>
      </c>
      <c r="AH738" s="52"/>
      <c r="AJ738" s="17">
        <f t="shared" ref="AJ738:AJ739" si="578">ROUND(AC738/(1-VLOOKUP(AF738,Group,2,FALSE)),2)</f>
        <v>15.35</v>
      </c>
      <c r="AK738" s="17">
        <f t="shared" ref="AK738:AK739" si="579">IF(VLOOKUP(AF738,Group,5,FALSE)="YES",VLOOKUP(ROUND(ROUND(AJ738,1)-AJ738,2),Round,2,FALSE)+VLOOKUP(AF738,Group,6,FALSE),0)</f>
        <v>0</v>
      </c>
      <c r="AL738" s="17">
        <f t="shared" ref="AL738:AL739" si="580">IF(VLOOKUP(AF738,Group,7,FALSE)="",0,ROUND(AJ738-0.04999,1)-AJ738+AM738)</f>
        <v>0</v>
      </c>
      <c r="AM738" s="17" t="str">
        <f t="shared" ref="AM738:AM739" si="581">IF(VLOOKUP(AF738,Group,7,FALSE)="","",VLOOKUP(AF738,Group,7,FALSE))</f>
        <v/>
      </c>
      <c r="AO738" s="103" t="s">
        <v>57</v>
      </c>
    </row>
    <row r="739" spans="2:41" s="3" customFormat="1" ht="9.9499999999999993" customHeight="1" x14ac:dyDescent="0.2">
      <c r="B739" s="114" t="s">
        <v>90</v>
      </c>
      <c r="D739" s="40"/>
      <c r="E739" s="75" t="s">
        <v>108</v>
      </c>
      <c r="F739" s="75"/>
      <c r="G739" s="30" t="s">
        <v>47</v>
      </c>
      <c r="H739" s="30"/>
      <c r="I739" s="30"/>
      <c r="J739" s="30"/>
      <c r="K739" s="30"/>
      <c r="L739" s="30" t="s">
        <v>588</v>
      </c>
      <c r="M739" s="30"/>
      <c r="N739" s="30"/>
      <c r="P739" s="75" t="s">
        <v>430</v>
      </c>
      <c r="Q739" s="91"/>
      <c r="R739" s="29"/>
      <c r="S739" s="39">
        <f t="shared" si="572"/>
        <v>15.9</v>
      </c>
      <c r="T739" s="37" t="s">
        <v>46</v>
      </c>
      <c r="U739" s="5" t="str">
        <f>+Instructions!$B$3</f>
        <v>B</v>
      </c>
      <c r="V739" s="52"/>
      <c r="W739" s="56">
        <f>+Instructions!$C$22</f>
        <v>0</v>
      </c>
      <c r="X739" s="39">
        <f t="shared" si="573"/>
        <v>15.9</v>
      </c>
      <c r="Y739" s="52"/>
      <c r="Z739" s="6" t="s">
        <v>737</v>
      </c>
      <c r="AA739" s="39">
        <v>15.9</v>
      </c>
      <c r="AB739" s="60">
        <f t="shared" si="574"/>
        <v>0</v>
      </c>
      <c r="AC739" s="39">
        <f t="shared" si="575"/>
        <v>15.9</v>
      </c>
      <c r="AD739" s="60">
        <f t="shared" si="576"/>
        <v>0</v>
      </c>
      <c r="AE739" s="118"/>
      <c r="AF739" s="127">
        <v>2</v>
      </c>
      <c r="AG739" s="44">
        <f t="shared" si="577"/>
        <v>15.9</v>
      </c>
      <c r="AH739" s="52"/>
      <c r="AJ739" s="17">
        <f t="shared" si="578"/>
        <v>15.9</v>
      </c>
      <c r="AK739" s="17">
        <f t="shared" si="579"/>
        <v>0</v>
      </c>
      <c r="AL739" s="17">
        <f t="shared" si="580"/>
        <v>0</v>
      </c>
      <c r="AM739" s="17" t="str">
        <f t="shared" si="581"/>
        <v/>
      </c>
      <c r="AO739" s="103" t="s">
        <v>57</v>
      </c>
    </row>
    <row r="740" spans="2:41" s="3" customFormat="1" ht="2.85" customHeight="1" x14ac:dyDescent="0.2">
      <c r="P740" s="75"/>
      <c r="Q740" s="91"/>
      <c r="R740" s="6"/>
      <c r="S740" s="39"/>
      <c r="T740" s="6"/>
      <c r="U740" s="5"/>
      <c r="V740" s="52"/>
      <c r="W740" s="56"/>
      <c r="X740" s="15"/>
      <c r="Y740" s="52"/>
      <c r="Z740" s="39"/>
      <c r="AA740" s="39"/>
      <c r="AB740" s="55"/>
      <c r="AC740" s="17"/>
      <c r="AD740" s="15"/>
      <c r="AE740" s="65"/>
      <c r="AF740" s="121"/>
      <c r="AG740" s="39"/>
      <c r="AH740" s="52"/>
      <c r="AJ740" s="17"/>
      <c r="AK740" s="17"/>
      <c r="AL740" s="17"/>
      <c r="AM740" s="17"/>
      <c r="AO740" s="31"/>
    </row>
    <row r="741" spans="2:41" s="3" customFormat="1" ht="9.9499999999999993" customHeight="1" x14ac:dyDescent="0.2">
      <c r="C741" s="35"/>
      <c r="D741" s="40" t="s">
        <v>107</v>
      </c>
      <c r="E741" s="135" t="s">
        <v>605</v>
      </c>
      <c r="F741" s="135"/>
      <c r="G741" s="135"/>
      <c r="H741" s="135"/>
      <c r="I741" s="135"/>
      <c r="J741" s="135"/>
      <c r="K741" s="135"/>
      <c r="L741" s="135"/>
      <c r="M741" s="135"/>
      <c r="N741" s="135"/>
      <c r="O741" s="135"/>
      <c r="P741" s="135"/>
      <c r="S741" s="21"/>
      <c r="T741" s="68"/>
      <c r="U741" s="5"/>
      <c r="V741" s="52"/>
      <c r="W741" s="70"/>
      <c r="X741" s="70"/>
      <c r="Y741" s="52"/>
      <c r="Z741" s="39"/>
      <c r="AA741" s="39"/>
      <c r="AB741" s="55"/>
      <c r="AC741" s="17"/>
      <c r="AD741" s="15"/>
      <c r="AE741" s="65"/>
      <c r="AF741" s="121"/>
      <c r="AG741" s="17"/>
      <c r="AH741" s="52"/>
      <c r="AJ741" s="17"/>
      <c r="AK741" s="17"/>
      <c r="AL741" s="17"/>
      <c r="AM741" s="17"/>
      <c r="AO741" s="31"/>
    </row>
    <row r="742" spans="2:41" s="3" customFormat="1" ht="2.85" customHeight="1" x14ac:dyDescent="0.2">
      <c r="P742" s="75"/>
      <c r="Q742" s="91"/>
      <c r="R742" s="6"/>
      <c r="S742" s="39"/>
      <c r="T742" s="6"/>
      <c r="U742" s="5"/>
      <c r="V742" s="52"/>
      <c r="W742" s="56"/>
      <c r="X742" s="15"/>
      <c r="Y742" s="52"/>
      <c r="Z742" s="39"/>
      <c r="AA742" s="39"/>
      <c r="AB742" s="55"/>
      <c r="AC742" s="17"/>
      <c r="AD742" s="15"/>
      <c r="AE742" s="65"/>
      <c r="AF742" s="121"/>
      <c r="AG742" s="39"/>
      <c r="AH742" s="52"/>
      <c r="AJ742" s="17"/>
      <c r="AK742" s="17"/>
      <c r="AL742" s="17"/>
      <c r="AM742" s="17"/>
      <c r="AO742" s="31"/>
    </row>
    <row r="743" spans="2:41" s="3" customFormat="1" ht="9.9499999999999993" customHeight="1" x14ac:dyDescent="0.2">
      <c r="B743" s="114" t="s">
        <v>90</v>
      </c>
      <c r="D743" s="40"/>
      <c r="E743" s="75" t="s">
        <v>113</v>
      </c>
      <c r="F743" s="75"/>
      <c r="G743" s="30" t="s">
        <v>47</v>
      </c>
      <c r="H743" s="30"/>
      <c r="I743" s="30"/>
      <c r="J743" s="30"/>
      <c r="K743" s="30"/>
      <c r="L743" s="30" t="s">
        <v>328</v>
      </c>
      <c r="M743" s="30"/>
      <c r="N743" s="30"/>
      <c r="P743" s="75" t="s">
        <v>500</v>
      </c>
      <c r="Q743" s="91"/>
      <c r="R743" s="29"/>
      <c r="S743" s="39">
        <f t="shared" ref="S743" si="582">IF(Suggested="Yes",AA743,AG743)</f>
        <v>13.35</v>
      </c>
      <c r="T743" s="37" t="s">
        <v>46</v>
      </c>
      <c r="U743" s="5" t="str">
        <f>+Instructions!$B$3</f>
        <v>B</v>
      </c>
      <c r="V743" s="52"/>
      <c r="W743" s="56">
        <f>+Instructions!$C$22</f>
        <v>0</v>
      </c>
      <c r="X743" s="39">
        <f t="shared" ref="X743" si="583">ROUND($AA743*(1-W743)+0.004999,2)</f>
        <v>13.35</v>
      </c>
      <c r="Y743" s="52"/>
      <c r="Z743" s="6" t="s">
        <v>737</v>
      </c>
      <c r="AA743" s="39">
        <v>13.35</v>
      </c>
      <c r="AB743" s="60">
        <f t="shared" ref="AB743" si="584">+W743</f>
        <v>0</v>
      </c>
      <c r="AC743" s="39">
        <f t="shared" ref="AC743" si="585">+X743</f>
        <v>13.35</v>
      </c>
      <c r="AD743" s="60">
        <f t="shared" ref="AD743" si="586">(AG743-AC743)/AG743</f>
        <v>0</v>
      </c>
      <c r="AE743" s="118"/>
      <c r="AF743" s="127">
        <v>2</v>
      </c>
      <c r="AG743" s="44">
        <f t="shared" ref="AG743" si="587">SUM(AJ743:AL743)+AE743</f>
        <v>13.35</v>
      </c>
      <c r="AH743" s="52"/>
      <c r="AJ743" s="17">
        <f t="shared" ref="AJ743" si="588">ROUND(AC743/(1-VLOOKUP(AF743,Group,2,FALSE)),2)</f>
        <v>13.35</v>
      </c>
      <c r="AK743" s="17">
        <f t="shared" ref="AK743" si="589">IF(VLOOKUP(AF743,Group,5,FALSE)="YES",VLOOKUP(ROUND(ROUND(AJ743,1)-AJ743,2),Round,2,FALSE)+VLOOKUP(AF743,Group,6,FALSE),0)</f>
        <v>0</v>
      </c>
      <c r="AL743" s="17">
        <f t="shared" ref="AL743" si="590">IF(VLOOKUP(AF743,Group,7,FALSE)="",0,ROUND(AJ743-0.04999,1)-AJ743+AM743)</f>
        <v>0</v>
      </c>
      <c r="AM743" s="17" t="str">
        <f t="shared" ref="AM743" si="591">IF(VLOOKUP(AF743,Group,7,FALSE)="","",VLOOKUP(AF743,Group,7,FALSE))</f>
        <v/>
      </c>
      <c r="AO743" s="103" t="s">
        <v>57</v>
      </c>
    </row>
    <row r="744" spans="2:41" s="3" customFormat="1" ht="9.9499999999999993" customHeight="1" x14ac:dyDescent="0.2">
      <c r="B744" s="114" t="s">
        <v>90</v>
      </c>
      <c r="D744" s="40"/>
      <c r="E744" s="75" t="s">
        <v>108</v>
      </c>
      <c r="F744" s="75"/>
      <c r="G744" s="30" t="s">
        <v>47</v>
      </c>
      <c r="H744" s="30"/>
      <c r="I744" s="30"/>
      <c r="J744" s="30"/>
      <c r="K744" s="30"/>
      <c r="L744" s="30" t="s">
        <v>328</v>
      </c>
      <c r="M744" s="30"/>
      <c r="N744" s="30"/>
      <c r="P744" s="75" t="s">
        <v>430</v>
      </c>
      <c r="Q744" s="91"/>
      <c r="R744" s="29"/>
      <c r="S744" s="39">
        <f t="shared" ref="S744" si="592">IF(Suggested="Yes",AA744,AG744)</f>
        <v>14.55</v>
      </c>
      <c r="T744" s="37" t="s">
        <v>46</v>
      </c>
      <c r="U744" s="5" t="str">
        <f>+Instructions!$B$3</f>
        <v>B</v>
      </c>
      <c r="V744" s="52"/>
      <c r="W744" s="56">
        <f>+Instructions!$C$22</f>
        <v>0</v>
      </c>
      <c r="X744" s="39">
        <f t="shared" ref="X744" si="593">ROUND($AA744*(1-W744)+0.004999,2)</f>
        <v>14.55</v>
      </c>
      <c r="Y744" s="52"/>
      <c r="Z744" s="6" t="s">
        <v>737</v>
      </c>
      <c r="AA744" s="39">
        <v>14.55</v>
      </c>
      <c r="AB744" s="60">
        <f t="shared" ref="AB744" si="594">+W744</f>
        <v>0</v>
      </c>
      <c r="AC744" s="39">
        <f t="shared" ref="AC744" si="595">+X744</f>
        <v>14.55</v>
      </c>
      <c r="AD744" s="60">
        <f t="shared" ref="AD744" si="596">(AG744-AC744)/AG744</f>
        <v>0</v>
      </c>
      <c r="AE744" s="118"/>
      <c r="AF744" s="127">
        <v>2</v>
      </c>
      <c r="AG744" s="44">
        <f t="shared" ref="AG744" si="597">SUM(AJ744:AL744)+AE744</f>
        <v>14.55</v>
      </c>
      <c r="AH744" s="52"/>
      <c r="AJ744" s="17">
        <f t="shared" ref="AJ744" si="598">ROUND(AC744/(1-VLOOKUP(AF744,Group,2,FALSE)),2)</f>
        <v>14.55</v>
      </c>
      <c r="AK744" s="17">
        <f t="shared" ref="AK744" si="599">IF(VLOOKUP(AF744,Group,5,FALSE)="YES",VLOOKUP(ROUND(ROUND(AJ744,1)-AJ744,2),Round,2,FALSE)+VLOOKUP(AF744,Group,6,FALSE),0)</f>
        <v>0</v>
      </c>
      <c r="AL744" s="17">
        <f t="shared" ref="AL744" si="600">IF(VLOOKUP(AF744,Group,7,FALSE)="",0,ROUND(AJ744-0.04999,1)-AJ744+AM744)</f>
        <v>0</v>
      </c>
      <c r="AM744" s="17" t="str">
        <f t="shared" ref="AM744" si="601">IF(VLOOKUP(AF744,Group,7,FALSE)="","",VLOOKUP(AF744,Group,7,FALSE))</f>
        <v/>
      </c>
      <c r="AO744" s="103" t="s">
        <v>57</v>
      </c>
    </row>
    <row r="745" spans="2:41" s="3" customFormat="1" ht="2.85" customHeight="1" x14ac:dyDescent="0.2">
      <c r="P745" s="75"/>
      <c r="Q745" s="91"/>
      <c r="R745" s="6"/>
      <c r="S745" s="39"/>
      <c r="T745" s="6"/>
      <c r="U745" s="5"/>
      <c r="V745" s="52"/>
      <c r="W745" s="56"/>
      <c r="X745" s="15"/>
      <c r="Y745" s="52"/>
      <c r="Z745" s="39"/>
      <c r="AA745" s="39"/>
      <c r="AB745" s="55"/>
      <c r="AC745" s="17"/>
      <c r="AD745" s="15"/>
      <c r="AE745" s="65"/>
      <c r="AF745" s="121"/>
      <c r="AG745" s="39"/>
      <c r="AH745" s="52"/>
      <c r="AJ745" s="17"/>
      <c r="AK745" s="17"/>
      <c r="AL745" s="17"/>
      <c r="AM745" s="17"/>
      <c r="AO745" s="31"/>
    </row>
    <row r="746" spans="2:41" s="3" customFormat="1" ht="9.9499999999999993" customHeight="1" x14ac:dyDescent="0.2">
      <c r="C746" s="35"/>
      <c r="D746" s="40" t="s">
        <v>107</v>
      </c>
      <c r="E746" s="135" t="s">
        <v>589</v>
      </c>
      <c r="F746" s="135"/>
      <c r="G746" s="135"/>
      <c r="H746" s="135"/>
      <c r="I746" s="135"/>
      <c r="J746" s="135"/>
      <c r="K746" s="135"/>
      <c r="L746" s="135"/>
      <c r="M746" s="135"/>
      <c r="N746" s="135"/>
      <c r="O746" s="135"/>
      <c r="P746" s="135"/>
      <c r="S746" s="21"/>
      <c r="T746" s="68"/>
      <c r="U746" s="5"/>
      <c r="V746" s="52"/>
      <c r="W746" s="70"/>
      <c r="X746" s="70"/>
      <c r="Y746" s="52"/>
      <c r="Z746" s="39"/>
      <c r="AA746" s="39"/>
      <c r="AB746" s="55"/>
      <c r="AC746" s="17"/>
      <c r="AD746" s="15"/>
      <c r="AE746" s="65"/>
      <c r="AF746" s="121"/>
      <c r="AG746" s="17"/>
      <c r="AH746" s="52"/>
      <c r="AJ746" s="17"/>
      <c r="AK746" s="17"/>
      <c r="AL746" s="17"/>
      <c r="AM746" s="17"/>
      <c r="AO746" s="31"/>
    </row>
    <row r="747" spans="2:41" s="3" customFormat="1" ht="2.85" customHeight="1" x14ac:dyDescent="0.2">
      <c r="P747" s="75"/>
      <c r="Q747" s="91"/>
      <c r="R747" s="6"/>
      <c r="S747" s="39"/>
      <c r="T747" s="6"/>
      <c r="U747" s="5"/>
      <c r="V747" s="52"/>
      <c r="W747" s="56"/>
      <c r="X747" s="15"/>
      <c r="Y747" s="52"/>
      <c r="Z747" s="39"/>
      <c r="AA747" s="39"/>
      <c r="AB747" s="55"/>
      <c r="AC747" s="17"/>
      <c r="AD747" s="15"/>
      <c r="AE747" s="65"/>
      <c r="AF747" s="121"/>
      <c r="AG747" s="39"/>
      <c r="AH747" s="52"/>
      <c r="AJ747" s="17"/>
      <c r="AK747" s="17"/>
      <c r="AL747" s="17"/>
      <c r="AM747" s="17"/>
      <c r="AO747" s="31"/>
    </row>
    <row r="748" spans="2:41" s="3" customFormat="1" ht="9.9499999999999993" customHeight="1" x14ac:dyDescent="0.2">
      <c r="B748" s="114" t="s">
        <v>90</v>
      </c>
      <c r="D748" s="40"/>
      <c r="E748" s="75" t="s">
        <v>113</v>
      </c>
      <c r="F748" s="75"/>
      <c r="G748" s="30" t="s">
        <v>47</v>
      </c>
      <c r="H748" s="30"/>
      <c r="I748" s="30"/>
      <c r="J748" s="30"/>
      <c r="K748" s="30"/>
      <c r="L748" s="30" t="s">
        <v>328</v>
      </c>
      <c r="M748" s="30"/>
      <c r="N748" s="30"/>
      <c r="P748" s="75" t="s">
        <v>500</v>
      </c>
      <c r="Q748" s="91"/>
      <c r="R748" s="29"/>
      <c r="S748" s="39">
        <f t="shared" ref="S748:S749" si="602">IF(Suggested="Yes",AA748,AG748)</f>
        <v>19.850000000000001</v>
      </c>
      <c r="T748" s="37" t="s">
        <v>46</v>
      </c>
      <c r="U748" s="5" t="str">
        <f>+Instructions!$B$3</f>
        <v>B</v>
      </c>
      <c r="V748" s="52"/>
      <c r="W748" s="56">
        <f>+Instructions!$C$22</f>
        <v>0</v>
      </c>
      <c r="X748" s="39">
        <f t="shared" ref="X748:X749" si="603">ROUND($AA748*(1-W748)+0.004999,2)</f>
        <v>19.850000000000001</v>
      </c>
      <c r="Y748" s="52"/>
      <c r="Z748" s="6" t="s">
        <v>737</v>
      </c>
      <c r="AA748" s="39">
        <v>19.850000000000001</v>
      </c>
      <c r="AB748" s="60">
        <f t="shared" ref="AB748:AB749" si="604">+W748</f>
        <v>0</v>
      </c>
      <c r="AC748" s="39">
        <f t="shared" ref="AC748:AC749" si="605">+X748</f>
        <v>19.850000000000001</v>
      </c>
      <c r="AD748" s="60">
        <f t="shared" ref="AD748:AD749" si="606">(AG748-AC748)/AG748</f>
        <v>0</v>
      </c>
      <c r="AE748" s="118"/>
      <c r="AF748" s="127">
        <v>2</v>
      </c>
      <c r="AG748" s="44">
        <f t="shared" ref="AG748:AG749" si="607">SUM(AJ748:AL748)+AE748</f>
        <v>19.850000000000001</v>
      </c>
      <c r="AH748" s="52"/>
      <c r="AJ748" s="17">
        <f t="shared" ref="AJ748:AJ749" si="608">ROUND(AC748/(1-VLOOKUP(AF748,Group,2,FALSE)),2)</f>
        <v>19.850000000000001</v>
      </c>
      <c r="AK748" s="17">
        <f t="shared" ref="AK748:AK749" si="609">IF(VLOOKUP(AF748,Group,5,FALSE)="YES",VLOOKUP(ROUND(ROUND(AJ748,1)-AJ748,2),Round,2,FALSE)+VLOOKUP(AF748,Group,6,FALSE),0)</f>
        <v>0</v>
      </c>
      <c r="AL748" s="17">
        <f t="shared" ref="AL748:AL749" si="610">IF(VLOOKUP(AF748,Group,7,FALSE)="",0,ROUND(AJ748-0.04999,1)-AJ748+AM748)</f>
        <v>0</v>
      </c>
      <c r="AM748" s="17" t="str">
        <f t="shared" ref="AM748:AM749" si="611">IF(VLOOKUP(AF748,Group,7,FALSE)="","",VLOOKUP(AF748,Group,7,FALSE))</f>
        <v/>
      </c>
      <c r="AO748" s="103" t="s">
        <v>57</v>
      </c>
    </row>
    <row r="749" spans="2:41" s="3" customFormat="1" ht="9.9499999999999993" customHeight="1" x14ac:dyDescent="0.2">
      <c r="B749" s="114" t="s">
        <v>90</v>
      </c>
      <c r="D749" s="40"/>
      <c r="E749" s="75" t="s">
        <v>108</v>
      </c>
      <c r="F749" s="75"/>
      <c r="G749" s="30" t="s">
        <v>47</v>
      </c>
      <c r="H749" s="30"/>
      <c r="I749" s="30"/>
      <c r="J749" s="30"/>
      <c r="K749" s="30"/>
      <c r="L749" s="30" t="s">
        <v>328</v>
      </c>
      <c r="M749" s="30"/>
      <c r="N749" s="30"/>
      <c r="P749" s="75" t="s">
        <v>430</v>
      </c>
      <c r="Q749" s="91"/>
      <c r="R749" s="29"/>
      <c r="S749" s="39">
        <f t="shared" si="602"/>
        <v>21.7</v>
      </c>
      <c r="T749" s="37" t="s">
        <v>46</v>
      </c>
      <c r="U749" s="5" t="str">
        <f>+Instructions!$B$3</f>
        <v>B</v>
      </c>
      <c r="V749" s="52"/>
      <c r="W749" s="56">
        <f>+Instructions!$C$22</f>
        <v>0</v>
      </c>
      <c r="X749" s="39">
        <f t="shared" si="603"/>
        <v>21.7</v>
      </c>
      <c r="Y749" s="52"/>
      <c r="Z749" s="6" t="s">
        <v>737</v>
      </c>
      <c r="AA749" s="39">
        <v>21.7</v>
      </c>
      <c r="AB749" s="60">
        <f t="shared" si="604"/>
        <v>0</v>
      </c>
      <c r="AC749" s="39">
        <f t="shared" si="605"/>
        <v>21.7</v>
      </c>
      <c r="AD749" s="60">
        <f t="shared" si="606"/>
        <v>0</v>
      </c>
      <c r="AE749" s="118"/>
      <c r="AF749" s="127">
        <v>2</v>
      </c>
      <c r="AG749" s="44">
        <f t="shared" si="607"/>
        <v>21.7</v>
      </c>
      <c r="AH749" s="52"/>
      <c r="AJ749" s="17">
        <f t="shared" si="608"/>
        <v>21.7</v>
      </c>
      <c r="AK749" s="17">
        <f t="shared" si="609"/>
        <v>0</v>
      </c>
      <c r="AL749" s="17">
        <f t="shared" si="610"/>
        <v>0</v>
      </c>
      <c r="AM749" s="17" t="str">
        <f t="shared" si="611"/>
        <v/>
      </c>
      <c r="AO749" s="103" t="s">
        <v>57</v>
      </c>
    </row>
    <row r="750" spans="2:41" s="3" customFormat="1" ht="2.85" customHeight="1" x14ac:dyDescent="0.2">
      <c r="P750" s="75"/>
      <c r="Q750" s="91"/>
      <c r="R750" s="6"/>
      <c r="S750" s="39"/>
      <c r="T750" s="6"/>
      <c r="U750" s="5"/>
      <c r="V750" s="52"/>
      <c r="W750" s="56"/>
      <c r="X750" s="15"/>
      <c r="Y750" s="52"/>
      <c r="Z750" s="39"/>
      <c r="AA750" s="39"/>
      <c r="AB750" s="55"/>
      <c r="AC750" s="17"/>
      <c r="AD750" s="15"/>
      <c r="AE750" s="65"/>
      <c r="AF750" s="121"/>
      <c r="AG750" s="39"/>
      <c r="AH750" s="52"/>
      <c r="AJ750" s="17"/>
      <c r="AK750" s="17"/>
      <c r="AL750" s="17"/>
      <c r="AM750" s="17"/>
      <c r="AO750" s="31"/>
    </row>
    <row r="751" spans="2:41" s="3" customFormat="1" ht="9.9499999999999993" customHeight="1" x14ac:dyDescent="0.2">
      <c r="C751" s="35"/>
      <c r="D751" s="40" t="s">
        <v>107</v>
      </c>
      <c r="E751" s="135" t="s">
        <v>590</v>
      </c>
      <c r="F751" s="135"/>
      <c r="G751" s="135"/>
      <c r="H751" s="135"/>
      <c r="I751" s="135"/>
      <c r="J751" s="135"/>
      <c r="K751" s="135"/>
      <c r="L751" s="135"/>
      <c r="M751" s="135"/>
      <c r="N751" s="135"/>
      <c r="O751" s="135"/>
      <c r="P751" s="135"/>
      <c r="S751" s="21"/>
      <c r="T751" s="68"/>
      <c r="U751" s="5"/>
      <c r="V751" s="52"/>
      <c r="W751" s="70"/>
      <c r="X751" s="70"/>
      <c r="Y751" s="52"/>
      <c r="Z751" s="39"/>
      <c r="AA751" s="39"/>
      <c r="AB751" s="55"/>
      <c r="AC751" s="17"/>
      <c r="AD751" s="15"/>
      <c r="AE751" s="65"/>
      <c r="AF751" s="121"/>
      <c r="AG751" s="17"/>
      <c r="AH751" s="52"/>
      <c r="AJ751" s="17"/>
      <c r="AK751" s="17"/>
      <c r="AL751" s="17"/>
      <c r="AM751" s="17"/>
      <c r="AO751" s="31"/>
    </row>
    <row r="752" spans="2:41" s="3" customFormat="1" ht="2.85" customHeight="1" x14ac:dyDescent="0.2">
      <c r="P752" s="75"/>
      <c r="Q752" s="91"/>
      <c r="R752" s="6"/>
      <c r="S752" s="39"/>
      <c r="T752" s="6"/>
      <c r="U752" s="5"/>
      <c r="V752" s="52"/>
      <c r="W752" s="56"/>
      <c r="X752" s="15"/>
      <c r="Y752" s="52"/>
      <c r="Z752" s="39"/>
      <c r="AA752" s="39"/>
      <c r="AB752" s="55"/>
      <c r="AC752" s="17"/>
      <c r="AD752" s="15"/>
      <c r="AE752" s="65"/>
      <c r="AF752" s="121"/>
      <c r="AG752" s="39"/>
      <c r="AH752" s="52"/>
      <c r="AJ752" s="17"/>
      <c r="AK752" s="17"/>
      <c r="AL752" s="17"/>
      <c r="AM752" s="17"/>
      <c r="AO752" s="31"/>
    </row>
    <row r="753" spans="2:41" s="3" customFormat="1" ht="9.9499999999999993" customHeight="1" x14ac:dyDescent="0.2">
      <c r="B753" s="114" t="s">
        <v>90</v>
      </c>
      <c r="D753" s="40"/>
      <c r="E753" s="75" t="s">
        <v>113</v>
      </c>
      <c r="F753" s="75"/>
      <c r="G753" s="30" t="s">
        <v>47</v>
      </c>
      <c r="H753" s="30"/>
      <c r="I753" s="30"/>
      <c r="J753" s="30"/>
      <c r="K753" s="30"/>
      <c r="L753" s="30" t="s">
        <v>328</v>
      </c>
      <c r="M753" s="30"/>
      <c r="N753" s="30"/>
      <c r="P753" s="75" t="s">
        <v>500</v>
      </c>
      <c r="Q753" s="91"/>
      <c r="R753" s="29"/>
      <c r="S753" s="39">
        <f t="shared" ref="S753:S754" si="612">IF(Suggested="Yes",AA753,AG753)</f>
        <v>29.25</v>
      </c>
      <c r="T753" s="37" t="s">
        <v>46</v>
      </c>
      <c r="U753" s="5" t="str">
        <f>+Instructions!$B$3</f>
        <v>B</v>
      </c>
      <c r="V753" s="52"/>
      <c r="W753" s="56">
        <f>+Instructions!$C$22</f>
        <v>0</v>
      </c>
      <c r="X753" s="39">
        <f t="shared" ref="X753:X754" si="613">ROUND($AA753*(1-W753)+0.004999,2)</f>
        <v>29.25</v>
      </c>
      <c r="Y753" s="52"/>
      <c r="Z753" s="6" t="s">
        <v>737</v>
      </c>
      <c r="AA753" s="39">
        <v>29.25</v>
      </c>
      <c r="AB753" s="60">
        <f t="shared" ref="AB753:AB754" si="614">+W753</f>
        <v>0</v>
      </c>
      <c r="AC753" s="39">
        <f t="shared" ref="AC753:AC754" si="615">+X753</f>
        <v>29.25</v>
      </c>
      <c r="AD753" s="60">
        <f t="shared" ref="AD753:AD754" si="616">(AG753-AC753)/AG753</f>
        <v>0</v>
      </c>
      <c r="AE753" s="118"/>
      <c r="AF753" s="127">
        <v>2</v>
      </c>
      <c r="AG753" s="44">
        <f t="shared" ref="AG753:AG754" si="617">SUM(AJ753:AL753)+AE753</f>
        <v>29.25</v>
      </c>
      <c r="AH753" s="52"/>
      <c r="AJ753" s="17">
        <f t="shared" ref="AJ753:AJ754" si="618">ROUND(AC753/(1-VLOOKUP(AF753,Group,2,FALSE)),2)</f>
        <v>29.25</v>
      </c>
      <c r="AK753" s="17">
        <f t="shared" ref="AK753:AK754" si="619">IF(VLOOKUP(AF753,Group,5,FALSE)="YES",VLOOKUP(ROUND(ROUND(AJ753,1)-AJ753,2),Round,2,FALSE)+VLOOKUP(AF753,Group,6,FALSE),0)</f>
        <v>0</v>
      </c>
      <c r="AL753" s="17">
        <f t="shared" ref="AL753:AL754" si="620">IF(VLOOKUP(AF753,Group,7,FALSE)="",0,ROUND(AJ753-0.04999,1)-AJ753+AM753)</f>
        <v>0</v>
      </c>
      <c r="AM753" s="17" t="str">
        <f t="shared" ref="AM753:AM754" si="621">IF(VLOOKUP(AF753,Group,7,FALSE)="","",VLOOKUP(AF753,Group,7,FALSE))</f>
        <v/>
      </c>
      <c r="AO753" s="103" t="s">
        <v>57</v>
      </c>
    </row>
    <row r="754" spans="2:41" s="3" customFormat="1" ht="9.9499999999999993" customHeight="1" x14ac:dyDescent="0.2">
      <c r="B754" s="114" t="s">
        <v>90</v>
      </c>
      <c r="D754" s="40"/>
      <c r="E754" s="75" t="s">
        <v>108</v>
      </c>
      <c r="F754" s="75"/>
      <c r="G754" s="30" t="s">
        <v>47</v>
      </c>
      <c r="H754" s="30"/>
      <c r="I754" s="30"/>
      <c r="J754" s="30"/>
      <c r="K754" s="30"/>
      <c r="L754" s="30" t="s">
        <v>328</v>
      </c>
      <c r="M754" s="30"/>
      <c r="N754" s="30"/>
      <c r="P754" s="75" t="s">
        <v>430</v>
      </c>
      <c r="Q754" s="91"/>
      <c r="R754" s="29"/>
      <c r="S754" s="39">
        <f t="shared" si="612"/>
        <v>33.25</v>
      </c>
      <c r="T754" s="37" t="s">
        <v>46</v>
      </c>
      <c r="U754" s="5" t="str">
        <f>+Instructions!$B$3</f>
        <v>B</v>
      </c>
      <c r="V754" s="52"/>
      <c r="W754" s="56">
        <f>+Instructions!$C$22</f>
        <v>0</v>
      </c>
      <c r="X754" s="39">
        <f t="shared" si="613"/>
        <v>33.25</v>
      </c>
      <c r="Y754" s="52"/>
      <c r="Z754" s="6" t="s">
        <v>737</v>
      </c>
      <c r="AA754" s="39">
        <v>33.25</v>
      </c>
      <c r="AB754" s="60">
        <f t="shared" si="614"/>
        <v>0</v>
      </c>
      <c r="AC754" s="39">
        <f t="shared" si="615"/>
        <v>33.25</v>
      </c>
      <c r="AD754" s="60">
        <f t="shared" si="616"/>
        <v>0</v>
      </c>
      <c r="AE754" s="118"/>
      <c r="AF754" s="127">
        <v>2</v>
      </c>
      <c r="AG754" s="44">
        <f t="shared" si="617"/>
        <v>33.25</v>
      </c>
      <c r="AH754" s="52"/>
      <c r="AJ754" s="17">
        <f t="shared" si="618"/>
        <v>33.25</v>
      </c>
      <c r="AK754" s="17">
        <f t="shared" si="619"/>
        <v>0</v>
      </c>
      <c r="AL754" s="17">
        <f t="shared" si="620"/>
        <v>0</v>
      </c>
      <c r="AM754" s="17" t="str">
        <f t="shared" si="621"/>
        <v/>
      </c>
      <c r="AO754" s="103" t="s">
        <v>57</v>
      </c>
    </row>
    <row r="755" spans="2:41" s="3" customFormat="1" ht="2.85" customHeight="1" x14ac:dyDescent="0.2">
      <c r="P755" s="75"/>
      <c r="Q755" s="91"/>
      <c r="R755" s="6"/>
      <c r="S755" s="39"/>
      <c r="T755" s="6"/>
      <c r="U755" s="5"/>
      <c r="V755" s="52"/>
      <c r="W755" s="56"/>
      <c r="X755" s="15"/>
      <c r="Y755" s="52"/>
      <c r="Z755" s="39"/>
      <c r="AA755" s="39"/>
      <c r="AB755" s="55"/>
      <c r="AC755" s="17"/>
      <c r="AD755" s="15"/>
      <c r="AE755" s="65"/>
      <c r="AF755" s="121"/>
      <c r="AG755" s="39"/>
      <c r="AH755" s="52"/>
      <c r="AJ755" s="17"/>
      <c r="AK755" s="17"/>
      <c r="AL755" s="17"/>
      <c r="AM755" s="17"/>
      <c r="AO755" s="31"/>
    </row>
    <row r="756" spans="2:41" s="3" customFormat="1" ht="9.9499999999999993" customHeight="1" x14ac:dyDescent="0.2">
      <c r="C756" s="35"/>
      <c r="D756" s="40" t="s">
        <v>107</v>
      </c>
      <c r="E756" s="135" t="s">
        <v>606</v>
      </c>
      <c r="F756" s="135"/>
      <c r="G756" s="135"/>
      <c r="H756" s="135"/>
      <c r="I756" s="135"/>
      <c r="J756" s="135"/>
      <c r="K756" s="135"/>
      <c r="L756" s="135"/>
      <c r="M756" s="135"/>
      <c r="N756" s="135"/>
      <c r="O756" s="135"/>
      <c r="P756" s="135"/>
      <c r="S756" s="21"/>
      <c r="T756" s="68"/>
      <c r="U756" s="5"/>
      <c r="V756" s="52"/>
      <c r="W756" s="70"/>
      <c r="X756" s="70"/>
      <c r="Y756" s="52"/>
      <c r="Z756" s="39"/>
      <c r="AA756" s="39"/>
      <c r="AB756" s="55"/>
      <c r="AC756" s="17"/>
      <c r="AD756" s="15"/>
      <c r="AE756" s="65"/>
      <c r="AF756" s="121"/>
      <c r="AG756" s="17"/>
      <c r="AH756" s="52"/>
      <c r="AJ756" s="17"/>
      <c r="AK756" s="17"/>
      <c r="AL756" s="17"/>
      <c r="AM756" s="17"/>
      <c r="AO756" s="31"/>
    </row>
    <row r="757" spans="2:41" s="3" customFormat="1" ht="2.85" customHeight="1" x14ac:dyDescent="0.2">
      <c r="P757" s="75"/>
      <c r="Q757" s="91"/>
      <c r="R757" s="6"/>
      <c r="S757" s="39"/>
      <c r="T757" s="6"/>
      <c r="U757" s="5"/>
      <c r="V757" s="52"/>
      <c r="W757" s="56"/>
      <c r="X757" s="15"/>
      <c r="Y757" s="52"/>
      <c r="Z757" s="39"/>
      <c r="AA757" s="39"/>
      <c r="AB757" s="55"/>
      <c r="AC757" s="17"/>
      <c r="AD757" s="15"/>
      <c r="AE757" s="65"/>
      <c r="AF757" s="121"/>
      <c r="AG757" s="39"/>
      <c r="AH757" s="52"/>
      <c r="AJ757" s="17"/>
      <c r="AK757" s="17"/>
      <c r="AL757" s="17"/>
      <c r="AM757" s="17"/>
      <c r="AO757" s="31"/>
    </row>
    <row r="758" spans="2:41" s="3" customFormat="1" ht="9.9499999999999993" customHeight="1" x14ac:dyDescent="0.2">
      <c r="B758" s="114" t="s">
        <v>90</v>
      </c>
      <c r="D758" s="40"/>
      <c r="E758" s="75" t="s">
        <v>113</v>
      </c>
      <c r="F758" s="75"/>
      <c r="G758" s="30" t="s">
        <v>47</v>
      </c>
      <c r="H758" s="30"/>
      <c r="I758" s="30"/>
      <c r="J758" s="30"/>
      <c r="K758" s="30"/>
      <c r="L758" s="30" t="s">
        <v>129</v>
      </c>
      <c r="M758" s="30"/>
      <c r="N758" s="30"/>
      <c r="P758" s="75" t="s">
        <v>500</v>
      </c>
      <c r="Q758" s="91"/>
      <c r="R758" s="29"/>
      <c r="S758" s="39">
        <f t="shared" ref="S758:S759" si="622">IF(Suggested="Yes",AA758,AG758)</f>
        <v>13.45</v>
      </c>
      <c r="T758" s="37" t="s">
        <v>46</v>
      </c>
      <c r="U758" s="5" t="str">
        <f>+Instructions!$B$3</f>
        <v>B</v>
      </c>
      <c r="V758" s="52"/>
      <c r="W758" s="56">
        <f>+Instructions!$C$22</f>
        <v>0</v>
      </c>
      <c r="X758" s="39">
        <f t="shared" ref="X758:X759" si="623">ROUND($AA758*(1-W758)+0.004999,2)</f>
        <v>13.45</v>
      </c>
      <c r="Y758" s="52"/>
      <c r="Z758" s="6" t="s">
        <v>737</v>
      </c>
      <c r="AA758" s="39">
        <v>13.45</v>
      </c>
      <c r="AB758" s="60">
        <f t="shared" ref="AB758:AB759" si="624">+W758</f>
        <v>0</v>
      </c>
      <c r="AC758" s="39">
        <f t="shared" ref="AC758:AC759" si="625">+X758</f>
        <v>13.45</v>
      </c>
      <c r="AD758" s="60">
        <f t="shared" ref="AD758:AD759" si="626">(AG758-AC758)/AG758</f>
        <v>0</v>
      </c>
      <c r="AE758" s="118"/>
      <c r="AF758" s="127">
        <v>2</v>
      </c>
      <c r="AG758" s="44">
        <f t="shared" ref="AG758:AG759" si="627">SUM(AJ758:AL758)+AE758</f>
        <v>13.45</v>
      </c>
      <c r="AH758" s="52"/>
      <c r="AJ758" s="17">
        <f t="shared" ref="AJ758:AJ759" si="628">ROUND(AC758/(1-VLOOKUP(AF758,Group,2,FALSE)),2)</f>
        <v>13.45</v>
      </c>
      <c r="AK758" s="17">
        <f t="shared" ref="AK758:AK759" si="629">IF(VLOOKUP(AF758,Group,5,FALSE)="YES",VLOOKUP(ROUND(ROUND(AJ758,1)-AJ758,2),Round,2,FALSE)+VLOOKUP(AF758,Group,6,FALSE),0)</f>
        <v>0</v>
      </c>
      <c r="AL758" s="17">
        <f t="shared" ref="AL758:AL759" si="630">IF(VLOOKUP(AF758,Group,7,FALSE)="",0,ROUND(AJ758-0.04999,1)-AJ758+AM758)</f>
        <v>0</v>
      </c>
      <c r="AM758" s="17" t="str">
        <f t="shared" ref="AM758:AM759" si="631">IF(VLOOKUP(AF758,Group,7,FALSE)="","",VLOOKUP(AF758,Group,7,FALSE))</f>
        <v/>
      </c>
      <c r="AO758" s="103" t="s">
        <v>57</v>
      </c>
    </row>
    <row r="759" spans="2:41" s="3" customFormat="1" ht="9.9499999999999993" customHeight="1" x14ac:dyDescent="0.2">
      <c r="B759" s="114" t="s">
        <v>90</v>
      </c>
      <c r="D759" s="40"/>
      <c r="E759" s="75" t="s">
        <v>108</v>
      </c>
      <c r="F759" s="75"/>
      <c r="G759" s="30" t="s">
        <v>47</v>
      </c>
      <c r="H759" s="30"/>
      <c r="I759" s="30"/>
      <c r="J759" s="30"/>
      <c r="K759" s="30"/>
      <c r="L759" s="30" t="s">
        <v>129</v>
      </c>
      <c r="M759" s="30"/>
      <c r="N759" s="30"/>
      <c r="P759" s="75" t="s">
        <v>430</v>
      </c>
      <c r="Q759" s="91"/>
      <c r="R759" s="29"/>
      <c r="S759" s="39">
        <f t="shared" si="622"/>
        <v>13.65</v>
      </c>
      <c r="T759" s="37" t="s">
        <v>46</v>
      </c>
      <c r="U759" s="5" t="str">
        <f>+Instructions!$B$3</f>
        <v>B</v>
      </c>
      <c r="V759" s="52"/>
      <c r="W759" s="56">
        <f>+Instructions!$C$22</f>
        <v>0</v>
      </c>
      <c r="X759" s="39">
        <f t="shared" si="623"/>
        <v>13.65</v>
      </c>
      <c r="Y759" s="52"/>
      <c r="Z759" s="6" t="s">
        <v>737</v>
      </c>
      <c r="AA759" s="39">
        <v>13.65</v>
      </c>
      <c r="AB759" s="60">
        <f t="shared" si="624"/>
        <v>0</v>
      </c>
      <c r="AC759" s="39">
        <f t="shared" si="625"/>
        <v>13.65</v>
      </c>
      <c r="AD759" s="60">
        <f t="shared" si="626"/>
        <v>0</v>
      </c>
      <c r="AE759" s="118"/>
      <c r="AF759" s="127">
        <v>2</v>
      </c>
      <c r="AG759" s="44">
        <f t="shared" si="627"/>
        <v>13.65</v>
      </c>
      <c r="AH759" s="52"/>
      <c r="AJ759" s="17">
        <f t="shared" si="628"/>
        <v>13.65</v>
      </c>
      <c r="AK759" s="17">
        <f t="shared" si="629"/>
        <v>0</v>
      </c>
      <c r="AL759" s="17">
        <f t="shared" si="630"/>
        <v>0</v>
      </c>
      <c r="AM759" s="17" t="str">
        <f t="shared" si="631"/>
        <v/>
      </c>
      <c r="AO759" s="103" t="s">
        <v>57</v>
      </c>
    </row>
    <row r="760" spans="2:41" s="3" customFormat="1" ht="2.85" customHeight="1" x14ac:dyDescent="0.2">
      <c r="P760" s="75"/>
      <c r="Q760" s="91"/>
      <c r="R760" s="6"/>
      <c r="S760" s="39"/>
      <c r="T760" s="6"/>
      <c r="U760" s="5"/>
      <c r="V760" s="52"/>
      <c r="W760" s="56"/>
      <c r="X760" s="15"/>
      <c r="Y760" s="52"/>
      <c r="Z760" s="39"/>
      <c r="AA760" s="39"/>
      <c r="AB760" s="55"/>
      <c r="AC760" s="17"/>
      <c r="AD760" s="15"/>
      <c r="AE760" s="65"/>
      <c r="AF760" s="121"/>
      <c r="AG760" s="39"/>
      <c r="AH760" s="52"/>
      <c r="AJ760" s="17"/>
      <c r="AK760" s="17"/>
      <c r="AL760" s="17"/>
      <c r="AM760" s="17"/>
      <c r="AO760" s="31"/>
    </row>
    <row r="761" spans="2:41" s="3" customFormat="1" ht="9.9499999999999993" customHeight="1" x14ac:dyDescent="0.2">
      <c r="C761" s="35"/>
      <c r="D761" s="40" t="s">
        <v>107</v>
      </c>
      <c r="E761" s="135" t="s">
        <v>592</v>
      </c>
      <c r="F761" s="135"/>
      <c r="G761" s="135"/>
      <c r="H761" s="135"/>
      <c r="I761" s="135"/>
      <c r="J761" s="135"/>
      <c r="K761" s="135"/>
      <c r="L761" s="135"/>
      <c r="M761" s="135"/>
      <c r="N761" s="135"/>
      <c r="O761" s="135"/>
      <c r="P761" s="135"/>
      <c r="S761" s="21"/>
      <c r="T761" s="68"/>
      <c r="U761" s="5"/>
      <c r="V761" s="52"/>
      <c r="W761" s="70"/>
      <c r="X761" s="70"/>
      <c r="Y761" s="52"/>
      <c r="Z761" s="39"/>
      <c r="AA761" s="39"/>
      <c r="AB761" s="55"/>
      <c r="AC761" s="17"/>
      <c r="AD761" s="15"/>
      <c r="AE761" s="65"/>
      <c r="AF761" s="121"/>
      <c r="AG761" s="17"/>
      <c r="AH761" s="52"/>
      <c r="AJ761" s="17"/>
      <c r="AK761" s="17"/>
      <c r="AL761" s="17"/>
      <c r="AM761" s="17"/>
      <c r="AO761" s="31"/>
    </row>
    <row r="762" spans="2:41" s="3" customFormat="1" ht="2.85" customHeight="1" x14ac:dyDescent="0.2">
      <c r="P762" s="75"/>
      <c r="Q762" s="91"/>
      <c r="R762" s="6"/>
      <c r="S762" s="39"/>
      <c r="T762" s="6"/>
      <c r="U762" s="5"/>
      <c r="V762" s="52"/>
      <c r="W762" s="56"/>
      <c r="X762" s="15"/>
      <c r="Y762" s="52"/>
      <c r="Z762" s="39"/>
      <c r="AA762" s="39"/>
      <c r="AB762" s="55"/>
      <c r="AC762" s="17"/>
      <c r="AD762" s="15"/>
      <c r="AE762" s="65"/>
      <c r="AF762" s="121"/>
      <c r="AG762" s="39"/>
      <c r="AH762" s="52"/>
      <c r="AJ762" s="17"/>
      <c r="AK762" s="17"/>
      <c r="AL762" s="17"/>
      <c r="AM762" s="17"/>
      <c r="AO762" s="31"/>
    </row>
    <row r="763" spans="2:41" s="3" customFormat="1" ht="9.9499999999999993" customHeight="1" x14ac:dyDescent="0.2">
      <c r="B763" s="114" t="s">
        <v>90</v>
      </c>
      <c r="D763" s="40"/>
      <c r="E763" s="75" t="s">
        <v>113</v>
      </c>
      <c r="F763" s="75"/>
      <c r="G763" s="30" t="s">
        <v>47</v>
      </c>
      <c r="H763" s="30"/>
      <c r="I763" s="30"/>
      <c r="J763" s="30"/>
      <c r="K763" s="30"/>
      <c r="L763" s="30" t="s">
        <v>328</v>
      </c>
      <c r="M763" s="30"/>
      <c r="N763" s="30"/>
      <c r="P763" s="75" t="s">
        <v>500</v>
      </c>
      <c r="Q763" s="91"/>
      <c r="R763" s="29"/>
      <c r="S763" s="39">
        <f t="shared" ref="S763:S764" si="632">IF(Suggested="Yes",AA763,AG763)</f>
        <v>21.85</v>
      </c>
      <c r="T763" s="37" t="s">
        <v>46</v>
      </c>
      <c r="U763" s="5" t="str">
        <f>+Instructions!$B$3</f>
        <v>B</v>
      </c>
      <c r="V763" s="52"/>
      <c r="W763" s="56">
        <f>+Instructions!$C$22</f>
        <v>0</v>
      </c>
      <c r="X763" s="39">
        <f t="shared" ref="X763:X764" si="633">ROUND($AA763*(1-W763)+0.004999,2)</f>
        <v>21.85</v>
      </c>
      <c r="Y763" s="52"/>
      <c r="Z763" s="6" t="s">
        <v>737</v>
      </c>
      <c r="AA763" s="39">
        <v>21.85</v>
      </c>
      <c r="AB763" s="60">
        <f t="shared" ref="AB763:AB764" si="634">+W763</f>
        <v>0</v>
      </c>
      <c r="AC763" s="39">
        <f t="shared" ref="AC763:AC764" si="635">+X763</f>
        <v>21.85</v>
      </c>
      <c r="AD763" s="60">
        <f t="shared" ref="AD763:AD764" si="636">(AG763-AC763)/AG763</f>
        <v>0</v>
      </c>
      <c r="AE763" s="118"/>
      <c r="AF763" s="127">
        <v>2</v>
      </c>
      <c r="AG763" s="44">
        <f t="shared" ref="AG763:AG764" si="637">SUM(AJ763:AL763)+AE763</f>
        <v>21.85</v>
      </c>
      <c r="AH763" s="52"/>
      <c r="AJ763" s="17">
        <f t="shared" ref="AJ763:AJ764" si="638">ROUND(AC763/(1-VLOOKUP(AF763,Group,2,FALSE)),2)</f>
        <v>21.85</v>
      </c>
      <c r="AK763" s="17">
        <f t="shared" ref="AK763:AK764" si="639">IF(VLOOKUP(AF763,Group,5,FALSE)="YES",VLOOKUP(ROUND(ROUND(AJ763,1)-AJ763,2),Round,2,FALSE)+VLOOKUP(AF763,Group,6,FALSE),0)</f>
        <v>0</v>
      </c>
      <c r="AL763" s="17">
        <f t="shared" ref="AL763:AL764" si="640">IF(VLOOKUP(AF763,Group,7,FALSE)="",0,ROUND(AJ763-0.04999,1)-AJ763+AM763)</f>
        <v>0</v>
      </c>
      <c r="AM763" s="17" t="str">
        <f t="shared" ref="AM763:AM764" si="641">IF(VLOOKUP(AF763,Group,7,FALSE)="","",VLOOKUP(AF763,Group,7,FALSE))</f>
        <v/>
      </c>
      <c r="AO763" s="103" t="s">
        <v>57</v>
      </c>
    </row>
    <row r="764" spans="2:41" s="3" customFormat="1" ht="9.9499999999999993" customHeight="1" x14ac:dyDescent="0.2">
      <c r="B764" s="114" t="s">
        <v>90</v>
      </c>
      <c r="D764" s="40"/>
      <c r="E764" s="75" t="s">
        <v>108</v>
      </c>
      <c r="F764" s="75"/>
      <c r="G764" s="30" t="s">
        <v>47</v>
      </c>
      <c r="H764" s="30"/>
      <c r="I764" s="30"/>
      <c r="J764" s="30"/>
      <c r="K764" s="30"/>
      <c r="L764" s="30" t="s">
        <v>328</v>
      </c>
      <c r="M764" s="30"/>
      <c r="N764" s="30"/>
      <c r="P764" s="75" t="s">
        <v>430</v>
      </c>
      <c r="Q764" s="91"/>
      <c r="R764" s="29"/>
      <c r="S764" s="39">
        <f t="shared" si="632"/>
        <v>26.1</v>
      </c>
      <c r="T764" s="37" t="s">
        <v>46</v>
      </c>
      <c r="U764" s="5" t="str">
        <f>+Instructions!$B$3</f>
        <v>B</v>
      </c>
      <c r="V764" s="52"/>
      <c r="W764" s="56">
        <f>+Instructions!$C$22</f>
        <v>0</v>
      </c>
      <c r="X764" s="39">
        <f t="shared" si="633"/>
        <v>26.1</v>
      </c>
      <c r="Y764" s="52"/>
      <c r="Z764" s="6" t="s">
        <v>737</v>
      </c>
      <c r="AA764" s="39">
        <v>26.1</v>
      </c>
      <c r="AB764" s="60">
        <f t="shared" si="634"/>
        <v>0</v>
      </c>
      <c r="AC764" s="39">
        <f t="shared" si="635"/>
        <v>26.1</v>
      </c>
      <c r="AD764" s="60">
        <f t="shared" si="636"/>
        <v>0</v>
      </c>
      <c r="AE764" s="118"/>
      <c r="AF764" s="127">
        <v>2</v>
      </c>
      <c r="AG764" s="44">
        <f t="shared" si="637"/>
        <v>26.1</v>
      </c>
      <c r="AH764" s="52"/>
      <c r="AJ764" s="17">
        <f t="shared" si="638"/>
        <v>26.1</v>
      </c>
      <c r="AK764" s="17">
        <f t="shared" si="639"/>
        <v>0</v>
      </c>
      <c r="AL764" s="17">
        <f t="shared" si="640"/>
        <v>0</v>
      </c>
      <c r="AM764" s="17" t="str">
        <f t="shared" si="641"/>
        <v/>
      </c>
      <c r="AO764" s="103" t="s">
        <v>57</v>
      </c>
    </row>
    <row r="765" spans="2:41" s="3" customFormat="1" ht="2.85" customHeight="1" x14ac:dyDescent="0.2">
      <c r="P765" s="75"/>
      <c r="Q765" s="91"/>
      <c r="R765" s="6"/>
      <c r="S765" s="39"/>
      <c r="T765" s="6"/>
      <c r="U765" s="5"/>
      <c r="V765" s="52"/>
      <c r="W765" s="56"/>
      <c r="X765" s="15"/>
      <c r="Y765" s="52"/>
      <c r="Z765" s="39"/>
      <c r="AA765" s="39"/>
      <c r="AB765" s="55"/>
      <c r="AC765" s="17"/>
      <c r="AD765" s="15"/>
      <c r="AE765" s="65"/>
      <c r="AF765" s="121"/>
      <c r="AG765" s="39"/>
      <c r="AH765" s="52"/>
      <c r="AJ765" s="17"/>
      <c r="AK765" s="17"/>
      <c r="AL765" s="17"/>
      <c r="AM765" s="17"/>
      <c r="AO765" s="31"/>
    </row>
    <row r="766" spans="2:41" s="3" customFormat="1" ht="9.9499999999999993" customHeight="1" x14ac:dyDescent="0.2">
      <c r="B766" s="114" t="s">
        <v>90</v>
      </c>
      <c r="D766" s="40"/>
      <c r="E766" s="75" t="s">
        <v>113</v>
      </c>
      <c r="F766" s="75"/>
      <c r="G766" s="30" t="s">
        <v>47</v>
      </c>
      <c r="H766" s="30"/>
      <c r="I766" s="30"/>
      <c r="J766" s="30"/>
      <c r="K766" s="30"/>
      <c r="L766" s="30" t="s">
        <v>129</v>
      </c>
      <c r="M766" s="30"/>
      <c r="N766" s="30"/>
      <c r="P766" s="75" t="s">
        <v>500</v>
      </c>
      <c r="Q766" s="91"/>
      <c r="R766" s="29"/>
      <c r="S766" s="39">
        <f t="shared" ref="S766:S767" si="642">IF(Suggested="Yes",AA766,AG766)</f>
        <v>21.85</v>
      </c>
      <c r="T766" s="37" t="s">
        <v>46</v>
      </c>
      <c r="U766" s="5" t="str">
        <f>+Instructions!$B$3</f>
        <v>B</v>
      </c>
      <c r="V766" s="52"/>
      <c r="W766" s="56">
        <f>+Instructions!$C$22</f>
        <v>0</v>
      </c>
      <c r="X766" s="39">
        <f t="shared" ref="X766:X767" si="643">ROUND($AA766*(1-W766)+0.004999,2)</f>
        <v>21.85</v>
      </c>
      <c r="Y766" s="52"/>
      <c r="Z766" s="6" t="s">
        <v>737</v>
      </c>
      <c r="AA766" s="39">
        <v>21.85</v>
      </c>
      <c r="AB766" s="60">
        <f t="shared" ref="AB766:AB767" si="644">+W766</f>
        <v>0</v>
      </c>
      <c r="AC766" s="39">
        <f t="shared" ref="AC766:AC767" si="645">+X766</f>
        <v>21.85</v>
      </c>
      <c r="AD766" s="60">
        <f t="shared" ref="AD766:AD767" si="646">(AG766-AC766)/AG766</f>
        <v>0</v>
      </c>
      <c r="AE766" s="118"/>
      <c r="AF766" s="127">
        <v>2</v>
      </c>
      <c r="AG766" s="44">
        <f t="shared" ref="AG766:AG767" si="647">SUM(AJ766:AL766)+AE766</f>
        <v>21.85</v>
      </c>
      <c r="AH766" s="52"/>
      <c r="AJ766" s="17">
        <f t="shared" ref="AJ766:AJ767" si="648">ROUND(AC766/(1-VLOOKUP(AF766,Group,2,FALSE)),2)</f>
        <v>21.85</v>
      </c>
      <c r="AK766" s="17">
        <f t="shared" ref="AK766:AK767" si="649">IF(VLOOKUP(AF766,Group,5,FALSE)="YES",VLOOKUP(ROUND(ROUND(AJ766,1)-AJ766,2),Round,2,FALSE)+VLOOKUP(AF766,Group,6,FALSE),0)</f>
        <v>0</v>
      </c>
      <c r="AL766" s="17">
        <f t="shared" ref="AL766:AL767" si="650">IF(VLOOKUP(AF766,Group,7,FALSE)="",0,ROUND(AJ766-0.04999,1)-AJ766+AM766)</f>
        <v>0</v>
      </c>
      <c r="AM766" s="17" t="str">
        <f t="shared" ref="AM766:AM767" si="651">IF(VLOOKUP(AF766,Group,7,FALSE)="","",VLOOKUP(AF766,Group,7,FALSE))</f>
        <v/>
      </c>
      <c r="AO766" s="103" t="s">
        <v>57</v>
      </c>
    </row>
    <row r="767" spans="2:41" s="3" customFormat="1" ht="9.9499999999999993" customHeight="1" x14ac:dyDescent="0.2">
      <c r="B767" s="114" t="s">
        <v>90</v>
      </c>
      <c r="D767" s="40"/>
      <c r="E767" s="75" t="s">
        <v>108</v>
      </c>
      <c r="F767" s="75"/>
      <c r="G767" s="30" t="s">
        <v>47</v>
      </c>
      <c r="H767" s="30"/>
      <c r="I767" s="30"/>
      <c r="J767" s="30"/>
      <c r="K767" s="30"/>
      <c r="L767" s="30" t="s">
        <v>129</v>
      </c>
      <c r="M767" s="30"/>
      <c r="N767" s="30"/>
      <c r="P767" s="75" t="s">
        <v>430</v>
      </c>
      <c r="Q767" s="91"/>
      <c r="R767" s="29"/>
      <c r="S767" s="39">
        <f t="shared" si="642"/>
        <v>26.1</v>
      </c>
      <c r="T767" s="37" t="s">
        <v>46</v>
      </c>
      <c r="U767" s="5" t="str">
        <f>+Instructions!$B$3</f>
        <v>B</v>
      </c>
      <c r="V767" s="52"/>
      <c r="W767" s="56">
        <f>+Instructions!$C$22</f>
        <v>0</v>
      </c>
      <c r="X767" s="39">
        <f t="shared" si="643"/>
        <v>26.1</v>
      </c>
      <c r="Y767" s="52"/>
      <c r="Z767" s="6" t="s">
        <v>737</v>
      </c>
      <c r="AA767" s="39">
        <v>26.1</v>
      </c>
      <c r="AB767" s="60">
        <f t="shared" si="644"/>
        <v>0</v>
      </c>
      <c r="AC767" s="39">
        <f t="shared" si="645"/>
        <v>26.1</v>
      </c>
      <c r="AD767" s="60">
        <f t="shared" si="646"/>
        <v>0</v>
      </c>
      <c r="AE767" s="118"/>
      <c r="AF767" s="127">
        <v>2</v>
      </c>
      <c r="AG767" s="44">
        <f t="shared" si="647"/>
        <v>26.1</v>
      </c>
      <c r="AH767" s="52"/>
      <c r="AJ767" s="17">
        <f t="shared" si="648"/>
        <v>26.1</v>
      </c>
      <c r="AK767" s="17">
        <f t="shared" si="649"/>
        <v>0</v>
      </c>
      <c r="AL767" s="17">
        <f t="shared" si="650"/>
        <v>0</v>
      </c>
      <c r="AM767" s="17" t="str">
        <f t="shared" si="651"/>
        <v/>
      </c>
      <c r="AO767" s="103" t="s">
        <v>57</v>
      </c>
    </row>
    <row r="768" spans="2:41" s="3" customFormat="1" ht="2.85" customHeight="1" x14ac:dyDescent="0.2">
      <c r="P768" s="75"/>
      <c r="Q768" s="91"/>
      <c r="R768" s="6"/>
      <c r="S768" s="39"/>
      <c r="T768" s="6"/>
      <c r="U768" s="5"/>
      <c r="V768" s="52"/>
      <c r="W768" s="56"/>
      <c r="X768" s="15"/>
      <c r="Y768" s="52"/>
      <c r="Z768" s="39"/>
      <c r="AA768" s="39"/>
      <c r="AB768" s="55"/>
      <c r="AC768" s="17"/>
      <c r="AD768" s="15"/>
      <c r="AE768" s="65"/>
      <c r="AF768" s="121"/>
      <c r="AG768" s="39"/>
      <c r="AH768" s="52"/>
      <c r="AJ768" s="17"/>
      <c r="AK768" s="17"/>
      <c r="AL768" s="17"/>
      <c r="AM768" s="17"/>
      <c r="AO768" s="31"/>
    </row>
    <row r="769" spans="2:41" s="3" customFormat="1" ht="9.9499999999999993" customHeight="1" x14ac:dyDescent="0.2">
      <c r="C769" s="35"/>
      <c r="D769" s="40" t="s">
        <v>107</v>
      </c>
      <c r="E769" s="135" t="s">
        <v>593</v>
      </c>
      <c r="F769" s="135"/>
      <c r="G769" s="135"/>
      <c r="H769" s="135"/>
      <c r="I769" s="135"/>
      <c r="J769" s="135"/>
      <c r="K769" s="135"/>
      <c r="L769" s="135"/>
      <c r="M769" s="135"/>
      <c r="N769" s="135"/>
      <c r="O769" s="135"/>
      <c r="P769" s="135"/>
      <c r="S769" s="21"/>
      <c r="T769" s="68"/>
      <c r="U769" s="5"/>
      <c r="V769" s="52"/>
      <c r="W769" s="70"/>
      <c r="X769" s="70"/>
      <c r="Y769" s="52"/>
      <c r="Z769" s="39"/>
      <c r="AA769" s="39"/>
      <c r="AB769" s="55"/>
      <c r="AC769" s="17"/>
      <c r="AD769" s="15"/>
      <c r="AE769" s="65"/>
      <c r="AF769" s="121"/>
      <c r="AG769" s="17"/>
      <c r="AH769" s="52"/>
      <c r="AJ769" s="17"/>
      <c r="AK769" s="17"/>
      <c r="AL769" s="17"/>
      <c r="AM769" s="17"/>
      <c r="AO769" s="31"/>
    </row>
    <row r="770" spans="2:41" s="3" customFormat="1" ht="2.85" customHeight="1" x14ac:dyDescent="0.2">
      <c r="P770" s="75"/>
      <c r="Q770" s="91"/>
      <c r="R770" s="6"/>
      <c r="S770" s="39"/>
      <c r="T770" s="6"/>
      <c r="U770" s="5"/>
      <c r="V770" s="52"/>
      <c r="W770" s="56"/>
      <c r="X770" s="15"/>
      <c r="Y770" s="52"/>
      <c r="Z770" s="39"/>
      <c r="AA770" s="39"/>
      <c r="AB770" s="55"/>
      <c r="AC770" s="17"/>
      <c r="AD770" s="15"/>
      <c r="AE770" s="65"/>
      <c r="AF770" s="121"/>
      <c r="AG770" s="39"/>
      <c r="AH770" s="52"/>
      <c r="AJ770" s="17"/>
      <c r="AK770" s="17"/>
      <c r="AL770" s="17"/>
      <c r="AM770" s="17"/>
      <c r="AO770" s="31"/>
    </row>
    <row r="771" spans="2:41" s="3" customFormat="1" ht="9.9499999999999993" customHeight="1" x14ac:dyDescent="0.2">
      <c r="B771" s="114" t="s">
        <v>90</v>
      </c>
      <c r="D771" s="40"/>
      <c r="E771" s="75" t="s">
        <v>113</v>
      </c>
      <c r="F771" s="75"/>
      <c r="G771" s="30" t="s">
        <v>47</v>
      </c>
      <c r="H771" s="30"/>
      <c r="I771" s="30"/>
      <c r="J771" s="30"/>
      <c r="K771" s="30"/>
      <c r="L771" s="30" t="s">
        <v>129</v>
      </c>
      <c r="M771" s="30"/>
      <c r="N771" s="30"/>
      <c r="P771" s="75" t="s">
        <v>500</v>
      </c>
      <c r="Q771" s="91"/>
      <c r="R771" s="29"/>
      <c r="S771" s="39">
        <f t="shared" ref="S771:S772" si="652">IF(Suggested="Yes",AA771,AG771)</f>
        <v>25.6</v>
      </c>
      <c r="T771" s="37" t="s">
        <v>46</v>
      </c>
      <c r="U771" s="5" t="str">
        <f>+Instructions!$B$3</f>
        <v>B</v>
      </c>
      <c r="V771" s="52"/>
      <c r="W771" s="56">
        <f>+Instructions!$C$22</f>
        <v>0</v>
      </c>
      <c r="X771" s="39">
        <f t="shared" ref="X771:X772" si="653">ROUND($AA771*(1-W771)+0.004999,2)</f>
        <v>25.6</v>
      </c>
      <c r="Y771" s="52"/>
      <c r="Z771" s="6" t="s">
        <v>737</v>
      </c>
      <c r="AA771" s="39">
        <v>25.6</v>
      </c>
      <c r="AB771" s="60">
        <f t="shared" ref="AB771:AB772" si="654">+W771</f>
        <v>0</v>
      </c>
      <c r="AC771" s="39">
        <f t="shared" ref="AC771:AC772" si="655">+X771</f>
        <v>25.6</v>
      </c>
      <c r="AD771" s="60">
        <f t="shared" ref="AD771:AD772" si="656">(AG771-AC771)/AG771</f>
        <v>0</v>
      </c>
      <c r="AE771" s="118"/>
      <c r="AF771" s="127">
        <v>2</v>
      </c>
      <c r="AG771" s="44">
        <f t="shared" ref="AG771:AG772" si="657">SUM(AJ771:AL771)+AE771</f>
        <v>25.6</v>
      </c>
      <c r="AH771" s="52"/>
      <c r="AJ771" s="17">
        <f t="shared" ref="AJ771:AJ772" si="658">ROUND(AC771/(1-VLOOKUP(AF771,Group,2,FALSE)),2)</f>
        <v>25.6</v>
      </c>
      <c r="AK771" s="17">
        <f t="shared" ref="AK771:AK772" si="659">IF(VLOOKUP(AF771,Group,5,FALSE)="YES",VLOOKUP(ROUND(ROUND(AJ771,1)-AJ771,2),Round,2,FALSE)+VLOOKUP(AF771,Group,6,FALSE),0)</f>
        <v>0</v>
      </c>
      <c r="AL771" s="17">
        <f t="shared" ref="AL771:AL772" si="660">IF(VLOOKUP(AF771,Group,7,FALSE)="",0,ROUND(AJ771-0.04999,1)-AJ771+AM771)</f>
        <v>0</v>
      </c>
      <c r="AM771" s="17" t="str">
        <f t="shared" ref="AM771:AM772" si="661">IF(VLOOKUP(AF771,Group,7,FALSE)="","",VLOOKUP(AF771,Group,7,FALSE))</f>
        <v/>
      </c>
      <c r="AO771" s="103" t="s">
        <v>57</v>
      </c>
    </row>
    <row r="772" spans="2:41" s="3" customFormat="1" ht="9.9499999999999993" customHeight="1" x14ac:dyDescent="0.2">
      <c r="B772" s="114" t="s">
        <v>90</v>
      </c>
      <c r="D772" s="40"/>
      <c r="E772" s="75" t="s">
        <v>108</v>
      </c>
      <c r="F772" s="75"/>
      <c r="G772" s="30" t="s">
        <v>47</v>
      </c>
      <c r="H772" s="30"/>
      <c r="I772" s="30"/>
      <c r="J772" s="30"/>
      <c r="K772" s="30"/>
      <c r="L772" s="30" t="s">
        <v>129</v>
      </c>
      <c r="M772" s="30"/>
      <c r="N772" s="30"/>
      <c r="P772" s="75" t="s">
        <v>430</v>
      </c>
      <c r="Q772" s="91"/>
      <c r="R772" s="29"/>
      <c r="S772" s="39">
        <f t="shared" si="652"/>
        <v>31.35</v>
      </c>
      <c r="T772" s="37" t="s">
        <v>46</v>
      </c>
      <c r="U772" s="5" t="str">
        <f>+Instructions!$B$3</f>
        <v>B</v>
      </c>
      <c r="V772" s="52"/>
      <c r="W772" s="56">
        <f>+Instructions!$C$22</f>
        <v>0</v>
      </c>
      <c r="X772" s="39">
        <f t="shared" si="653"/>
        <v>31.35</v>
      </c>
      <c r="Y772" s="52"/>
      <c r="Z772" s="6" t="s">
        <v>737</v>
      </c>
      <c r="AA772" s="39">
        <v>31.35</v>
      </c>
      <c r="AB772" s="60">
        <f t="shared" si="654"/>
        <v>0</v>
      </c>
      <c r="AC772" s="39">
        <f t="shared" si="655"/>
        <v>31.35</v>
      </c>
      <c r="AD772" s="60">
        <f t="shared" si="656"/>
        <v>0</v>
      </c>
      <c r="AE772" s="118"/>
      <c r="AF772" s="127">
        <v>2</v>
      </c>
      <c r="AG772" s="44">
        <f t="shared" si="657"/>
        <v>31.35</v>
      </c>
      <c r="AH772" s="52"/>
      <c r="AJ772" s="17">
        <f t="shared" si="658"/>
        <v>31.35</v>
      </c>
      <c r="AK772" s="17">
        <f t="shared" si="659"/>
        <v>0</v>
      </c>
      <c r="AL772" s="17">
        <f t="shared" si="660"/>
        <v>0</v>
      </c>
      <c r="AM772" s="17" t="str">
        <f t="shared" si="661"/>
        <v/>
      </c>
      <c r="AO772" s="103" t="s">
        <v>57</v>
      </c>
    </row>
    <row r="773" spans="2:41" s="3" customFormat="1" ht="2.85" customHeight="1" x14ac:dyDescent="0.2">
      <c r="P773" s="75"/>
      <c r="Q773" s="91"/>
      <c r="R773" s="6"/>
      <c r="S773" s="39"/>
      <c r="T773" s="6"/>
      <c r="U773" s="5"/>
      <c r="V773" s="52"/>
      <c r="W773" s="56"/>
      <c r="X773" s="15"/>
      <c r="Y773" s="52"/>
      <c r="Z773" s="39"/>
      <c r="AA773" s="39"/>
      <c r="AB773" s="55"/>
      <c r="AC773" s="17"/>
      <c r="AD773" s="15"/>
      <c r="AE773" s="65"/>
      <c r="AF773" s="121"/>
      <c r="AG773" s="39"/>
      <c r="AH773" s="52"/>
      <c r="AJ773" s="17"/>
      <c r="AK773" s="17"/>
      <c r="AL773" s="17"/>
      <c r="AM773" s="17"/>
      <c r="AO773" s="31"/>
    </row>
    <row r="774" spans="2:41" s="3" customFormat="1" ht="9.9499999999999993" customHeight="1" x14ac:dyDescent="0.2">
      <c r="C774" s="35"/>
      <c r="D774" s="40" t="s">
        <v>107</v>
      </c>
      <c r="E774" s="135" t="s">
        <v>607</v>
      </c>
      <c r="F774" s="135"/>
      <c r="G774" s="135"/>
      <c r="H774" s="135"/>
      <c r="I774" s="135"/>
      <c r="J774" s="135"/>
      <c r="K774" s="135"/>
      <c r="L774" s="135"/>
      <c r="M774" s="135"/>
      <c r="N774" s="135"/>
      <c r="O774" s="135"/>
      <c r="P774" s="135"/>
      <c r="S774" s="21"/>
      <c r="T774" s="68"/>
      <c r="U774" s="5"/>
      <c r="V774" s="52"/>
      <c r="W774" s="70"/>
      <c r="X774" s="70"/>
      <c r="Y774" s="52"/>
      <c r="Z774" s="39"/>
      <c r="AA774" s="39"/>
      <c r="AB774" s="55"/>
      <c r="AC774" s="17"/>
      <c r="AD774" s="15"/>
      <c r="AE774" s="65"/>
      <c r="AF774" s="121"/>
      <c r="AG774" s="17"/>
      <c r="AH774" s="52"/>
      <c r="AJ774" s="17"/>
      <c r="AK774" s="17"/>
      <c r="AL774" s="17"/>
      <c r="AM774" s="17"/>
      <c r="AO774" s="31"/>
    </row>
    <row r="775" spans="2:41" s="3" customFormat="1" ht="2.85" customHeight="1" x14ac:dyDescent="0.2">
      <c r="P775" s="75"/>
      <c r="Q775" s="91"/>
      <c r="R775" s="6"/>
      <c r="S775" s="39"/>
      <c r="T775" s="6"/>
      <c r="U775" s="5"/>
      <c r="V775" s="52"/>
      <c r="W775" s="56"/>
      <c r="X775" s="15"/>
      <c r="Y775" s="52"/>
      <c r="Z775" s="39"/>
      <c r="AA775" s="39"/>
      <c r="AB775" s="55"/>
      <c r="AC775" s="17"/>
      <c r="AD775" s="15"/>
      <c r="AE775" s="65"/>
      <c r="AF775" s="121"/>
      <c r="AG775" s="39"/>
      <c r="AH775" s="52"/>
      <c r="AJ775" s="17"/>
      <c r="AK775" s="17"/>
      <c r="AL775" s="17"/>
      <c r="AM775" s="17"/>
      <c r="AO775" s="31"/>
    </row>
    <row r="776" spans="2:41" s="3" customFormat="1" ht="9.9499999999999993" customHeight="1" x14ac:dyDescent="0.2">
      <c r="B776" s="114" t="s">
        <v>90</v>
      </c>
      <c r="D776" s="40"/>
      <c r="E776" s="75" t="s">
        <v>113</v>
      </c>
      <c r="F776" s="75"/>
      <c r="G776" s="30" t="s">
        <v>47</v>
      </c>
      <c r="H776" s="30"/>
      <c r="I776" s="30"/>
      <c r="J776" s="30"/>
      <c r="K776" s="30"/>
      <c r="L776" s="30" t="s">
        <v>328</v>
      </c>
      <c r="M776" s="30"/>
      <c r="N776" s="30"/>
      <c r="P776" s="75" t="s">
        <v>500</v>
      </c>
      <c r="Q776" s="91"/>
      <c r="R776" s="29"/>
      <c r="S776" s="39">
        <f t="shared" ref="S776:S777" si="662">IF(Suggested="Yes",AA776,AG776)</f>
        <v>17.7</v>
      </c>
      <c r="T776" s="37" t="s">
        <v>46</v>
      </c>
      <c r="U776" s="5" t="str">
        <f>+Instructions!$B$3</f>
        <v>B</v>
      </c>
      <c r="V776" s="52"/>
      <c r="W776" s="56">
        <f>+Instructions!$C$22</f>
        <v>0</v>
      </c>
      <c r="X776" s="39">
        <f t="shared" ref="X776:X777" si="663">ROUND($AA776*(1-W776)+0.004999,2)</f>
        <v>17.7</v>
      </c>
      <c r="Y776" s="52"/>
      <c r="Z776" s="6" t="s">
        <v>737</v>
      </c>
      <c r="AA776" s="39">
        <v>17.7</v>
      </c>
      <c r="AB776" s="60">
        <f t="shared" ref="AB776:AB777" si="664">+W776</f>
        <v>0</v>
      </c>
      <c r="AC776" s="39">
        <f t="shared" ref="AC776:AC777" si="665">+X776</f>
        <v>17.7</v>
      </c>
      <c r="AD776" s="60">
        <f t="shared" ref="AD776:AD777" si="666">(AG776-AC776)/AG776</f>
        <v>0</v>
      </c>
      <c r="AE776" s="118"/>
      <c r="AF776" s="127">
        <v>2</v>
      </c>
      <c r="AG776" s="44">
        <f t="shared" ref="AG776:AG777" si="667">SUM(AJ776:AL776)+AE776</f>
        <v>17.7</v>
      </c>
      <c r="AH776" s="52"/>
      <c r="AJ776" s="17">
        <f t="shared" ref="AJ776:AJ777" si="668">ROUND(AC776/(1-VLOOKUP(AF776,Group,2,FALSE)),2)</f>
        <v>17.7</v>
      </c>
      <c r="AK776" s="17">
        <f t="shared" ref="AK776:AK777" si="669">IF(VLOOKUP(AF776,Group,5,FALSE)="YES",VLOOKUP(ROUND(ROUND(AJ776,1)-AJ776,2),Round,2,FALSE)+VLOOKUP(AF776,Group,6,FALSE),0)</f>
        <v>0</v>
      </c>
      <c r="AL776" s="17">
        <f t="shared" ref="AL776:AL777" si="670">IF(VLOOKUP(AF776,Group,7,FALSE)="",0,ROUND(AJ776-0.04999,1)-AJ776+AM776)</f>
        <v>0</v>
      </c>
      <c r="AM776" s="17" t="str">
        <f t="shared" ref="AM776:AM777" si="671">IF(VLOOKUP(AF776,Group,7,FALSE)="","",VLOOKUP(AF776,Group,7,FALSE))</f>
        <v/>
      </c>
      <c r="AO776" s="103" t="s">
        <v>57</v>
      </c>
    </row>
    <row r="777" spans="2:41" s="3" customFormat="1" ht="9.9499999999999993" customHeight="1" x14ac:dyDescent="0.2">
      <c r="B777" s="114" t="s">
        <v>90</v>
      </c>
      <c r="D777" s="40"/>
      <c r="E777" s="75" t="s">
        <v>108</v>
      </c>
      <c r="F777" s="75"/>
      <c r="G777" s="30" t="s">
        <v>47</v>
      </c>
      <c r="H777" s="30"/>
      <c r="I777" s="30"/>
      <c r="J777" s="30"/>
      <c r="K777" s="30"/>
      <c r="L777" s="30" t="s">
        <v>328</v>
      </c>
      <c r="M777" s="30"/>
      <c r="N777" s="30"/>
      <c r="P777" s="75" t="s">
        <v>430</v>
      </c>
      <c r="Q777" s="91"/>
      <c r="R777" s="29"/>
      <c r="S777" s="39">
        <f t="shared" si="662"/>
        <v>18.149999999999999</v>
      </c>
      <c r="T777" s="37" t="s">
        <v>46</v>
      </c>
      <c r="U777" s="5" t="str">
        <f>+Instructions!$B$3</f>
        <v>B</v>
      </c>
      <c r="V777" s="52"/>
      <c r="W777" s="56">
        <f>+Instructions!$C$22</f>
        <v>0</v>
      </c>
      <c r="X777" s="39">
        <f t="shared" si="663"/>
        <v>18.149999999999999</v>
      </c>
      <c r="Y777" s="52"/>
      <c r="Z777" s="6" t="s">
        <v>737</v>
      </c>
      <c r="AA777" s="39">
        <v>18.149999999999999</v>
      </c>
      <c r="AB777" s="60">
        <f t="shared" si="664"/>
        <v>0</v>
      </c>
      <c r="AC777" s="39">
        <f t="shared" si="665"/>
        <v>18.149999999999999</v>
      </c>
      <c r="AD777" s="60">
        <f t="shared" si="666"/>
        <v>0</v>
      </c>
      <c r="AE777" s="118"/>
      <c r="AF777" s="127">
        <v>2</v>
      </c>
      <c r="AG777" s="44">
        <f t="shared" si="667"/>
        <v>18.149999999999999</v>
      </c>
      <c r="AH777" s="52"/>
      <c r="AJ777" s="17">
        <f t="shared" si="668"/>
        <v>18.149999999999999</v>
      </c>
      <c r="AK777" s="17">
        <f t="shared" si="669"/>
        <v>0</v>
      </c>
      <c r="AL777" s="17">
        <f t="shared" si="670"/>
        <v>0</v>
      </c>
      <c r="AM777" s="17" t="str">
        <f t="shared" si="671"/>
        <v/>
      </c>
      <c r="AO777" s="103" t="s">
        <v>57</v>
      </c>
    </row>
    <row r="778" spans="2:41" s="3" customFormat="1" ht="2.85" customHeight="1" x14ac:dyDescent="0.2">
      <c r="P778" s="75"/>
      <c r="Q778" s="91"/>
      <c r="R778" s="6"/>
      <c r="S778" s="39"/>
      <c r="T778" s="6"/>
      <c r="U778" s="5"/>
      <c r="V778" s="52"/>
      <c r="W778" s="56"/>
      <c r="X778" s="15"/>
      <c r="Y778" s="52"/>
      <c r="Z778" s="39"/>
      <c r="AA778" s="39"/>
      <c r="AB778" s="55"/>
      <c r="AC778" s="17"/>
      <c r="AD778" s="15"/>
      <c r="AE778" s="65"/>
      <c r="AF778" s="121"/>
      <c r="AG778" s="39"/>
      <c r="AH778" s="52"/>
      <c r="AJ778" s="17"/>
      <c r="AK778" s="17"/>
      <c r="AL778" s="17"/>
      <c r="AM778" s="17"/>
      <c r="AO778" s="31"/>
    </row>
    <row r="779" spans="2:41" s="3" customFormat="1" ht="9.9499999999999993" customHeight="1" x14ac:dyDescent="0.2">
      <c r="C779" s="35"/>
      <c r="D779" s="40" t="s">
        <v>107</v>
      </c>
      <c r="E779" s="135" t="s">
        <v>608</v>
      </c>
      <c r="F779" s="135"/>
      <c r="G779" s="135"/>
      <c r="H779" s="135"/>
      <c r="I779" s="135"/>
      <c r="J779" s="135"/>
      <c r="K779" s="135"/>
      <c r="L779" s="135"/>
      <c r="M779" s="135"/>
      <c r="N779" s="135"/>
      <c r="O779" s="135"/>
      <c r="P779" s="135"/>
      <c r="S779" s="21"/>
      <c r="T779" s="68"/>
      <c r="U779" s="5"/>
      <c r="V779" s="52"/>
      <c r="W779" s="70"/>
      <c r="X779" s="70"/>
      <c r="Y779" s="52"/>
      <c r="Z779" s="39"/>
      <c r="AA779" s="39"/>
      <c r="AB779" s="55"/>
      <c r="AC779" s="17"/>
      <c r="AD779" s="15"/>
      <c r="AE779" s="65"/>
      <c r="AF779" s="121"/>
      <c r="AG779" s="17"/>
      <c r="AH779" s="52"/>
      <c r="AJ779" s="17"/>
      <c r="AK779" s="17"/>
      <c r="AL779" s="17"/>
      <c r="AM779" s="17"/>
      <c r="AO779" s="31"/>
    </row>
    <row r="780" spans="2:41" s="3" customFormat="1" ht="2.85" customHeight="1" x14ac:dyDescent="0.2">
      <c r="P780" s="75"/>
      <c r="Q780" s="91"/>
      <c r="R780" s="6"/>
      <c r="S780" s="39"/>
      <c r="T780" s="6"/>
      <c r="U780" s="5"/>
      <c r="V780" s="52"/>
      <c r="W780" s="56"/>
      <c r="X780" s="15"/>
      <c r="Y780" s="52"/>
      <c r="Z780" s="39"/>
      <c r="AA780" s="39"/>
      <c r="AB780" s="55"/>
      <c r="AC780" s="17"/>
      <c r="AD780" s="15"/>
      <c r="AE780" s="65"/>
      <c r="AF780" s="121"/>
      <c r="AG780" s="39"/>
      <c r="AH780" s="52"/>
      <c r="AJ780" s="17"/>
      <c r="AK780" s="17"/>
      <c r="AL780" s="17"/>
      <c r="AM780" s="17"/>
      <c r="AO780" s="31"/>
    </row>
    <row r="781" spans="2:41" s="3" customFormat="1" ht="9.9499999999999993" customHeight="1" x14ac:dyDescent="0.2">
      <c r="B781" s="114" t="s">
        <v>90</v>
      </c>
      <c r="D781" s="40"/>
      <c r="E781" s="75" t="s">
        <v>113</v>
      </c>
      <c r="F781" s="75"/>
      <c r="G781" s="30" t="s">
        <v>47</v>
      </c>
      <c r="H781" s="30"/>
      <c r="I781" s="30"/>
      <c r="J781" s="30"/>
      <c r="K781" s="30"/>
      <c r="L781" s="30" t="s">
        <v>129</v>
      </c>
      <c r="M781" s="30"/>
      <c r="N781" s="30"/>
      <c r="P781" s="75" t="s">
        <v>500</v>
      </c>
      <c r="Q781" s="91"/>
      <c r="R781" s="29"/>
      <c r="S781" s="39">
        <f t="shared" ref="S781:S782" si="672">IF(Suggested="Yes",AA781,AG781)</f>
        <v>18.899999999999999</v>
      </c>
      <c r="T781" s="37" t="s">
        <v>46</v>
      </c>
      <c r="U781" s="5" t="str">
        <f>+Instructions!$B$3</f>
        <v>B</v>
      </c>
      <c r="V781" s="52"/>
      <c r="W781" s="56">
        <f>+Instructions!$C$22</f>
        <v>0</v>
      </c>
      <c r="X781" s="39">
        <f t="shared" ref="X781:X782" si="673">ROUND($AA781*(1-W781)+0.004999,2)</f>
        <v>18.899999999999999</v>
      </c>
      <c r="Y781" s="52"/>
      <c r="Z781" s="6" t="s">
        <v>737</v>
      </c>
      <c r="AA781" s="39">
        <v>18.899999999999999</v>
      </c>
      <c r="AB781" s="60">
        <f t="shared" ref="AB781:AB782" si="674">+W781</f>
        <v>0</v>
      </c>
      <c r="AC781" s="39">
        <f t="shared" ref="AC781:AC782" si="675">+X781</f>
        <v>18.899999999999999</v>
      </c>
      <c r="AD781" s="60">
        <f t="shared" ref="AD781:AD782" si="676">(AG781-AC781)/AG781</f>
        <v>0</v>
      </c>
      <c r="AE781" s="118"/>
      <c r="AF781" s="127">
        <v>2</v>
      </c>
      <c r="AG781" s="44">
        <f t="shared" ref="AG781:AG782" si="677">SUM(AJ781:AL781)+AE781</f>
        <v>18.899999999999999</v>
      </c>
      <c r="AH781" s="52"/>
      <c r="AJ781" s="17">
        <f t="shared" ref="AJ781:AJ782" si="678">ROUND(AC781/(1-VLOOKUP(AF781,Group,2,FALSE)),2)</f>
        <v>18.899999999999999</v>
      </c>
      <c r="AK781" s="17">
        <f t="shared" ref="AK781:AK782" si="679">IF(VLOOKUP(AF781,Group,5,FALSE)="YES",VLOOKUP(ROUND(ROUND(AJ781,1)-AJ781,2),Round,2,FALSE)+VLOOKUP(AF781,Group,6,FALSE),0)</f>
        <v>0</v>
      </c>
      <c r="AL781" s="17">
        <f t="shared" ref="AL781:AL782" si="680">IF(VLOOKUP(AF781,Group,7,FALSE)="",0,ROUND(AJ781-0.04999,1)-AJ781+AM781)</f>
        <v>0</v>
      </c>
      <c r="AM781" s="17" t="str">
        <f t="shared" ref="AM781:AM782" si="681">IF(VLOOKUP(AF781,Group,7,FALSE)="","",VLOOKUP(AF781,Group,7,FALSE))</f>
        <v/>
      </c>
      <c r="AO781" s="103" t="s">
        <v>57</v>
      </c>
    </row>
    <row r="782" spans="2:41" s="3" customFormat="1" ht="9.9499999999999993" customHeight="1" x14ac:dyDescent="0.2">
      <c r="B782" s="114" t="s">
        <v>90</v>
      </c>
      <c r="D782" s="40"/>
      <c r="E782" s="75" t="s">
        <v>108</v>
      </c>
      <c r="F782" s="75"/>
      <c r="G782" s="30" t="s">
        <v>47</v>
      </c>
      <c r="H782" s="30"/>
      <c r="I782" s="30"/>
      <c r="J782" s="30"/>
      <c r="K782" s="30"/>
      <c r="L782" s="30" t="s">
        <v>129</v>
      </c>
      <c r="M782" s="30"/>
      <c r="N782" s="30"/>
      <c r="P782" s="75" t="s">
        <v>611</v>
      </c>
      <c r="Q782" s="91"/>
      <c r="R782" s="29"/>
      <c r="S782" s="39">
        <f t="shared" si="672"/>
        <v>21.3</v>
      </c>
      <c r="T782" s="37" t="s">
        <v>46</v>
      </c>
      <c r="U782" s="5" t="str">
        <f>+Instructions!$B$3</f>
        <v>B</v>
      </c>
      <c r="V782" s="52"/>
      <c r="W782" s="56">
        <f>+Instructions!$C$22</f>
        <v>0</v>
      </c>
      <c r="X782" s="39">
        <f t="shared" si="673"/>
        <v>21.3</v>
      </c>
      <c r="Y782" s="52"/>
      <c r="Z782" s="6" t="s">
        <v>737</v>
      </c>
      <c r="AA782" s="39">
        <v>21.3</v>
      </c>
      <c r="AB782" s="60">
        <f t="shared" si="674"/>
        <v>0</v>
      </c>
      <c r="AC782" s="39">
        <f t="shared" si="675"/>
        <v>21.3</v>
      </c>
      <c r="AD782" s="60">
        <f t="shared" si="676"/>
        <v>0</v>
      </c>
      <c r="AE782" s="118"/>
      <c r="AF782" s="127">
        <v>2</v>
      </c>
      <c r="AG782" s="44">
        <f t="shared" si="677"/>
        <v>21.3</v>
      </c>
      <c r="AH782" s="52"/>
      <c r="AJ782" s="17">
        <f t="shared" si="678"/>
        <v>21.3</v>
      </c>
      <c r="AK782" s="17">
        <f t="shared" si="679"/>
        <v>0</v>
      </c>
      <c r="AL782" s="17">
        <f t="shared" si="680"/>
        <v>0</v>
      </c>
      <c r="AM782" s="17" t="str">
        <f t="shared" si="681"/>
        <v/>
      </c>
      <c r="AO782" s="103" t="s">
        <v>57</v>
      </c>
    </row>
    <row r="783" spans="2:41" s="3" customFormat="1" ht="2.85" customHeight="1" x14ac:dyDescent="0.2">
      <c r="P783" s="75"/>
      <c r="Q783" s="91"/>
      <c r="R783" s="6"/>
      <c r="S783" s="39"/>
      <c r="T783" s="6"/>
      <c r="U783" s="5"/>
      <c r="V783" s="52"/>
      <c r="W783" s="56"/>
      <c r="X783" s="15"/>
      <c r="Y783" s="52"/>
      <c r="Z783" s="39"/>
      <c r="AA783" s="39"/>
      <c r="AB783" s="55"/>
      <c r="AC783" s="17"/>
      <c r="AD783" s="15"/>
      <c r="AE783" s="65"/>
      <c r="AF783" s="121"/>
      <c r="AG783" s="39"/>
      <c r="AH783" s="52"/>
      <c r="AJ783" s="17"/>
      <c r="AK783" s="17"/>
      <c r="AL783" s="17"/>
      <c r="AM783" s="17"/>
      <c r="AO783" s="31"/>
    </row>
    <row r="784" spans="2:41" s="3" customFormat="1" ht="9.9499999999999993" customHeight="1" x14ac:dyDescent="0.2">
      <c r="C784" s="35"/>
      <c r="D784" s="40" t="s">
        <v>107</v>
      </c>
      <c r="E784" s="135" t="s">
        <v>594</v>
      </c>
      <c r="F784" s="135"/>
      <c r="G784" s="135"/>
      <c r="H784" s="135"/>
      <c r="I784" s="135"/>
      <c r="J784" s="135"/>
      <c r="K784" s="135"/>
      <c r="L784" s="135"/>
      <c r="M784" s="135"/>
      <c r="N784" s="135"/>
      <c r="O784" s="135"/>
      <c r="P784" s="135"/>
      <c r="S784" s="21"/>
      <c r="T784" s="68"/>
      <c r="U784" s="5"/>
      <c r="V784" s="52"/>
      <c r="W784" s="70"/>
      <c r="X784" s="70"/>
      <c r="Y784" s="52"/>
      <c r="Z784" s="39"/>
      <c r="AA784" s="39"/>
      <c r="AB784" s="55"/>
      <c r="AC784" s="17"/>
      <c r="AD784" s="15"/>
      <c r="AE784" s="65"/>
      <c r="AF784" s="121"/>
      <c r="AG784" s="17"/>
      <c r="AH784" s="52"/>
      <c r="AJ784" s="17"/>
      <c r="AK784" s="17"/>
      <c r="AL784" s="17"/>
      <c r="AM784" s="17"/>
      <c r="AO784" s="31"/>
    </row>
    <row r="785" spans="2:41" s="3" customFormat="1" ht="2.85" customHeight="1" x14ac:dyDescent="0.2">
      <c r="P785" s="75"/>
      <c r="Q785" s="91"/>
      <c r="R785" s="6"/>
      <c r="S785" s="39"/>
      <c r="T785" s="6"/>
      <c r="U785" s="5"/>
      <c r="V785" s="52"/>
      <c r="W785" s="56"/>
      <c r="X785" s="15"/>
      <c r="Y785" s="52"/>
      <c r="Z785" s="39"/>
      <c r="AA785" s="39"/>
      <c r="AB785" s="55"/>
      <c r="AC785" s="17"/>
      <c r="AD785" s="15"/>
      <c r="AE785" s="65"/>
      <c r="AF785" s="121"/>
      <c r="AG785" s="39"/>
      <c r="AH785" s="52"/>
      <c r="AJ785" s="17"/>
      <c r="AK785" s="17"/>
      <c r="AL785" s="17"/>
      <c r="AM785" s="17"/>
      <c r="AO785" s="31"/>
    </row>
    <row r="786" spans="2:41" s="3" customFormat="1" ht="9.9499999999999993" customHeight="1" x14ac:dyDescent="0.2">
      <c r="B786" s="114" t="s">
        <v>90</v>
      </c>
      <c r="D786" s="40"/>
      <c r="E786" s="75" t="s">
        <v>113</v>
      </c>
      <c r="F786" s="75"/>
      <c r="G786" s="30" t="s">
        <v>47</v>
      </c>
      <c r="H786" s="30"/>
      <c r="I786" s="30"/>
      <c r="J786" s="30"/>
      <c r="K786" s="30"/>
      <c r="L786" s="30" t="s">
        <v>328</v>
      </c>
      <c r="M786" s="30"/>
      <c r="N786" s="30"/>
      <c r="P786" s="75" t="s">
        <v>242</v>
      </c>
      <c r="Q786" s="91"/>
      <c r="R786" s="29"/>
      <c r="S786" s="39">
        <f t="shared" ref="S786:S787" si="682">IF(Suggested="Yes",AA786,AG786)</f>
        <v>26.2</v>
      </c>
      <c r="T786" s="37" t="s">
        <v>46</v>
      </c>
      <c r="U786" s="5" t="str">
        <f>+Instructions!$B$3</f>
        <v>B</v>
      </c>
      <c r="V786" s="52"/>
      <c r="W786" s="56">
        <f>+Instructions!$C$22</f>
        <v>0</v>
      </c>
      <c r="X786" s="39">
        <f t="shared" ref="X786:X787" si="683">ROUND($AA786*(1-W786)+0.004999,2)</f>
        <v>26.2</v>
      </c>
      <c r="Y786" s="52"/>
      <c r="Z786" s="6" t="s">
        <v>737</v>
      </c>
      <c r="AA786" s="39">
        <v>26.2</v>
      </c>
      <c r="AB786" s="60">
        <f t="shared" ref="AB786:AB787" si="684">+W786</f>
        <v>0</v>
      </c>
      <c r="AC786" s="39">
        <f t="shared" ref="AC786:AC787" si="685">+X786</f>
        <v>26.2</v>
      </c>
      <c r="AD786" s="60">
        <f t="shared" ref="AD786:AD787" si="686">(AG786-AC786)/AG786</f>
        <v>0</v>
      </c>
      <c r="AE786" s="118"/>
      <c r="AF786" s="127">
        <v>2</v>
      </c>
      <c r="AG786" s="44">
        <f t="shared" ref="AG786:AG787" si="687">SUM(AJ786:AL786)+AE786</f>
        <v>26.2</v>
      </c>
      <c r="AH786" s="52"/>
      <c r="AJ786" s="17">
        <f t="shared" ref="AJ786:AJ787" si="688">ROUND(AC786/(1-VLOOKUP(AF786,Group,2,FALSE)),2)</f>
        <v>26.2</v>
      </c>
      <c r="AK786" s="17">
        <f t="shared" ref="AK786:AK787" si="689">IF(VLOOKUP(AF786,Group,5,FALSE)="YES",VLOOKUP(ROUND(ROUND(AJ786,1)-AJ786,2),Round,2,FALSE)+VLOOKUP(AF786,Group,6,FALSE),0)</f>
        <v>0</v>
      </c>
      <c r="AL786" s="17">
        <f t="shared" ref="AL786:AL787" si="690">IF(VLOOKUP(AF786,Group,7,FALSE)="",0,ROUND(AJ786-0.04999,1)-AJ786+AM786)</f>
        <v>0</v>
      </c>
      <c r="AM786" s="17" t="str">
        <f t="shared" ref="AM786:AM787" si="691">IF(VLOOKUP(AF786,Group,7,FALSE)="","",VLOOKUP(AF786,Group,7,FALSE))</f>
        <v/>
      </c>
      <c r="AO786" s="103" t="s">
        <v>57</v>
      </c>
    </row>
    <row r="787" spans="2:41" s="3" customFormat="1" ht="9.9499999999999993" customHeight="1" x14ac:dyDescent="0.2">
      <c r="B787" s="114" t="s">
        <v>90</v>
      </c>
      <c r="D787" s="40"/>
      <c r="E787" s="75" t="s">
        <v>108</v>
      </c>
      <c r="F787" s="75"/>
      <c r="G787" s="30" t="s">
        <v>47</v>
      </c>
      <c r="H787" s="30"/>
      <c r="I787" s="30"/>
      <c r="J787" s="30"/>
      <c r="K787" s="30"/>
      <c r="L787" s="30" t="s">
        <v>328</v>
      </c>
      <c r="M787" s="30"/>
      <c r="N787" s="30"/>
      <c r="P787" s="75" t="s">
        <v>430</v>
      </c>
      <c r="Q787" s="91"/>
      <c r="R787" s="29"/>
      <c r="S787" s="39">
        <f t="shared" si="682"/>
        <v>23.15</v>
      </c>
      <c r="T787" s="37" t="s">
        <v>46</v>
      </c>
      <c r="U787" s="5" t="str">
        <f>+Instructions!$B$3</f>
        <v>B</v>
      </c>
      <c r="V787" s="52"/>
      <c r="W787" s="56">
        <f>+Instructions!$C$22</f>
        <v>0</v>
      </c>
      <c r="X787" s="39">
        <f t="shared" si="683"/>
        <v>23.15</v>
      </c>
      <c r="Y787" s="52"/>
      <c r="Z787" s="6" t="s">
        <v>737</v>
      </c>
      <c r="AA787" s="39">
        <v>23.15</v>
      </c>
      <c r="AB787" s="60">
        <f t="shared" si="684"/>
        <v>0</v>
      </c>
      <c r="AC787" s="39">
        <f t="shared" si="685"/>
        <v>23.15</v>
      </c>
      <c r="AD787" s="60">
        <f t="shared" si="686"/>
        <v>0</v>
      </c>
      <c r="AE787" s="118"/>
      <c r="AF787" s="127">
        <v>2</v>
      </c>
      <c r="AG787" s="44">
        <f t="shared" si="687"/>
        <v>23.15</v>
      </c>
      <c r="AH787" s="52"/>
      <c r="AJ787" s="17">
        <f t="shared" si="688"/>
        <v>23.15</v>
      </c>
      <c r="AK787" s="17">
        <f t="shared" si="689"/>
        <v>0</v>
      </c>
      <c r="AL787" s="17">
        <f t="shared" si="690"/>
        <v>0</v>
      </c>
      <c r="AM787" s="17" t="str">
        <f t="shared" si="691"/>
        <v/>
      </c>
      <c r="AO787" s="103" t="s">
        <v>57</v>
      </c>
    </row>
    <row r="788" spans="2:41" s="3" customFormat="1" ht="2.85" customHeight="1" x14ac:dyDescent="0.2">
      <c r="P788" s="75"/>
      <c r="Q788" s="91"/>
      <c r="R788" s="6"/>
      <c r="S788" s="39"/>
      <c r="T788" s="6"/>
      <c r="U788" s="5"/>
      <c r="V788" s="52"/>
      <c r="W788" s="56"/>
      <c r="X788" s="15"/>
      <c r="Y788" s="52"/>
      <c r="Z788" s="39"/>
      <c r="AA788" s="39"/>
      <c r="AB788" s="55"/>
      <c r="AC788" s="17"/>
      <c r="AD788" s="15"/>
      <c r="AE788" s="65"/>
      <c r="AF788" s="121"/>
      <c r="AG788" s="39"/>
      <c r="AH788" s="52"/>
      <c r="AJ788" s="17"/>
      <c r="AK788" s="17"/>
      <c r="AL788" s="17"/>
      <c r="AM788" s="17"/>
      <c r="AO788" s="31"/>
    </row>
    <row r="789" spans="2:41" s="3" customFormat="1" ht="9.9499999999999993" customHeight="1" x14ac:dyDescent="0.2">
      <c r="C789" s="35"/>
      <c r="D789" s="40" t="s">
        <v>107</v>
      </c>
      <c r="E789" s="135" t="s">
        <v>609</v>
      </c>
      <c r="F789" s="135"/>
      <c r="G789" s="135"/>
      <c r="H789" s="135"/>
      <c r="I789" s="135"/>
      <c r="J789" s="135"/>
      <c r="K789" s="135"/>
      <c r="L789" s="135"/>
      <c r="M789" s="135"/>
      <c r="N789" s="135"/>
      <c r="O789" s="135"/>
      <c r="P789" s="135"/>
      <c r="S789" s="21"/>
      <c r="T789" s="68"/>
      <c r="U789" s="5"/>
      <c r="V789" s="52"/>
      <c r="W789" s="70"/>
      <c r="X789" s="70"/>
      <c r="Y789" s="52"/>
      <c r="Z789" s="39"/>
      <c r="AA789" s="39"/>
      <c r="AB789" s="55"/>
      <c r="AC789" s="17"/>
      <c r="AD789" s="15"/>
      <c r="AE789" s="65"/>
      <c r="AF789" s="121"/>
      <c r="AG789" s="17"/>
      <c r="AH789" s="52"/>
      <c r="AJ789" s="17"/>
      <c r="AK789" s="17"/>
      <c r="AL789" s="17"/>
      <c r="AM789" s="17"/>
      <c r="AO789" s="31"/>
    </row>
    <row r="790" spans="2:41" s="3" customFormat="1" ht="2.85" customHeight="1" x14ac:dyDescent="0.2">
      <c r="P790" s="75"/>
      <c r="Q790" s="91"/>
      <c r="R790" s="6"/>
      <c r="S790" s="39"/>
      <c r="T790" s="6"/>
      <c r="U790" s="5"/>
      <c r="V790" s="52"/>
      <c r="W790" s="56"/>
      <c r="X790" s="15"/>
      <c r="Y790" s="52"/>
      <c r="Z790" s="39"/>
      <c r="AA790" s="39"/>
      <c r="AB790" s="55"/>
      <c r="AC790" s="17"/>
      <c r="AD790" s="15"/>
      <c r="AE790" s="65"/>
      <c r="AF790" s="121"/>
      <c r="AG790" s="39"/>
      <c r="AH790" s="52"/>
      <c r="AJ790" s="17"/>
      <c r="AK790" s="17"/>
      <c r="AL790" s="17"/>
      <c r="AM790" s="17"/>
      <c r="AO790" s="31"/>
    </row>
    <row r="791" spans="2:41" s="3" customFormat="1" ht="9.9499999999999993" customHeight="1" x14ac:dyDescent="0.2">
      <c r="B791" s="114" t="s">
        <v>90</v>
      </c>
      <c r="D791" s="40"/>
      <c r="E791" s="75" t="s">
        <v>113</v>
      </c>
      <c r="F791" s="75"/>
      <c r="G791" s="30" t="s">
        <v>47</v>
      </c>
      <c r="H791" s="30"/>
      <c r="I791" s="30"/>
      <c r="J791" s="30"/>
      <c r="K791" s="30"/>
      <c r="L791" s="30" t="s">
        <v>129</v>
      </c>
      <c r="M791" s="30"/>
      <c r="N791" s="30"/>
      <c r="P791" s="75" t="s">
        <v>500</v>
      </c>
      <c r="Q791" s="91"/>
      <c r="R791" s="29"/>
      <c r="S791" s="39">
        <f t="shared" ref="S791:S792" si="692">IF(Suggested="Yes",AA791,AG791)</f>
        <v>25.6</v>
      </c>
      <c r="T791" s="37" t="s">
        <v>46</v>
      </c>
      <c r="U791" s="5" t="str">
        <f>+Instructions!$B$3</f>
        <v>B</v>
      </c>
      <c r="V791" s="52"/>
      <c r="W791" s="56">
        <f>+Instructions!$C$22</f>
        <v>0</v>
      </c>
      <c r="X791" s="39">
        <f t="shared" ref="X791:X792" si="693">ROUND($AA791*(1-W791)+0.004999,2)</f>
        <v>25.6</v>
      </c>
      <c r="Y791" s="52"/>
      <c r="Z791" s="6" t="s">
        <v>737</v>
      </c>
      <c r="AA791" s="39">
        <v>25.6</v>
      </c>
      <c r="AB791" s="60">
        <f t="shared" ref="AB791:AB792" si="694">+W791</f>
        <v>0</v>
      </c>
      <c r="AC791" s="39">
        <f t="shared" ref="AC791:AC792" si="695">+X791</f>
        <v>25.6</v>
      </c>
      <c r="AD791" s="60">
        <f t="shared" ref="AD791:AD792" si="696">(AG791-AC791)/AG791</f>
        <v>0</v>
      </c>
      <c r="AE791" s="118"/>
      <c r="AF791" s="127">
        <v>2</v>
      </c>
      <c r="AG791" s="44">
        <f t="shared" ref="AG791:AG792" si="697">SUM(AJ791:AL791)+AE791</f>
        <v>25.6</v>
      </c>
      <c r="AH791" s="52"/>
      <c r="AJ791" s="17">
        <f t="shared" ref="AJ791:AJ792" si="698">ROUND(AC791/(1-VLOOKUP(AF791,Group,2,FALSE)),2)</f>
        <v>25.6</v>
      </c>
      <c r="AK791" s="17">
        <f t="shared" ref="AK791:AK792" si="699">IF(VLOOKUP(AF791,Group,5,FALSE)="YES",VLOOKUP(ROUND(ROUND(AJ791,1)-AJ791,2),Round,2,FALSE)+VLOOKUP(AF791,Group,6,FALSE),0)</f>
        <v>0</v>
      </c>
      <c r="AL791" s="17">
        <f t="shared" ref="AL791:AL792" si="700">IF(VLOOKUP(AF791,Group,7,FALSE)="",0,ROUND(AJ791-0.04999,1)-AJ791+AM791)</f>
        <v>0</v>
      </c>
      <c r="AM791" s="17" t="str">
        <f t="shared" ref="AM791:AM792" si="701">IF(VLOOKUP(AF791,Group,7,FALSE)="","",VLOOKUP(AF791,Group,7,FALSE))</f>
        <v/>
      </c>
      <c r="AO791" s="103" t="s">
        <v>57</v>
      </c>
    </row>
    <row r="792" spans="2:41" s="3" customFormat="1" ht="9.9499999999999993" customHeight="1" x14ac:dyDescent="0.2">
      <c r="B792" s="114" t="s">
        <v>90</v>
      </c>
      <c r="D792" s="40"/>
      <c r="E792" s="75" t="s">
        <v>108</v>
      </c>
      <c r="F792" s="75"/>
      <c r="G792" s="30" t="s">
        <v>47</v>
      </c>
      <c r="H792" s="30"/>
      <c r="I792" s="30"/>
      <c r="J792" s="30"/>
      <c r="K792" s="30"/>
      <c r="L792" s="30" t="s">
        <v>129</v>
      </c>
      <c r="M792" s="30"/>
      <c r="N792" s="30"/>
      <c r="P792" s="75" t="s">
        <v>430</v>
      </c>
      <c r="Q792" s="91"/>
      <c r="R792" s="29"/>
      <c r="S792" s="39">
        <f t="shared" si="692"/>
        <v>30.25</v>
      </c>
      <c r="T792" s="37" t="s">
        <v>46</v>
      </c>
      <c r="U792" s="5" t="str">
        <f>+Instructions!$B$3</f>
        <v>B</v>
      </c>
      <c r="V792" s="52"/>
      <c r="W792" s="56">
        <f>+Instructions!$C$22</f>
        <v>0</v>
      </c>
      <c r="X792" s="39">
        <f t="shared" si="693"/>
        <v>30.25</v>
      </c>
      <c r="Y792" s="52"/>
      <c r="Z792" s="6" t="s">
        <v>737</v>
      </c>
      <c r="AA792" s="39">
        <v>30.25</v>
      </c>
      <c r="AB792" s="60">
        <f t="shared" si="694"/>
        <v>0</v>
      </c>
      <c r="AC792" s="39">
        <f t="shared" si="695"/>
        <v>30.25</v>
      </c>
      <c r="AD792" s="60">
        <f t="shared" si="696"/>
        <v>0</v>
      </c>
      <c r="AE792" s="118"/>
      <c r="AF792" s="127">
        <v>2</v>
      </c>
      <c r="AG792" s="44">
        <f t="shared" si="697"/>
        <v>30.25</v>
      </c>
      <c r="AH792" s="52"/>
      <c r="AJ792" s="17">
        <f t="shared" si="698"/>
        <v>30.25</v>
      </c>
      <c r="AK792" s="17">
        <f t="shared" si="699"/>
        <v>0</v>
      </c>
      <c r="AL792" s="17">
        <f t="shared" si="700"/>
        <v>0</v>
      </c>
      <c r="AM792" s="17" t="str">
        <f t="shared" si="701"/>
        <v/>
      </c>
      <c r="AO792" s="103" t="s">
        <v>57</v>
      </c>
    </row>
    <row r="793" spans="2:41" s="3" customFormat="1" ht="2.85" customHeight="1" x14ac:dyDescent="0.2">
      <c r="P793" s="75"/>
      <c r="Q793" s="91"/>
      <c r="R793" s="6"/>
      <c r="S793" s="39"/>
      <c r="T793" s="6"/>
      <c r="U793" s="5"/>
      <c r="V793" s="52"/>
      <c r="W793" s="56"/>
      <c r="X793" s="15"/>
      <c r="Y793" s="52"/>
      <c r="Z793" s="39"/>
      <c r="AA793" s="39"/>
      <c r="AB793" s="55"/>
      <c r="AC793" s="17"/>
      <c r="AD793" s="15"/>
      <c r="AE793" s="65"/>
      <c r="AF793" s="121"/>
      <c r="AG793" s="39"/>
      <c r="AH793" s="52"/>
      <c r="AJ793" s="17"/>
      <c r="AK793" s="17"/>
      <c r="AL793" s="17"/>
      <c r="AM793" s="17"/>
      <c r="AO793" s="31"/>
    </row>
    <row r="794" spans="2:41" s="3" customFormat="1" ht="9.9499999999999993" customHeight="1" x14ac:dyDescent="0.2">
      <c r="C794" s="35"/>
      <c r="D794" s="40" t="s">
        <v>107</v>
      </c>
      <c r="E794" s="135" t="s">
        <v>610</v>
      </c>
      <c r="F794" s="135"/>
      <c r="G794" s="135"/>
      <c r="H794" s="135"/>
      <c r="I794" s="135"/>
      <c r="J794" s="135"/>
      <c r="K794" s="135"/>
      <c r="L794" s="135"/>
      <c r="M794" s="135"/>
      <c r="N794" s="135"/>
      <c r="O794" s="135"/>
      <c r="P794" s="135"/>
      <c r="S794" s="21"/>
      <c r="T794" s="68"/>
      <c r="U794" s="5"/>
      <c r="V794" s="52"/>
      <c r="W794" s="70"/>
      <c r="X794" s="70"/>
      <c r="Y794" s="52"/>
      <c r="Z794" s="39"/>
      <c r="AA794" s="39"/>
      <c r="AB794" s="55"/>
      <c r="AC794" s="17"/>
      <c r="AD794" s="15"/>
      <c r="AE794" s="65"/>
      <c r="AF794" s="121"/>
      <c r="AG794" s="17"/>
      <c r="AH794" s="52"/>
      <c r="AJ794" s="17"/>
      <c r="AK794" s="17"/>
      <c r="AL794" s="17"/>
      <c r="AM794" s="17"/>
      <c r="AO794" s="31"/>
    </row>
    <row r="795" spans="2:41" s="3" customFormat="1" ht="2.85" customHeight="1" x14ac:dyDescent="0.2">
      <c r="P795" s="75"/>
      <c r="Q795" s="91"/>
      <c r="R795" s="6"/>
      <c r="S795" s="39"/>
      <c r="T795" s="6"/>
      <c r="U795" s="5"/>
      <c r="V795" s="52"/>
      <c r="W795" s="56"/>
      <c r="X795" s="15"/>
      <c r="Y795" s="52"/>
      <c r="Z795" s="39"/>
      <c r="AA795" s="39"/>
      <c r="AB795" s="55"/>
      <c r="AC795" s="17"/>
      <c r="AD795" s="15"/>
      <c r="AE795" s="65"/>
      <c r="AF795" s="121"/>
      <c r="AG795" s="39"/>
      <c r="AH795" s="52"/>
      <c r="AJ795" s="17"/>
      <c r="AK795" s="17"/>
      <c r="AL795" s="17"/>
      <c r="AM795" s="17"/>
      <c r="AO795" s="31"/>
    </row>
    <row r="796" spans="2:41" s="3" customFormat="1" ht="9.9499999999999993" customHeight="1" x14ac:dyDescent="0.2">
      <c r="B796" s="114" t="s">
        <v>90</v>
      </c>
      <c r="D796" s="40"/>
      <c r="E796" s="75" t="s">
        <v>113</v>
      </c>
      <c r="F796" s="75"/>
      <c r="G796" s="30" t="s">
        <v>47</v>
      </c>
      <c r="H796" s="30"/>
      <c r="I796" s="30"/>
      <c r="J796" s="30"/>
      <c r="K796" s="30"/>
      <c r="L796" s="30" t="s">
        <v>328</v>
      </c>
      <c r="M796" s="30"/>
      <c r="N796" s="30"/>
      <c r="P796" s="75" t="s">
        <v>500</v>
      </c>
      <c r="Q796" s="91"/>
      <c r="R796" s="29"/>
      <c r="S796" s="39">
        <f t="shared" ref="S796:S797" si="702">IF(Suggested="Yes",AA796,AG796)</f>
        <v>22.25</v>
      </c>
      <c r="T796" s="37" t="s">
        <v>46</v>
      </c>
      <c r="U796" s="5" t="str">
        <f>+Instructions!$B$3</f>
        <v>B</v>
      </c>
      <c r="V796" s="52"/>
      <c r="W796" s="56">
        <f>+Instructions!$C$22</f>
        <v>0</v>
      </c>
      <c r="X796" s="39">
        <f t="shared" ref="X796:X797" si="703">ROUND($AA796*(1-W796)+0.004999,2)</f>
        <v>22.25</v>
      </c>
      <c r="Y796" s="52"/>
      <c r="Z796" s="6" t="s">
        <v>737</v>
      </c>
      <c r="AA796" s="39">
        <v>22.25</v>
      </c>
      <c r="AB796" s="60">
        <f t="shared" ref="AB796:AB797" si="704">+W796</f>
        <v>0</v>
      </c>
      <c r="AC796" s="39">
        <f t="shared" ref="AC796:AC797" si="705">+X796</f>
        <v>22.25</v>
      </c>
      <c r="AD796" s="60">
        <f t="shared" ref="AD796:AD797" si="706">(AG796-AC796)/AG796</f>
        <v>0</v>
      </c>
      <c r="AE796" s="118"/>
      <c r="AF796" s="127">
        <v>2</v>
      </c>
      <c r="AG796" s="44">
        <f t="shared" ref="AG796:AG797" si="707">SUM(AJ796:AL796)+AE796</f>
        <v>22.25</v>
      </c>
      <c r="AH796" s="52"/>
      <c r="AJ796" s="17">
        <f t="shared" ref="AJ796:AJ797" si="708">ROUND(AC796/(1-VLOOKUP(AF796,Group,2,FALSE)),2)</f>
        <v>22.25</v>
      </c>
      <c r="AK796" s="17">
        <f t="shared" ref="AK796:AK797" si="709">IF(VLOOKUP(AF796,Group,5,FALSE)="YES",VLOOKUP(ROUND(ROUND(AJ796,1)-AJ796,2),Round,2,FALSE)+VLOOKUP(AF796,Group,6,FALSE),0)</f>
        <v>0</v>
      </c>
      <c r="AL796" s="17">
        <f t="shared" ref="AL796:AL797" si="710">IF(VLOOKUP(AF796,Group,7,FALSE)="",0,ROUND(AJ796-0.04999,1)-AJ796+AM796)</f>
        <v>0</v>
      </c>
      <c r="AM796" s="17" t="str">
        <f t="shared" ref="AM796:AM797" si="711">IF(VLOOKUP(AF796,Group,7,FALSE)="","",VLOOKUP(AF796,Group,7,FALSE))</f>
        <v/>
      </c>
      <c r="AO796" s="103" t="s">
        <v>57</v>
      </c>
    </row>
    <row r="797" spans="2:41" s="3" customFormat="1" ht="9.9499999999999993" customHeight="1" x14ac:dyDescent="0.2">
      <c r="B797" s="114" t="s">
        <v>90</v>
      </c>
      <c r="D797" s="40"/>
      <c r="E797" s="75" t="s">
        <v>108</v>
      </c>
      <c r="F797" s="75"/>
      <c r="G797" s="30" t="s">
        <v>47</v>
      </c>
      <c r="H797" s="30"/>
      <c r="I797" s="30"/>
      <c r="J797" s="30"/>
      <c r="K797" s="30"/>
      <c r="L797" s="30" t="s">
        <v>328</v>
      </c>
      <c r="M797" s="30"/>
      <c r="N797" s="30"/>
      <c r="P797" s="75" t="s">
        <v>430</v>
      </c>
      <c r="Q797" s="91"/>
      <c r="R797" s="29"/>
      <c r="S797" s="39">
        <f t="shared" si="702"/>
        <v>25</v>
      </c>
      <c r="T797" s="37" t="s">
        <v>46</v>
      </c>
      <c r="U797" s="5" t="str">
        <f>+Instructions!$B$3</f>
        <v>B</v>
      </c>
      <c r="V797" s="52"/>
      <c r="W797" s="56">
        <f>+Instructions!$C$22</f>
        <v>0</v>
      </c>
      <c r="X797" s="39">
        <f t="shared" si="703"/>
        <v>25</v>
      </c>
      <c r="Y797" s="52"/>
      <c r="Z797" s="6" t="s">
        <v>737</v>
      </c>
      <c r="AA797" s="39">
        <v>25</v>
      </c>
      <c r="AB797" s="60">
        <f t="shared" si="704"/>
        <v>0</v>
      </c>
      <c r="AC797" s="39">
        <f t="shared" si="705"/>
        <v>25</v>
      </c>
      <c r="AD797" s="60">
        <f t="shared" si="706"/>
        <v>0</v>
      </c>
      <c r="AE797" s="118"/>
      <c r="AF797" s="127">
        <v>2</v>
      </c>
      <c r="AG797" s="44">
        <f t="shared" si="707"/>
        <v>25</v>
      </c>
      <c r="AH797" s="52"/>
      <c r="AJ797" s="17">
        <f t="shared" si="708"/>
        <v>25</v>
      </c>
      <c r="AK797" s="17">
        <f t="shared" si="709"/>
        <v>0</v>
      </c>
      <c r="AL797" s="17">
        <f t="shared" si="710"/>
        <v>0</v>
      </c>
      <c r="AM797" s="17" t="str">
        <f t="shared" si="711"/>
        <v/>
      </c>
      <c r="AO797" s="103" t="s">
        <v>57</v>
      </c>
    </row>
    <row r="798" spans="2:41" s="3" customFormat="1" ht="2.85" customHeight="1" x14ac:dyDescent="0.2">
      <c r="P798" s="75"/>
      <c r="Q798" s="91"/>
      <c r="R798" s="6"/>
      <c r="S798" s="39"/>
      <c r="T798" s="6"/>
      <c r="U798" s="5"/>
      <c r="V798" s="52"/>
      <c r="W798" s="56"/>
      <c r="X798" s="15"/>
      <c r="Y798" s="52"/>
      <c r="Z798" s="39"/>
      <c r="AA798" s="39"/>
      <c r="AB798" s="55"/>
      <c r="AC798" s="17"/>
      <c r="AD798" s="15"/>
      <c r="AE798" s="65"/>
      <c r="AF798" s="121"/>
      <c r="AG798" s="39"/>
      <c r="AH798" s="52"/>
      <c r="AJ798" s="17"/>
      <c r="AK798" s="17"/>
      <c r="AL798" s="17"/>
      <c r="AM798" s="17"/>
      <c r="AO798" s="31"/>
    </row>
    <row r="799" spans="2:41" s="3" customFormat="1" ht="9.9499999999999993" customHeight="1" x14ac:dyDescent="0.2">
      <c r="C799" s="35"/>
      <c r="D799" s="40" t="s">
        <v>107</v>
      </c>
      <c r="E799" s="135" t="s">
        <v>595</v>
      </c>
      <c r="F799" s="135"/>
      <c r="G799" s="135"/>
      <c r="H799" s="135"/>
      <c r="I799" s="135"/>
      <c r="J799" s="135"/>
      <c r="K799" s="135"/>
      <c r="L799" s="135"/>
      <c r="M799" s="135"/>
      <c r="N799" s="135"/>
      <c r="O799" s="135"/>
      <c r="P799" s="135"/>
      <c r="S799" s="21"/>
      <c r="T799" s="68"/>
      <c r="U799" s="5"/>
      <c r="V799" s="52"/>
      <c r="W799" s="70"/>
      <c r="X799" s="70"/>
      <c r="Y799" s="52"/>
      <c r="Z799" s="39"/>
      <c r="AA799" s="39"/>
      <c r="AB799" s="55"/>
      <c r="AC799" s="17"/>
      <c r="AD799" s="15"/>
      <c r="AE799" s="65"/>
      <c r="AF799" s="121"/>
      <c r="AG799" s="17"/>
      <c r="AH799" s="52"/>
      <c r="AJ799" s="17"/>
      <c r="AK799" s="17"/>
      <c r="AL799" s="17"/>
      <c r="AM799" s="17"/>
      <c r="AO799" s="31"/>
    </row>
    <row r="800" spans="2:41" s="3" customFormat="1" ht="2.85" customHeight="1" x14ac:dyDescent="0.2">
      <c r="P800" s="75"/>
      <c r="Q800" s="91"/>
      <c r="R800" s="6"/>
      <c r="S800" s="39"/>
      <c r="T800" s="6"/>
      <c r="U800" s="5"/>
      <c r="V800" s="52"/>
      <c r="W800" s="56"/>
      <c r="X800" s="15"/>
      <c r="Y800" s="52"/>
      <c r="Z800" s="39"/>
      <c r="AA800" s="39"/>
      <c r="AB800" s="55"/>
      <c r="AC800" s="17"/>
      <c r="AD800" s="15"/>
      <c r="AE800" s="65"/>
      <c r="AF800" s="121"/>
      <c r="AG800" s="39"/>
      <c r="AH800" s="52"/>
      <c r="AJ800" s="17"/>
      <c r="AK800" s="17"/>
      <c r="AL800" s="17"/>
      <c r="AM800" s="17"/>
      <c r="AO800" s="31"/>
    </row>
    <row r="801" spans="2:41" s="3" customFormat="1" ht="9.9499999999999993" customHeight="1" x14ac:dyDescent="0.2">
      <c r="B801" s="114" t="s">
        <v>90</v>
      </c>
      <c r="D801" s="40"/>
      <c r="E801" s="75" t="s">
        <v>113</v>
      </c>
      <c r="F801" s="75"/>
      <c r="G801" s="30" t="s">
        <v>47</v>
      </c>
      <c r="H801" s="30"/>
      <c r="I801" s="30"/>
      <c r="J801" s="30"/>
      <c r="K801" s="30"/>
      <c r="L801" s="30" t="s">
        <v>328</v>
      </c>
      <c r="M801" s="30"/>
      <c r="N801" s="30"/>
      <c r="P801" s="75" t="s">
        <v>500</v>
      </c>
      <c r="Q801" s="91"/>
      <c r="R801" s="29"/>
      <c r="S801" s="39">
        <f t="shared" ref="S801:S802" si="712">IF(Suggested="Yes",AA801,AG801)</f>
        <v>21.85</v>
      </c>
      <c r="T801" s="37" t="s">
        <v>46</v>
      </c>
      <c r="U801" s="5" t="str">
        <f>+Instructions!$B$3</f>
        <v>B</v>
      </c>
      <c r="V801" s="52"/>
      <c r="W801" s="56">
        <f>+Instructions!$C$22</f>
        <v>0</v>
      </c>
      <c r="X801" s="39">
        <f t="shared" ref="X801:X802" si="713">ROUND($AA801*(1-W801)+0.004999,2)</f>
        <v>21.85</v>
      </c>
      <c r="Y801" s="52"/>
      <c r="Z801" s="6" t="s">
        <v>737</v>
      </c>
      <c r="AA801" s="39">
        <v>21.85</v>
      </c>
      <c r="AB801" s="60">
        <f t="shared" ref="AB801:AB802" si="714">+W801</f>
        <v>0</v>
      </c>
      <c r="AC801" s="39">
        <f t="shared" ref="AC801:AC802" si="715">+X801</f>
        <v>21.85</v>
      </c>
      <c r="AD801" s="60">
        <f t="shared" ref="AD801:AD802" si="716">(AG801-AC801)/AG801</f>
        <v>0</v>
      </c>
      <c r="AE801" s="118"/>
      <c r="AF801" s="127">
        <v>2</v>
      </c>
      <c r="AG801" s="44">
        <f t="shared" ref="AG801:AG802" si="717">SUM(AJ801:AL801)+AE801</f>
        <v>21.85</v>
      </c>
      <c r="AH801" s="52"/>
      <c r="AJ801" s="17">
        <f t="shared" ref="AJ801:AJ802" si="718">ROUND(AC801/(1-VLOOKUP(AF801,Group,2,FALSE)),2)</f>
        <v>21.85</v>
      </c>
      <c r="AK801" s="17">
        <f t="shared" ref="AK801:AK802" si="719">IF(VLOOKUP(AF801,Group,5,FALSE)="YES",VLOOKUP(ROUND(ROUND(AJ801,1)-AJ801,2),Round,2,FALSE)+VLOOKUP(AF801,Group,6,FALSE),0)</f>
        <v>0</v>
      </c>
      <c r="AL801" s="17">
        <f t="shared" ref="AL801:AL802" si="720">IF(VLOOKUP(AF801,Group,7,FALSE)="",0,ROUND(AJ801-0.04999,1)-AJ801+AM801)</f>
        <v>0</v>
      </c>
      <c r="AM801" s="17" t="str">
        <f t="shared" ref="AM801:AM802" si="721">IF(VLOOKUP(AF801,Group,7,FALSE)="","",VLOOKUP(AF801,Group,7,FALSE))</f>
        <v/>
      </c>
      <c r="AO801" s="103" t="s">
        <v>57</v>
      </c>
    </row>
    <row r="802" spans="2:41" s="3" customFormat="1" ht="9.9499999999999993" customHeight="1" x14ac:dyDescent="0.2">
      <c r="B802" s="114" t="s">
        <v>90</v>
      </c>
      <c r="D802" s="40"/>
      <c r="E802" s="75" t="s">
        <v>108</v>
      </c>
      <c r="F802" s="75"/>
      <c r="G802" s="30" t="s">
        <v>47</v>
      </c>
      <c r="H802" s="30"/>
      <c r="I802" s="30"/>
      <c r="J802" s="30"/>
      <c r="K802" s="30"/>
      <c r="L802" s="30" t="s">
        <v>328</v>
      </c>
      <c r="M802" s="30"/>
      <c r="N802" s="30"/>
      <c r="P802" s="75" t="s">
        <v>430</v>
      </c>
      <c r="Q802" s="91"/>
      <c r="R802" s="29"/>
      <c r="S802" s="39">
        <f t="shared" si="712"/>
        <v>22.7</v>
      </c>
      <c r="T802" s="37" t="s">
        <v>46</v>
      </c>
      <c r="U802" s="5" t="str">
        <f>+Instructions!$B$3</f>
        <v>B</v>
      </c>
      <c r="V802" s="52"/>
      <c r="W802" s="56">
        <f>+Instructions!$C$22</f>
        <v>0</v>
      </c>
      <c r="X802" s="39">
        <f t="shared" si="713"/>
        <v>22.7</v>
      </c>
      <c r="Y802" s="52"/>
      <c r="Z802" s="6" t="s">
        <v>737</v>
      </c>
      <c r="AA802" s="39">
        <v>22.7</v>
      </c>
      <c r="AB802" s="60">
        <f t="shared" si="714"/>
        <v>0</v>
      </c>
      <c r="AC802" s="39">
        <f t="shared" si="715"/>
        <v>22.7</v>
      </c>
      <c r="AD802" s="60">
        <f t="shared" si="716"/>
        <v>0</v>
      </c>
      <c r="AE802" s="118"/>
      <c r="AF802" s="127">
        <v>2</v>
      </c>
      <c r="AG802" s="44">
        <f t="shared" si="717"/>
        <v>22.7</v>
      </c>
      <c r="AH802" s="52"/>
      <c r="AJ802" s="17">
        <f t="shared" si="718"/>
        <v>22.7</v>
      </c>
      <c r="AK802" s="17">
        <f t="shared" si="719"/>
        <v>0</v>
      </c>
      <c r="AL802" s="17">
        <f t="shared" si="720"/>
        <v>0</v>
      </c>
      <c r="AM802" s="17" t="str">
        <f t="shared" si="721"/>
        <v/>
      </c>
      <c r="AO802" s="103" t="s">
        <v>57</v>
      </c>
    </row>
    <row r="803" spans="2:41" s="3" customFormat="1" ht="3.95" customHeight="1" x14ac:dyDescent="0.2">
      <c r="P803" s="75"/>
      <c r="Q803" s="91"/>
      <c r="R803" s="6"/>
      <c r="S803" s="39"/>
      <c r="T803" s="6"/>
      <c r="U803" s="5"/>
      <c r="V803" s="52"/>
      <c r="W803" s="56"/>
      <c r="X803" s="15"/>
      <c r="Y803" s="52"/>
      <c r="Z803" s="39"/>
      <c r="AA803" s="39"/>
      <c r="AB803" s="55"/>
      <c r="AC803" s="17"/>
      <c r="AD803" s="15"/>
      <c r="AE803" s="65"/>
      <c r="AF803" s="121"/>
      <c r="AG803" s="39"/>
      <c r="AH803" s="52"/>
      <c r="AJ803" s="17"/>
      <c r="AK803" s="17"/>
      <c r="AL803" s="17"/>
      <c r="AM803" s="17"/>
      <c r="AO803" s="31"/>
    </row>
    <row r="804" spans="2:41" s="3" customFormat="1" ht="9.9499999999999993" customHeight="1" x14ac:dyDescent="0.2">
      <c r="C804" s="74" t="s">
        <v>618</v>
      </c>
      <c r="D804" s="147"/>
      <c r="E804" s="147"/>
      <c r="N804" s="3" t="s">
        <v>87</v>
      </c>
      <c r="O804" s="3" t="s">
        <v>87</v>
      </c>
      <c r="P804" s="193"/>
      <c r="Q804" s="6"/>
      <c r="R804" s="80" t="s">
        <v>211</v>
      </c>
      <c r="S804" s="206" t="s">
        <v>619</v>
      </c>
      <c r="T804" s="207"/>
      <c r="U804" s="5"/>
      <c r="V804" s="52"/>
      <c r="W804" s="70"/>
      <c r="X804" s="70"/>
      <c r="Y804" s="52"/>
      <c r="Z804" s="39"/>
      <c r="AA804" s="39"/>
      <c r="AB804" s="55"/>
      <c r="AC804" s="17"/>
      <c r="AD804" s="15"/>
      <c r="AE804" s="65"/>
      <c r="AF804" s="121"/>
      <c r="AG804" s="17"/>
      <c r="AH804" s="52"/>
      <c r="AJ804" s="17"/>
      <c r="AK804" s="17"/>
      <c r="AL804" s="17"/>
      <c r="AM804" s="17"/>
      <c r="AO804" s="31" t="s">
        <v>57</v>
      </c>
    </row>
    <row r="805" spans="2:41" s="3" customFormat="1" ht="2.85" customHeight="1" x14ac:dyDescent="0.2">
      <c r="P805" s="75"/>
      <c r="Q805" s="91"/>
      <c r="R805" s="6"/>
      <c r="S805" s="39"/>
      <c r="T805" s="6"/>
      <c r="U805" s="5"/>
      <c r="V805" s="52"/>
      <c r="W805" s="56"/>
      <c r="X805" s="15"/>
      <c r="Y805" s="52"/>
      <c r="Z805" s="39"/>
      <c r="AA805" s="39"/>
      <c r="AB805" s="55"/>
      <c r="AC805" s="17"/>
      <c r="AD805" s="15"/>
      <c r="AE805" s="65"/>
      <c r="AF805" s="121"/>
      <c r="AG805" s="39"/>
      <c r="AH805" s="52"/>
      <c r="AJ805" s="17"/>
      <c r="AK805" s="17"/>
      <c r="AL805" s="17"/>
      <c r="AM805" s="17"/>
      <c r="AO805" s="31"/>
    </row>
    <row r="806" spans="2:41" s="3" customFormat="1" ht="9.9499999999999993" customHeight="1" x14ac:dyDescent="0.2">
      <c r="C806" s="74"/>
      <c r="D806" s="40" t="s">
        <v>9</v>
      </c>
      <c r="E806" s="135" t="s">
        <v>620</v>
      </c>
      <c r="F806" s="135"/>
      <c r="G806" s="135"/>
      <c r="H806" s="135"/>
      <c r="I806" s="135"/>
      <c r="J806" s="135"/>
      <c r="K806" s="135"/>
      <c r="L806" s="135"/>
      <c r="M806" s="135"/>
      <c r="N806" s="135"/>
      <c r="O806" s="135"/>
      <c r="P806" s="135"/>
      <c r="S806" s="21"/>
      <c r="T806" s="68"/>
      <c r="U806" s="5"/>
      <c r="V806" s="52"/>
      <c r="W806" s="70"/>
      <c r="X806" s="70"/>
      <c r="Y806" s="52"/>
      <c r="Z806" s="39"/>
      <c r="AA806" s="39"/>
      <c r="AB806" s="55"/>
      <c r="AC806" s="17"/>
      <c r="AD806" s="15"/>
      <c r="AE806" s="65"/>
      <c r="AF806" s="121"/>
      <c r="AG806" s="17"/>
      <c r="AH806" s="52"/>
      <c r="AJ806" s="17"/>
      <c r="AK806" s="17"/>
      <c r="AL806" s="17"/>
      <c r="AM806" s="17"/>
      <c r="AO806" s="31"/>
    </row>
    <row r="807" spans="2:41" s="3" customFormat="1" ht="2.85" customHeight="1" x14ac:dyDescent="0.2">
      <c r="P807" s="75"/>
      <c r="Q807" s="91"/>
      <c r="R807" s="6"/>
      <c r="S807" s="39"/>
      <c r="T807" s="6"/>
      <c r="U807" s="5"/>
      <c r="V807" s="52"/>
      <c r="W807" s="56"/>
      <c r="X807" s="15"/>
      <c r="Y807" s="52"/>
      <c r="Z807" s="39"/>
      <c r="AA807" s="39"/>
      <c r="AB807" s="55"/>
      <c r="AC807" s="17"/>
      <c r="AD807" s="15"/>
      <c r="AE807" s="65"/>
      <c r="AF807" s="121"/>
      <c r="AG807" s="39"/>
      <c r="AH807" s="52"/>
      <c r="AJ807" s="17"/>
      <c r="AK807" s="17"/>
      <c r="AL807" s="17"/>
      <c r="AM807" s="17"/>
      <c r="AO807" s="31"/>
    </row>
    <row r="808" spans="2:41" s="3" customFormat="1" ht="9.9499999999999993" customHeight="1" x14ac:dyDescent="0.2">
      <c r="B808" s="114" t="s">
        <v>90</v>
      </c>
      <c r="D808" s="40"/>
      <c r="E808" s="75" t="s">
        <v>96</v>
      </c>
      <c r="F808" s="75"/>
      <c r="G808" s="30" t="s">
        <v>47</v>
      </c>
      <c r="H808" s="30"/>
      <c r="I808" s="30"/>
      <c r="J808" s="30"/>
      <c r="K808" s="30"/>
      <c r="L808" s="30"/>
      <c r="M808" s="30"/>
      <c r="N808" s="30"/>
      <c r="P808" s="75" t="s">
        <v>102</v>
      </c>
      <c r="Q808" s="91"/>
      <c r="R808" s="29"/>
      <c r="S808" s="39">
        <f>IF(Suggested="Yes",AA808,AG808)</f>
        <v>5.2</v>
      </c>
      <c r="T808" s="37" t="s">
        <v>46</v>
      </c>
      <c r="U808" s="5" t="str">
        <f>+Instructions!$B$3</f>
        <v>B</v>
      </c>
      <c r="V808" s="52"/>
      <c r="W808" s="56">
        <f>+Instructions!$C$22</f>
        <v>0</v>
      </c>
      <c r="X808" s="39">
        <f>ROUND($AA808*(1-W808)+0.004999,2)</f>
        <v>5.2</v>
      </c>
      <c r="Y808" s="52"/>
      <c r="Z808" s="6" t="s">
        <v>737</v>
      </c>
      <c r="AA808" s="39">
        <v>5.2</v>
      </c>
      <c r="AB808" s="60">
        <f>+W808</f>
        <v>0</v>
      </c>
      <c r="AC808" s="39">
        <f>+X808</f>
        <v>5.2</v>
      </c>
      <c r="AD808" s="60">
        <f>(AG808-AC808)/AG808</f>
        <v>0</v>
      </c>
      <c r="AE808" s="118"/>
      <c r="AF808" s="127">
        <v>2</v>
      </c>
      <c r="AG808" s="44">
        <f>SUM(AJ808:AL808)+AE808</f>
        <v>5.2</v>
      </c>
      <c r="AH808" s="52"/>
      <c r="AJ808" s="17">
        <f>ROUND(AC808/(1-VLOOKUP(AF808,Group,2,FALSE)),2)</f>
        <v>5.2</v>
      </c>
      <c r="AK808" s="17">
        <f>IF(VLOOKUP(AF808,Group,5,FALSE)="YES",VLOOKUP(ROUND(ROUND(AJ808,1)-AJ808,2),Round,2,FALSE)+VLOOKUP(AF808,Group,6,FALSE),0)</f>
        <v>0</v>
      </c>
      <c r="AL808" s="17">
        <f>IF(VLOOKUP(AF808,Group,7,FALSE)="",0,ROUND(AJ808-0.04999,1)-AJ808+AM808)</f>
        <v>0</v>
      </c>
      <c r="AM808" s="17" t="str">
        <f>IF(VLOOKUP(AF808,Group,7,FALSE)="","",VLOOKUP(AF808,Group,7,FALSE))</f>
        <v/>
      </c>
      <c r="AO808" s="103" t="s">
        <v>57</v>
      </c>
    </row>
    <row r="809" spans="2:41" s="3" customFormat="1" ht="9.9499999999999993" customHeight="1" x14ac:dyDescent="0.2">
      <c r="B809" s="114" t="s">
        <v>90</v>
      </c>
      <c r="D809" s="40"/>
      <c r="E809" s="75" t="s">
        <v>108</v>
      </c>
      <c r="F809" s="75"/>
      <c r="G809" s="30" t="s">
        <v>47</v>
      </c>
      <c r="H809" s="30"/>
      <c r="I809" s="30"/>
      <c r="J809" s="30"/>
      <c r="K809" s="30"/>
      <c r="L809" s="30"/>
      <c r="M809" s="30"/>
      <c r="N809" s="30"/>
      <c r="P809" s="75" t="s">
        <v>141</v>
      </c>
      <c r="Q809" s="91"/>
      <c r="R809" s="29"/>
      <c r="S809" s="39">
        <f>IF(Suggested="Yes",AA809,AG809)</f>
        <v>6.2</v>
      </c>
      <c r="T809" s="37" t="s">
        <v>46</v>
      </c>
      <c r="U809" s="5" t="str">
        <f>+Instructions!$B$3</f>
        <v>B</v>
      </c>
      <c r="V809" s="52"/>
      <c r="W809" s="56">
        <f>+Instructions!$C$22</f>
        <v>0</v>
      </c>
      <c r="X809" s="39">
        <f>ROUND($AA809*(1-W809)+0.004999,2)</f>
        <v>6.2</v>
      </c>
      <c r="Y809" s="52"/>
      <c r="Z809" s="6" t="s">
        <v>737</v>
      </c>
      <c r="AA809" s="39">
        <v>6.2</v>
      </c>
      <c r="AB809" s="60">
        <f>+W809</f>
        <v>0</v>
      </c>
      <c r="AC809" s="39">
        <f>+X809</f>
        <v>6.2</v>
      </c>
      <c r="AD809" s="60">
        <f>(AG809-AC809)/AG809</f>
        <v>0</v>
      </c>
      <c r="AE809" s="118"/>
      <c r="AF809" s="127">
        <v>2</v>
      </c>
      <c r="AG809" s="44">
        <f>SUM(AJ809:AL809)+AE809</f>
        <v>6.2</v>
      </c>
      <c r="AH809" s="52"/>
      <c r="AJ809" s="17">
        <f>ROUND(AC809/(1-VLOOKUP(AF809,Group,2,FALSE)),2)</f>
        <v>6.2</v>
      </c>
      <c r="AK809" s="17">
        <f>IF(VLOOKUP(AF809,Group,5,FALSE)="YES",VLOOKUP(ROUND(ROUND(AJ809,1)-AJ809,2),Round,2,FALSE)+VLOOKUP(AF809,Group,6,FALSE),0)</f>
        <v>0</v>
      </c>
      <c r="AL809" s="17">
        <f>IF(VLOOKUP(AF809,Group,7,FALSE)="",0,ROUND(AJ809-0.04999,1)-AJ809+AM809)</f>
        <v>0</v>
      </c>
      <c r="AM809" s="17" t="str">
        <f>IF(VLOOKUP(AF809,Group,7,FALSE)="","",VLOOKUP(AF809,Group,7,FALSE))</f>
        <v/>
      </c>
      <c r="AO809" s="103" t="s">
        <v>57</v>
      </c>
    </row>
    <row r="810" spans="2:41" s="3" customFormat="1" ht="9.9499999999999993" customHeight="1" x14ac:dyDescent="0.2">
      <c r="B810" s="114" t="s">
        <v>90</v>
      </c>
      <c r="D810" s="40"/>
      <c r="E810" s="75" t="s">
        <v>519</v>
      </c>
      <c r="F810" s="75"/>
      <c r="G810" s="30" t="s">
        <v>47</v>
      </c>
      <c r="H810" s="30"/>
      <c r="I810" s="30"/>
      <c r="J810" s="30"/>
      <c r="K810" s="30"/>
      <c r="L810" s="30"/>
      <c r="M810" s="30"/>
      <c r="N810" s="30"/>
      <c r="P810" s="75" t="s">
        <v>520</v>
      </c>
      <c r="Q810" s="91"/>
      <c r="R810" s="29" t="s">
        <v>51</v>
      </c>
      <c r="S810" s="39">
        <f t="shared" ref="S810" si="722">IF(Suggested="Yes",AA810,AG810)</f>
        <v>6.25</v>
      </c>
      <c r="T810" s="37" t="s">
        <v>46</v>
      </c>
      <c r="U810" s="5" t="str">
        <f>+Instructions!$B$3</f>
        <v>B</v>
      </c>
      <c r="V810" s="52"/>
      <c r="W810" s="56">
        <f>+Instructions!$C$22</f>
        <v>0</v>
      </c>
      <c r="X810" s="39">
        <f t="shared" ref="X810" si="723">ROUND($AA810*(1-W810)+0.004999,2)</f>
        <v>6.25</v>
      </c>
      <c r="Y810" s="52"/>
      <c r="Z810" s="6" t="s">
        <v>737</v>
      </c>
      <c r="AA810" s="39">
        <v>6.25</v>
      </c>
      <c r="AB810" s="60">
        <f t="shared" ref="AB810" si="724">+W810</f>
        <v>0</v>
      </c>
      <c r="AC810" s="39">
        <f t="shared" ref="AC810" si="725">+X810</f>
        <v>6.25</v>
      </c>
      <c r="AD810" s="60">
        <f t="shared" ref="AD810" si="726">(AG810-AC810)/AG810</f>
        <v>0</v>
      </c>
      <c r="AE810" s="118"/>
      <c r="AF810" s="127">
        <v>2</v>
      </c>
      <c r="AG810" s="44">
        <f t="shared" ref="AG810" si="727">SUM(AJ810:AL810)+AE810</f>
        <v>6.25</v>
      </c>
      <c r="AH810" s="52"/>
      <c r="AJ810" s="17">
        <f t="shared" ref="AJ810" si="728">ROUND(AC810/(1-VLOOKUP(AF810,Group,2,FALSE)),2)</f>
        <v>6.25</v>
      </c>
      <c r="AK810" s="17">
        <f t="shared" ref="AK810" si="729">IF(VLOOKUP(AF810,Group,5,FALSE)="YES",VLOOKUP(ROUND(ROUND(AJ810,1)-AJ810,2),Round,2,FALSE)+VLOOKUP(AF810,Group,6,FALSE),0)</f>
        <v>0</v>
      </c>
      <c r="AL810" s="17">
        <f t="shared" ref="AL810" si="730">IF(VLOOKUP(AF810,Group,7,FALSE)="",0,ROUND(AJ810-0.04999,1)-AJ810+AM810)</f>
        <v>0</v>
      </c>
      <c r="AM810" s="17" t="str">
        <f t="shared" ref="AM810" si="731">IF(VLOOKUP(AF810,Group,7,FALSE)="","",VLOOKUP(AF810,Group,7,FALSE))</f>
        <v/>
      </c>
      <c r="AO810" s="103" t="s">
        <v>57</v>
      </c>
    </row>
    <row r="811" spans="2:41" s="3" customFormat="1" ht="2.85" customHeight="1" x14ac:dyDescent="0.2">
      <c r="P811" s="75"/>
      <c r="Q811" s="91"/>
      <c r="R811" s="6"/>
      <c r="S811" s="39"/>
      <c r="T811" s="6"/>
      <c r="U811" s="5"/>
      <c r="V811" s="52"/>
      <c r="W811" s="56"/>
      <c r="X811" s="15"/>
      <c r="Y811" s="52"/>
      <c r="Z811" s="39"/>
      <c r="AA811" s="39"/>
      <c r="AB811" s="55"/>
      <c r="AC811" s="17"/>
      <c r="AD811" s="15"/>
      <c r="AE811" s="65"/>
      <c r="AF811" s="121"/>
      <c r="AG811" s="39"/>
      <c r="AH811" s="52"/>
      <c r="AJ811" s="17"/>
      <c r="AK811" s="17"/>
      <c r="AL811" s="17"/>
      <c r="AM811" s="17"/>
      <c r="AO811" s="31"/>
    </row>
    <row r="812" spans="2:41" s="3" customFormat="1" ht="9.9499999999999993" customHeight="1" x14ac:dyDescent="0.2">
      <c r="B812" s="115" t="s">
        <v>92</v>
      </c>
      <c r="D812" s="40"/>
      <c r="E812" s="75" t="s">
        <v>86</v>
      </c>
      <c r="F812" s="75"/>
      <c r="G812" s="30" t="s">
        <v>106</v>
      </c>
      <c r="H812" s="30"/>
      <c r="I812" s="30"/>
      <c r="J812" s="30"/>
      <c r="K812" s="30"/>
      <c r="L812" s="149"/>
      <c r="M812" s="30"/>
      <c r="N812" s="30"/>
      <c r="P812" s="75" t="s">
        <v>269</v>
      </c>
      <c r="Q812" s="91"/>
      <c r="R812" s="29"/>
      <c r="S812" s="39">
        <f>IF(Suggested="Yes",AA812,AG812)</f>
        <v>21.2</v>
      </c>
      <c r="T812" s="37" t="s">
        <v>46</v>
      </c>
      <c r="U812" s="5" t="str">
        <f>+Instructions!$B$3</f>
        <v>B</v>
      </c>
      <c r="V812" s="52"/>
      <c r="W812" s="56">
        <f>+Instructions!$C$22</f>
        <v>0</v>
      </c>
      <c r="X812" s="17">
        <f>ROUND($AA812*(1-W812)+0.004999,2)</f>
        <v>21.2</v>
      </c>
      <c r="Y812" s="52"/>
      <c r="Z812" s="6" t="s">
        <v>737</v>
      </c>
      <c r="AA812" s="39">
        <v>21.2</v>
      </c>
      <c r="AB812" s="60">
        <f>+W812</f>
        <v>0</v>
      </c>
      <c r="AC812" s="17">
        <f>+X812</f>
        <v>21.2</v>
      </c>
      <c r="AD812" s="12">
        <f>(AG812-AC812)/AG812</f>
        <v>0</v>
      </c>
      <c r="AE812" s="118"/>
      <c r="AF812" s="128">
        <v>4</v>
      </c>
      <c r="AG812" s="111">
        <f>SUM(AJ812:AL812)+AE812</f>
        <v>21.2</v>
      </c>
      <c r="AH812" s="52"/>
      <c r="AJ812" s="17">
        <f>ROUND(AC812/(1-VLOOKUP(AF812,Group,2,FALSE)),2)</f>
        <v>21.2</v>
      </c>
      <c r="AK812" s="17">
        <f>IF(VLOOKUP(AF812,Group,5,FALSE)="YES",VLOOKUP(ROUND(ROUND(AJ812,1)-AJ812,2),Round,2,FALSE)+VLOOKUP(AF812,Group,6,FALSE),0)</f>
        <v>0</v>
      </c>
      <c r="AL812" s="17">
        <f>IF(VLOOKUP(AF812,Group,7,FALSE)="",0,ROUND(AJ812-0.04999,1)-AJ812+AM812)</f>
        <v>0</v>
      </c>
      <c r="AM812" s="17" t="str">
        <f>IF(VLOOKUP(AF812,Group,7,FALSE)="","",VLOOKUP(AF812,Group,7,FALSE))</f>
        <v/>
      </c>
      <c r="AO812" s="103" t="s">
        <v>57</v>
      </c>
    </row>
    <row r="813" spans="2:41" s="3" customFormat="1" ht="2.85" customHeight="1" x14ac:dyDescent="0.2">
      <c r="P813" s="75"/>
      <c r="Q813" s="91"/>
      <c r="R813" s="6"/>
      <c r="S813" s="39"/>
      <c r="T813" s="6"/>
      <c r="U813" s="5"/>
      <c r="V813" s="52"/>
      <c r="W813" s="56"/>
      <c r="X813" s="15"/>
      <c r="Y813" s="52"/>
      <c r="Z813" s="39"/>
      <c r="AA813" s="39"/>
      <c r="AB813" s="55"/>
      <c r="AC813" s="17"/>
      <c r="AD813" s="15"/>
      <c r="AE813" s="65"/>
      <c r="AF813" s="121"/>
      <c r="AG813" s="39"/>
      <c r="AH813" s="52"/>
      <c r="AJ813" s="17"/>
      <c r="AK813" s="17"/>
      <c r="AL813" s="17"/>
      <c r="AM813" s="17"/>
      <c r="AO813" s="31"/>
    </row>
    <row r="814" spans="2:41" s="3" customFormat="1" ht="9.9499999999999993" customHeight="1" x14ac:dyDescent="0.2">
      <c r="B814" s="112" t="s">
        <v>91</v>
      </c>
      <c r="D814" s="40"/>
      <c r="E814" s="75" t="s">
        <v>113</v>
      </c>
      <c r="F814" s="75"/>
      <c r="G814" s="30" t="s">
        <v>98</v>
      </c>
      <c r="H814" s="30"/>
      <c r="I814" s="30"/>
      <c r="J814" s="30"/>
      <c r="K814" s="30"/>
      <c r="L814" s="30"/>
      <c r="M814" s="30"/>
      <c r="N814" s="30"/>
      <c r="P814" s="75"/>
      <c r="Q814" s="91"/>
      <c r="R814" s="29"/>
      <c r="S814" s="39">
        <f>IF(Suggested="Yes",AA814,AG814)</f>
        <v>9.3000000000000007</v>
      </c>
      <c r="T814" s="37" t="s">
        <v>45</v>
      </c>
      <c r="U814" s="5" t="str">
        <f>+Instructions!$B$3</f>
        <v>B</v>
      </c>
      <c r="V814" s="52"/>
      <c r="W814" s="56">
        <f>+Instructions!$C$22</f>
        <v>0</v>
      </c>
      <c r="X814" s="17">
        <f>ROUND($AA814*(1-W814)+0.004999,2)</f>
        <v>9.3000000000000007</v>
      </c>
      <c r="Y814" s="52"/>
      <c r="Z814" s="6" t="s">
        <v>737</v>
      </c>
      <c r="AA814" s="39">
        <v>9.3000000000000007</v>
      </c>
      <c r="AB814" s="60">
        <f>+W814</f>
        <v>0</v>
      </c>
      <c r="AC814" s="17">
        <f>+X814</f>
        <v>9.3000000000000007</v>
      </c>
      <c r="AD814" s="12">
        <f>(AG814-AC814)/AG814</f>
        <v>0</v>
      </c>
      <c r="AE814" s="118"/>
      <c r="AF814" s="126">
        <v>3</v>
      </c>
      <c r="AG814" s="53">
        <f>SUM(AJ814:AL814)+AE814</f>
        <v>9.3000000000000007</v>
      </c>
      <c r="AH814" s="52"/>
      <c r="AJ814" s="17">
        <f>ROUND(AC814/(1-VLOOKUP(AF814,Group,2,FALSE)),2)</f>
        <v>9.3000000000000007</v>
      </c>
      <c r="AK814" s="17">
        <f>IF(VLOOKUP(AF814,Group,5,FALSE)="YES",VLOOKUP(ROUND(ROUND(AJ814,1)-AJ814,2),Round,2,FALSE)+VLOOKUP(AF814,Group,6,FALSE),0)</f>
        <v>0</v>
      </c>
      <c r="AL814" s="17">
        <f>IF(VLOOKUP(AF814,Group,7,FALSE)="",0,ROUND(AJ814-0.04999,1)-AJ814+AM814)</f>
        <v>0</v>
      </c>
      <c r="AM814" s="17" t="str">
        <f>IF(VLOOKUP(AF814,Group,7,FALSE)="","",VLOOKUP(AF814,Group,7,FALSE))</f>
        <v/>
      </c>
      <c r="AO814" s="103" t="s">
        <v>57</v>
      </c>
    </row>
    <row r="815" spans="2:41" s="3" customFormat="1" ht="2.85" customHeight="1" x14ac:dyDescent="0.2">
      <c r="P815" s="75"/>
      <c r="Q815" s="91"/>
      <c r="R815" s="6"/>
      <c r="S815" s="39"/>
      <c r="T815" s="6"/>
      <c r="U815" s="5"/>
      <c r="V815" s="52"/>
      <c r="W815" s="56"/>
      <c r="X815" s="15"/>
      <c r="Y815" s="52"/>
      <c r="Z815" s="39"/>
      <c r="AA815" s="39"/>
      <c r="AB815" s="55"/>
      <c r="AC815" s="17"/>
      <c r="AD815" s="15"/>
      <c r="AE815" s="65"/>
      <c r="AF815" s="121"/>
      <c r="AG815" s="39"/>
      <c r="AH815" s="52"/>
      <c r="AJ815" s="17"/>
      <c r="AK815" s="17"/>
      <c r="AL815" s="17"/>
      <c r="AM815" s="17"/>
      <c r="AO815" s="31"/>
    </row>
    <row r="816" spans="2:41" s="3" customFormat="1" ht="9.75" customHeight="1" x14ac:dyDescent="0.2">
      <c r="C816" s="74"/>
      <c r="D816" s="136" t="s">
        <v>169</v>
      </c>
      <c r="E816" s="195" t="s">
        <v>621</v>
      </c>
      <c r="F816" s="135"/>
      <c r="G816" s="135"/>
      <c r="H816" s="135"/>
      <c r="I816" s="135"/>
      <c r="J816" s="195"/>
      <c r="K816" s="195"/>
      <c r="L816" s="135"/>
      <c r="M816" s="135"/>
      <c r="N816" s="135"/>
      <c r="O816" s="135"/>
      <c r="P816" s="135"/>
      <c r="S816" s="21"/>
      <c r="T816" s="68"/>
      <c r="U816" s="5"/>
      <c r="V816" s="52"/>
      <c r="W816" s="70"/>
      <c r="X816" s="70"/>
      <c r="Y816" s="52"/>
      <c r="Z816" s="39"/>
      <c r="AA816" s="39"/>
      <c r="AB816" s="55"/>
      <c r="AC816" s="17"/>
      <c r="AD816" s="15"/>
      <c r="AE816" s="65"/>
      <c r="AF816" s="121"/>
      <c r="AG816" s="17"/>
      <c r="AH816" s="52"/>
      <c r="AJ816" s="17"/>
      <c r="AK816" s="17"/>
      <c r="AL816" s="17"/>
      <c r="AM816" s="17"/>
      <c r="AO816" s="31"/>
    </row>
    <row r="817" spans="2:41" s="3" customFormat="1" ht="3.95" customHeight="1" x14ac:dyDescent="0.2">
      <c r="P817" s="75"/>
      <c r="Q817" s="91"/>
      <c r="R817" s="6"/>
      <c r="S817" s="39"/>
      <c r="T817" s="6"/>
      <c r="U817" s="5"/>
      <c r="V817" s="52"/>
      <c r="W817" s="56"/>
      <c r="X817" s="15"/>
      <c r="Y817" s="52"/>
      <c r="Z817" s="39"/>
      <c r="AA817" s="39"/>
      <c r="AB817" s="55"/>
      <c r="AC817" s="17"/>
      <c r="AD817" s="15"/>
      <c r="AE817" s="65"/>
      <c r="AF817" s="121"/>
      <c r="AG817" s="39"/>
      <c r="AH817" s="52"/>
      <c r="AJ817" s="17"/>
      <c r="AK817" s="17"/>
      <c r="AL817" s="17"/>
      <c r="AM817" s="17"/>
      <c r="AO817" s="31"/>
    </row>
    <row r="818" spans="2:41" s="3" customFormat="1" ht="9.9499999999999993" customHeight="1" x14ac:dyDescent="0.2">
      <c r="C818" s="74" t="s">
        <v>633</v>
      </c>
      <c r="D818" s="147"/>
      <c r="E818" s="147"/>
      <c r="N818" s="3" t="s">
        <v>87</v>
      </c>
      <c r="O818" s="3" t="s">
        <v>87</v>
      </c>
      <c r="P818" s="193"/>
      <c r="Q818" s="6"/>
      <c r="R818" s="80" t="s">
        <v>211</v>
      </c>
      <c r="S818" s="206" t="s">
        <v>222</v>
      </c>
      <c r="T818" s="207"/>
      <c r="U818" s="5"/>
      <c r="V818" s="52"/>
      <c r="W818" s="70"/>
      <c r="X818" s="70"/>
      <c r="Y818" s="52"/>
      <c r="Z818" s="39"/>
      <c r="AA818" s="39"/>
      <c r="AB818" s="55"/>
      <c r="AC818" s="17"/>
      <c r="AD818" s="15"/>
      <c r="AE818" s="65"/>
      <c r="AF818" s="121"/>
      <c r="AG818" s="17"/>
      <c r="AH818" s="52"/>
      <c r="AJ818" s="17"/>
      <c r="AK818" s="17"/>
      <c r="AL818" s="17"/>
      <c r="AM818" s="17"/>
      <c r="AO818" s="31" t="s">
        <v>57</v>
      </c>
    </row>
    <row r="819" spans="2:41" s="3" customFormat="1" ht="2.85" customHeight="1" x14ac:dyDescent="0.2">
      <c r="P819" s="75"/>
      <c r="Q819" s="91"/>
      <c r="R819" s="6"/>
      <c r="S819" s="39"/>
      <c r="T819" s="6"/>
      <c r="U819" s="5"/>
      <c r="V819" s="52"/>
      <c r="W819" s="56"/>
      <c r="X819" s="15"/>
      <c r="Y819" s="52"/>
      <c r="Z819" s="39"/>
      <c r="AA819" s="39"/>
      <c r="AB819" s="55"/>
      <c r="AC819" s="17"/>
      <c r="AD819" s="15"/>
      <c r="AE819" s="65"/>
      <c r="AF819" s="121"/>
      <c r="AG819" s="39"/>
      <c r="AH819" s="52"/>
      <c r="AJ819" s="17"/>
      <c r="AK819" s="17"/>
      <c r="AL819" s="17"/>
      <c r="AM819" s="17"/>
      <c r="AO819" s="31"/>
    </row>
    <row r="820" spans="2:41" s="3" customFormat="1" ht="9.9499999999999993" customHeight="1" x14ac:dyDescent="0.2">
      <c r="C820" s="35"/>
      <c r="D820" s="40" t="s">
        <v>9</v>
      </c>
      <c r="E820" s="135" t="s">
        <v>224</v>
      </c>
      <c r="F820" s="135"/>
      <c r="G820" s="135"/>
      <c r="H820" s="135"/>
      <c r="I820" s="135"/>
      <c r="J820" s="135"/>
      <c r="K820" s="135"/>
      <c r="L820" s="135"/>
      <c r="M820" s="135"/>
      <c r="N820" s="135"/>
      <c r="O820" s="135"/>
      <c r="P820" s="135"/>
      <c r="S820" s="21"/>
      <c r="T820" s="68"/>
      <c r="U820" s="5"/>
      <c r="V820" s="52"/>
      <c r="W820" s="70"/>
      <c r="X820" s="70"/>
      <c r="Y820" s="52"/>
      <c r="Z820" s="39"/>
      <c r="AA820" s="39"/>
      <c r="AB820" s="55"/>
      <c r="AC820" s="17"/>
      <c r="AD820" s="15"/>
      <c r="AE820" s="65"/>
      <c r="AF820" s="121"/>
      <c r="AG820" s="17"/>
      <c r="AH820" s="52"/>
      <c r="AJ820" s="17"/>
      <c r="AK820" s="17"/>
      <c r="AL820" s="17"/>
      <c r="AM820" s="17"/>
      <c r="AO820" s="31"/>
    </row>
    <row r="821" spans="2:41" s="3" customFormat="1" ht="2.85" customHeight="1" x14ac:dyDescent="0.2">
      <c r="P821" s="75"/>
      <c r="Q821" s="91"/>
      <c r="R821" s="6"/>
      <c r="S821" s="39"/>
      <c r="T821" s="6"/>
      <c r="U821" s="5"/>
      <c r="V821" s="52"/>
      <c r="W821" s="56"/>
      <c r="X821" s="15"/>
      <c r="Y821" s="52"/>
      <c r="Z821" s="39"/>
      <c r="AA821" s="39"/>
      <c r="AB821" s="55"/>
      <c r="AC821" s="17"/>
      <c r="AD821" s="15"/>
      <c r="AE821" s="65"/>
      <c r="AF821" s="121"/>
      <c r="AG821" s="39"/>
      <c r="AH821" s="52"/>
      <c r="AJ821" s="17"/>
      <c r="AK821" s="17"/>
      <c r="AL821" s="17"/>
      <c r="AM821" s="17"/>
      <c r="AO821" s="31"/>
    </row>
    <row r="822" spans="2:41" s="3" customFormat="1" ht="9.9499999999999993" customHeight="1" x14ac:dyDescent="0.2">
      <c r="B822" s="210" t="s">
        <v>219</v>
      </c>
      <c r="D822" s="40"/>
      <c r="E822" s="75" t="s">
        <v>86</v>
      </c>
      <c r="F822" s="75"/>
      <c r="G822" s="30" t="s">
        <v>47</v>
      </c>
      <c r="H822" s="30"/>
      <c r="I822" s="30"/>
      <c r="J822" s="30"/>
      <c r="K822" s="30"/>
      <c r="L822" s="30"/>
      <c r="M822" s="30"/>
      <c r="N822" s="30"/>
      <c r="P822" s="75" t="s">
        <v>130</v>
      </c>
      <c r="Q822" s="91" t="s">
        <v>13</v>
      </c>
      <c r="R822" s="29" t="s">
        <v>51</v>
      </c>
      <c r="S822" s="39">
        <f>IF(Suggested="Yes",AA822,AG822)</f>
        <v>3.6</v>
      </c>
      <c r="T822" s="37" t="s">
        <v>46</v>
      </c>
      <c r="U822" s="5" t="str">
        <f>+Instructions!$B$3</f>
        <v>B</v>
      </c>
      <c r="V822" s="52"/>
      <c r="W822" s="56">
        <f>+Instructions!$C$22</f>
        <v>0</v>
      </c>
      <c r="X822" s="17">
        <f>ROUND($AA822*(1-W822)+0.004999,2)</f>
        <v>3.6</v>
      </c>
      <c r="Y822" s="52"/>
      <c r="Z822" s="6" t="s">
        <v>763</v>
      </c>
      <c r="AA822" s="39">
        <v>3.6</v>
      </c>
      <c r="AB822" s="60">
        <f>+W822</f>
        <v>0</v>
      </c>
      <c r="AC822" s="17">
        <f>+X822</f>
        <v>3.6</v>
      </c>
      <c r="AD822" s="12">
        <f>(AG822-AC822)/AG822</f>
        <v>0</v>
      </c>
      <c r="AE822" s="118"/>
      <c r="AF822" s="216">
        <v>11</v>
      </c>
      <c r="AG822" s="215">
        <f>SUM(AJ822:AL822)+AE822</f>
        <v>3.6</v>
      </c>
      <c r="AH822" s="52"/>
      <c r="AJ822" s="17">
        <f>ROUND(AC822/(1-VLOOKUP(AF822,Group,2,FALSE)),2)</f>
        <v>3.6</v>
      </c>
      <c r="AK822" s="17">
        <f>IF(VLOOKUP(AF822,Group,5,FALSE)="YES",VLOOKUP(ROUND(ROUND(AJ822,1)-AJ822,2),Round,2,FALSE)+VLOOKUP(AF822,Group,6,FALSE),0)</f>
        <v>0</v>
      </c>
      <c r="AL822" s="17">
        <f>IF(VLOOKUP(AF822,Group,7,FALSE)="",0,ROUND(AJ822-0.04999,1)-AJ822+AM822)</f>
        <v>0</v>
      </c>
      <c r="AM822" s="17" t="str">
        <f>IF(VLOOKUP(AF822,Group,7,FALSE)="","",VLOOKUP(AF822,Group,7,FALSE))</f>
        <v/>
      </c>
      <c r="AO822" s="103" t="s">
        <v>57</v>
      </c>
    </row>
    <row r="823" spans="2:41" s="3" customFormat="1" ht="9.9499999999999993" customHeight="1" x14ac:dyDescent="0.2">
      <c r="B823" s="210" t="s">
        <v>219</v>
      </c>
      <c r="D823" s="40"/>
      <c r="E823" s="75" t="s">
        <v>108</v>
      </c>
      <c r="F823" s="75"/>
      <c r="G823" s="30" t="s">
        <v>47</v>
      </c>
      <c r="H823" s="30"/>
      <c r="I823" s="30"/>
      <c r="J823" s="30"/>
      <c r="K823" s="30"/>
      <c r="L823" s="30"/>
      <c r="M823" s="30"/>
      <c r="N823" s="30"/>
      <c r="P823" s="75" t="s">
        <v>130</v>
      </c>
      <c r="Q823" s="91" t="s">
        <v>13</v>
      </c>
      <c r="R823" s="29"/>
      <c r="S823" s="39">
        <f>IF(Suggested="Yes",AA823,AG823)</f>
        <v>4.05</v>
      </c>
      <c r="T823" s="37" t="s">
        <v>46</v>
      </c>
      <c r="U823" s="5" t="str">
        <f>+Instructions!$B$3</f>
        <v>B</v>
      </c>
      <c r="V823" s="52"/>
      <c r="W823" s="56">
        <f>+Instructions!$C$22</f>
        <v>0</v>
      </c>
      <c r="X823" s="17">
        <f>ROUND($AA823*(1-W823)+0.004999,2)</f>
        <v>4.05</v>
      </c>
      <c r="Y823" s="52"/>
      <c r="Z823" s="6" t="s">
        <v>763</v>
      </c>
      <c r="AA823" s="39">
        <v>4.05</v>
      </c>
      <c r="AB823" s="60">
        <f>+W823</f>
        <v>0</v>
      </c>
      <c r="AC823" s="17">
        <f>+X823</f>
        <v>4.05</v>
      </c>
      <c r="AD823" s="12">
        <f>(AG823-AC823)/AG823</f>
        <v>0</v>
      </c>
      <c r="AE823" s="118"/>
      <c r="AF823" s="216">
        <v>11</v>
      </c>
      <c r="AG823" s="215">
        <f>SUM(AJ823:AL823)+AE823</f>
        <v>4.05</v>
      </c>
      <c r="AH823" s="52"/>
      <c r="AJ823" s="17">
        <f>ROUND(AC823/(1-VLOOKUP(AF823,Group,2,FALSE)),2)</f>
        <v>4.05</v>
      </c>
      <c r="AK823" s="17">
        <f>IF(VLOOKUP(AF823,Group,5,FALSE)="YES",VLOOKUP(ROUND(ROUND(AJ823,1)-AJ823,2),Round,2,FALSE)+VLOOKUP(AF823,Group,6,FALSE),0)</f>
        <v>0</v>
      </c>
      <c r="AL823" s="17">
        <f>IF(VLOOKUP(AF823,Group,7,FALSE)="",0,ROUND(AJ823-0.04999,1)-AJ823+AM823)</f>
        <v>0</v>
      </c>
      <c r="AM823" s="17" t="str">
        <f>IF(VLOOKUP(AF823,Group,7,FALSE)="","",VLOOKUP(AF823,Group,7,FALSE))</f>
        <v/>
      </c>
      <c r="AO823" s="103" t="s">
        <v>57</v>
      </c>
    </row>
    <row r="824" spans="2:41" s="3" customFormat="1" ht="2.85" customHeight="1" x14ac:dyDescent="0.2">
      <c r="P824" s="75"/>
      <c r="Q824" s="91"/>
      <c r="R824" s="6"/>
      <c r="S824" s="39"/>
      <c r="T824" s="6"/>
      <c r="U824" s="5"/>
      <c r="V824" s="52"/>
      <c r="W824" s="56"/>
      <c r="X824" s="15"/>
      <c r="Y824" s="52"/>
      <c r="Z824" s="39"/>
      <c r="AA824" s="39"/>
      <c r="AB824" s="55"/>
      <c r="AC824" s="17"/>
      <c r="AD824" s="15"/>
      <c r="AE824" s="65"/>
      <c r="AF824" s="121"/>
      <c r="AG824" s="39"/>
      <c r="AH824" s="52"/>
      <c r="AJ824" s="17"/>
      <c r="AK824" s="17"/>
      <c r="AL824" s="17"/>
      <c r="AM824" s="17"/>
      <c r="AO824" s="31"/>
    </row>
    <row r="825" spans="2:41" s="3" customFormat="1" ht="9.9499999999999993" customHeight="1" x14ac:dyDescent="0.2">
      <c r="B825" s="208" t="s">
        <v>221</v>
      </c>
      <c r="D825" s="40"/>
      <c r="E825" s="75" t="s">
        <v>86</v>
      </c>
      <c r="F825" s="75"/>
      <c r="G825" s="30" t="s">
        <v>106</v>
      </c>
      <c r="H825" s="30"/>
      <c r="I825" s="30"/>
      <c r="J825" s="30"/>
      <c r="K825" s="30"/>
      <c r="L825" s="30"/>
      <c r="M825" s="30"/>
      <c r="N825" s="30"/>
      <c r="P825" s="75"/>
      <c r="Q825" s="91" t="s">
        <v>13</v>
      </c>
      <c r="R825" s="29"/>
      <c r="S825" s="39">
        <f>IF(Suggested="Yes",AA825,AG825)</f>
        <v>20.7</v>
      </c>
      <c r="T825" s="37" t="s">
        <v>45</v>
      </c>
      <c r="U825" s="5" t="str">
        <f>+Instructions!$B$3</f>
        <v>B</v>
      </c>
      <c r="V825" s="52"/>
      <c r="W825" s="56">
        <f>+Instructions!$C$22</f>
        <v>0</v>
      </c>
      <c r="X825" s="17">
        <f>ROUND($AA825*(1-W825)+0.004999,2)</f>
        <v>20.7</v>
      </c>
      <c r="Y825" s="52"/>
      <c r="Z825" s="6" t="s">
        <v>763</v>
      </c>
      <c r="AA825" s="39">
        <v>20.7</v>
      </c>
      <c r="AB825" s="60">
        <f>+W825</f>
        <v>0</v>
      </c>
      <c r="AC825" s="17">
        <f>+X825</f>
        <v>20.7</v>
      </c>
      <c r="AD825" s="12">
        <f>(AG825-AC825)/AG825</f>
        <v>0</v>
      </c>
      <c r="AE825" s="118"/>
      <c r="AF825" s="212">
        <v>13</v>
      </c>
      <c r="AG825" s="211">
        <f>SUM(AJ825:AL825)+AE825</f>
        <v>20.7</v>
      </c>
      <c r="AH825" s="52"/>
      <c r="AJ825" s="17">
        <f>ROUND(AC825/(1-VLOOKUP(AF825,Group,2,FALSE)),2)</f>
        <v>20.7</v>
      </c>
      <c r="AK825" s="17">
        <f>IF(VLOOKUP(AF825,Group,5,FALSE)="YES",VLOOKUP(ROUND(ROUND(AJ825,1)-AJ825,2),Round,2,FALSE)+VLOOKUP(AF825,Group,6,FALSE),0)</f>
        <v>0</v>
      </c>
      <c r="AL825" s="17">
        <f>IF(VLOOKUP(AF825,Group,7,FALSE)="",0,ROUND(AJ825-0.04999,1)-AJ825+AM825)</f>
        <v>0</v>
      </c>
      <c r="AM825" s="17" t="str">
        <f>IF(VLOOKUP(AF825,Group,7,FALSE)="","",VLOOKUP(AF825,Group,7,FALSE))</f>
        <v/>
      </c>
      <c r="AO825" s="103" t="s">
        <v>57</v>
      </c>
    </row>
    <row r="826" spans="2:41" s="3" customFormat="1" ht="2.85" customHeight="1" x14ac:dyDescent="0.2">
      <c r="P826" s="75"/>
      <c r="Q826" s="91"/>
      <c r="R826" s="6"/>
      <c r="S826" s="39"/>
      <c r="T826" s="6"/>
      <c r="U826" s="5"/>
      <c r="V826" s="52"/>
      <c r="W826" s="56"/>
      <c r="X826" s="15"/>
      <c r="Y826" s="52"/>
      <c r="Z826" s="39"/>
      <c r="AA826" s="39"/>
      <c r="AB826" s="55"/>
      <c r="AC826" s="17"/>
      <c r="AD826" s="15"/>
      <c r="AE826" s="65"/>
      <c r="AF826" s="121"/>
      <c r="AG826" s="39"/>
      <c r="AH826" s="52"/>
      <c r="AJ826" s="17"/>
      <c r="AK826" s="17"/>
      <c r="AL826" s="17"/>
      <c r="AM826" s="17"/>
      <c r="AO826" s="31"/>
    </row>
    <row r="827" spans="2:41" s="3" customFormat="1" ht="9.9499999999999993" customHeight="1" x14ac:dyDescent="0.2">
      <c r="B827" s="209" t="s">
        <v>220</v>
      </c>
      <c r="D827" s="40"/>
      <c r="E827" s="75" t="s">
        <v>113</v>
      </c>
      <c r="F827" s="75"/>
      <c r="G827" s="30" t="s">
        <v>98</v>
      </c>
      <c r="H827" s="30"/>
      <c r="I827" s="30"/>
      <c r="J827" s="30"/>
      <c r="K827" s="30"/>
      <c r="L827" s="30"/>
      <c r="M827" s="30"/>
      <c r="N827" s="30"/>
      <c r="P827" s="75"/>
      <c r="Q827" s="91"/>
      <c r="R827" s="29"/>
      <c r="S827" s="39">
        <f>IF(Suggested="Yes",AA827,AG827)</f>
        <v>7.95</v>
      </c>
      <c r="T827" s="37" t="s">
        <v>45</v>
      </c>
      <c r="U827" s="5" t="str">
        <f>+Instructions!$B$3</f>
        <v>B</v>
      </c>
      <c r="V827" s="52"/>
      <c r="W827" s="56">
        <f>+Instructions!$C$22</f>
        <v>0</v>
      </c>
      <c r="X827" s="17">
        <f>ROUND($AA827*(1-W827)+0.004999,2)</f>
        <v>7.95</v>
      </c>
      <c r="Y827" s="52"/>
      <c r="Z827" s="6" t="s">
        <v>763</v>
      </c>
      <c r="AA827" s="39">
        <v>7.95</v>
      </c>
      <c r="AB827" s="60">
        <f>+W827</f>
        <v>0</v>
      </c>
      <c r="AC827" s="17">
        <f>+X827</f>
        <v>7.95</v>
      </c>
      <c r="AD827" s="12">
        <f>(AG827-AC827)/AG827</f>
        <v>0</v>
      </c>
      <c r="AE827" s="118"/>
      <c r="AF827" s="213">
        <v>12</v>
      </c>
      <c r="AG827" s="214">
        <f>SUM(AJ827:AL827)+AE827</f>
        <v>7.95</v>
      </c>
      <c r="AH827" s="52"/>
      <c r="AJ827" s="17">
        <f>ROUND(AC827/(1-VLOOKUP(AF827,Group,2,FALSE)),2)</f>
        <v>7.95</v>
      </c>
      <c r="AK827" s="17">
        <f>IF(VLOOKUP(AF827,Group,5,FALSE)="YES",VLOOKUP(ROUND(ROUND(AJ827,1)-AJ827,2),Round,2,FALSE)+VLOOKUP(AF827,Group,6,FALSE),0)</f>
        <v>0</v>
      </c>
      <c r="AL827" s="17">
        <f>IF(VLOOKUP(AF827,Group,7,FALSE)="",0,ROUND(AJ827-0.04999,1)-AJ827+AM827)</f>
        <v>0</v>
      </c>
      <c r="AM827" s="17" t="str">
        <f>IF(VLOOKUP(AF827,Group,7,FALSE)="","",VLOOKUP(AF827,Group,7,FALSE))</f>
        <v/>
      </c>
      <c r="AO827" s="103" t="s">
        <v>57</v>
      </c>
    </row>
    <row r="828" spans="2:41" s="3" customFormat="1" ht="2.85" customHeight="1" x14ac:dyDescent="0.2">
      <c r="P828" s="75"/>
      <c r="Q828" s="91"/>
      <c r="R828" s="6"/>
      <c r="S828" s="39"/>
      <c r="T828" s="6"/>
      <c r="U828" s="5"/>
      <c r="V828" s="52"/>
      <c r="W828" s="56"/>
      <c r="X828" s="15"/>
      <c r="Y828" s="52"/>
      <c r="Z828" s="39"/>
      <c r="AA828" s="39"/>
      <c r="AB828" s="55"/>
      <c r="AC828" s="17"/>
      <c r="AD828" s="15"/>
      <c r="AE828" s="65"/>
      <c r="AF828" s="121"/>
      <c r="AG828" s="39"/>
      <c r="AH828" s="52"/>
      <c r="AJ828" s="17"/>
      <c r="AK828" s="17"/>
      <c r="AL828" s="17"/>
      <c r="AM828" s="17"/>
      <c r="AO828" s="31"/>
    </row>
    <row r="829" spans="2:41" s="3" customFormat="1" ht="9.75" customHeight="1" x14ac:dyDescent="0.2">
      <c r="C829" s="74"/>
      <c r="D829" s="136" t="s">
        <v>397</v>
      </c>
      <c r="E829" s="195" t="s">
        <v>503</v>
      </c>
      <c r="F829" s="135"/>
      <c r="G829" s="135"/>
      <c r="H829" s="135"/>
      <c r="I829" s="135"/>
      <c r="K829" s="135"/>
      <c r="L829" s="135"/>
      <c r="M829" s="135"/>
      <c r="N829" s="135"/>
      <c r="O829" s="135"/>
      <c r="P829" s="135"/>
      <c r="S829" s="21"/>
      <c r="T829" s="68"/>
      <c r="U829" s="5"/>
      <c r="V829" s="52"/>
      <c r="W829" s="70"/>
      <c r="X829" s="70"/>
      <c r="Y829" s="52"/>
      <c r="Z829" s="39"/>
      <c r="AA829" s="39"/>
      <c r="AB829" s="55"/>
      <c r="AC829" s="17"/>
      <c r="AD829" s="15"/>
      <c r="AE829" s="65"/>
      <c r="AF829" s="121"/>
      <c r="AG829" s="17"/>
      <c r="AH829" s="52"/>
      <c r="AJ829" s="17"/>
      <c r="AK829" s="17"/>
      <c r="AL829" s="17"/>
      <c r="AM829" s="17"/>
      <c r="AO829" s="31"/>
    </row>
    <row r="830" spans="2:41" s="3" customFormat="1" ht="9.75" customHeight="1" x14ac:dyDescent="0.2">
      <c r="C830" s="74"/>
      <c r="D830" s="136"/>
      <c r="E830" s="195" t="s">
        <v>691</v>
      </c>
      <c r="F830" s="135"/>
      <c r="G830" s="135"/>
      <c r="H830" s="135"/>
      <c r="I830" s="135"/>
      <c r="K830" s="135"/>
      <c r="L830" s="135"/>
      <c r="M830" s="135"/>
      <c r="N830" s="135"/>
      <c r="O830" s="135"/>
      <c r="P830" s="135"/>
      <c r="S830" s="21"/>
      <c r="T830" s="68"/>
      <c r="U830" s="5"/>
      <c r="V830" s="52"/>
      <c r="W830" s="70"/>
      <c r="X830" s="70"/>
      <c r="Y830" s="52"/>
      <c r="Z830" s="39"/>
      <c r="AA830" s="39"/>
      <c r="AB830" s="55"/>
      <c r="AC830" s="17"/>
      <c r="AD830" s="15"/>
      <c r="AE830" s="65"/>
      <c r="AF830" s="121"/>
      <c r="AG830" s="17"/>
      <c r="AH830" s="52"/>
      <c r="AJ830" s="17"/>
      <c r="AK830" s="17"/>
      <c r="AL830" s="17"/>
      <c r="AM830" s="17"/>
      <c r="AO830" s="31"/>
    </row>
    <row r="831" spans="2:41" s="3" customFormat="1" ht="3.95" customHeight="1" x14ac:dyDescent="0.2">
      <c r="P831" s="75"/>
      <c r="Q831" s="91"/>
      <c r="R831" s="6"/>
      <c r="S831" s="39"/>
      <c r="T831" s="6"/>
      <c r="U831" s="5"/>
      <c r="V831" s="52"/>
      <c r="W831" s="56"/>
      <c r="X831" s="15"/>
      <c r="Y831" s="52"/>
      <c r="Z831" s="39"/>
      <c r="AA831" s="39"/>
      <c r="AB831" s="55"/>
      <c r="AC831" s="17"/>
      <c r="AD831" s="15"/>
      <c r="AE831" s="65"/>
      <c r="AF831" s="121"/>
      <c r="AG831" s="39"/>
      <c r="AH831" s="52"/>
      <c r="AJ831" s="17"/>
      <c r="AK831" s="17"/>
      <c r="AL831" s="17"/>
      <c r="AM831" s="17"/>
      <c r="AO831" s="31"/>
    </row>
    <row r="832" spans="2:41" s="3" customFormat="1" ht="9.9499999999999993" customHeight="1" x14ac:dyDescent="0.2">
      <c r="C832" s="74" t="s">
        <v>326</v>
      </c>
      <c r="D832" s="147"/>
      <c r="E832" s="147"/>
      <c r="N832" s="3" t="s">
        <v>87</v>
      </c>
      <c r="O832" s="3" t="s">
        <v>87</v>
      </c>
      <c r="P832" s="193"/>
      <c r="Q832" s="6"/>
      <c r="R832" s="80" t="s">
        <v>211</v>
      </c>
      <c r="S832" s="206" t="s">
        <v>320</v>
      </c>
      <c r="T832" s="207"/>
      <c r="U832" s="5"/>
      <c r="V832" s="52"/>
      <c r="W832" s="70"/>
      <c r="X832" s="70"/>
      <c r="Y832" s="52"/>
      <c r="Z832" s="39"/>
      <c r="AA832" s="39"/>
      <c r="AB832" s="55"/>
      <c r="AC832" s="17"/>
      <c r="AD832" s="15"/>
      <c r="AE832" s="65"/>
      <c r="AF832" s="121"/>
      <c r="AG832" s="17"/>
      <c r="AH832" s="52"/>
      <c r="AJ832" s="17"/>
      <c r="AK832" s="17"/>
      <c r="AL832" s="17"/>
      <c r="AM832" s="17"/>
      <c r="AO832" s="31" t="s">
        <v>57</v>
      </c>
    </row>
    <row r="833" spans="2:41" s="3" customFormat="1" ht="2.85" customHeight="1" x14ac:dyDescent="0.2">
      <c r="P833" s="75"/>
      <c r="Q833" s="91"/>
      <c r="R833" s="6"/>
      <c r="S833" s="39"/>
      <c r="T833" s="6"/>
      <c r="U833" s="5"/>
      <c r="V833" s="52"/>
      <c r="W833" s="56"/>
      <c r="X833" s="15"/>
      <c r="Y833" s="52"/>
      <c r="Z833" s="39"/>
      <c r="AA833" s="39"/>
      <c r="AB833" s="55"/>
      <c r="AC833" s="17"/>
      <c r="AD833" s="15"/>
      <c r="AE833" s="65"/>
      <c r="AF833" s="121"/>
      <c r="AG833" s="39"/>
      <c r="AH833" s="52"/>
      <c r="AJ833" s="17"/>
      <c r="AK833" s="17"/>
      <c r="AL833" s="17"/>
      <c r="AM833" s="17"/>
      <c r="AO833" s="31"/>
    </row>
    <row r="834" spans="2:41" s="3" customFormat="1" ht="9.9499999999999993" customHeight="1" x14ac:dyDescent="0.2">
      <c r="C834" s="74"/>
      <c r="D834" s="40" t="s">
        <v>9</v>
      </c>
      <c r="E834" s="135" t="s">
        <v>713</v>
      </c>
      <c r="F834" s="135"/>
      <c r="G834" s="135"/>
      <c r="H834" s="135"/>
      <c r="I834" s="135"/>
      <c r="J834" s="135"/>
      <c r="K834" s="135"/>
      <c r="L834" s="135"/>
      <c r="M834" s="250"/>
      <c r="N834" s="135"/>
      <c r="O834" s="135"/>
      <c r="P834" s="135"/>
      <c r="S834" s="21"/>
      <c r="T834" s="68"/>
      <c r="U834" s="5"/>
      <c r="V834" s="52"/>
      <c r="W834" s="70"/>
      <c r="X834" s="70"/>
      <c r="Y834" s="52"/>
      <c r="Z834" s="39"/>
      <c r="AA834" s="39"/>
      <c r="AB834" s="55"/>
      <c r="AC834" s="17"/>
      <c r="AD834" s="15"/>
      <c r="AE834" s="65"/>
      <c r="AF834" s="121"/>
      <c r="AG834" s="17"/>
      <c r="AH834" s="52"/>
      <c r="AJ834" s="17"/>
      <c r="AK834" s="17"/>
      <c r="AL834" s="17"/>
      <c r="AM834" s="17"/>
      <c r="AO834" s="31"/>
    </row>
    <row r="835" spans="2:41" s="3" customFormat="1" ht="2.85" customHeight="1" x14ac:dyDescent="0.2">
      <c r="P835" s="75"/>
      <c r="Q835" s="91"/>
      <c r="R835" s="6"/>
      <c r="S835" s="39"/>
      <c r="T835" s="6"/>
      <c r="U835" s="5"/>
      <c r="V835" s="52"/>
      <c r="W835" s="56"/>
      <c r="X835" s="15"/>
      <c r="Y835" s="52"/>
      <c r="Z835" s="39"/>
      <c r="AA835" s="39"/>
      <c r="AB835" s="55"/>
      <c r="AC835" s="17"/>
      <c r="AD835" s="15"/>
      <c r="AE835" s="65"/>
      <c r="AF835" s="121"/>
      <c r="AG835" s="39"/>
      <c r="AH835" s="52"/>
      <c r="AJ835" s="17"/>
      <c r="AK835" s="17"/>
      <c r="AL835" s="17"/>
      <c r="AM835" s="17"/>
      <c r="AO835" s="31"/>
    </row>
    <row r="836" spans="2:41" s="3" customFormat="1" ht="9.9499999999999993" customHeight="1" x14ac:dyDescent="0.2">
      <c r="B836" s="115" t="s">
        <v>92</v>
      </c>
      <c r="D836" s="40"/>
      <c r="E836" s="75" t="s">
        <v>86</v>
      </c>
      <c r="F836" s="75"/>
      <c r="G836" s="30" t="s">
        <v>330</v>
      </c>
      <c r="H836" s="30"/>
      <c r="I836" s="30"/>
      <c r="J836" s="30"/>
      <c r="K836" s="30"/>
      <c r="L836" s="251" t="s">
        <v>129</v>
      </c>
      <c r="M836" s="30"/>
      <c r="N836" s="30"/>
      <c r="P836" s="75" t="s">
        <v>243</v>
      </c>
      <c r="Q836" s="91"/>
      <c r="R836" s="252"/>
      <c r="S836" s="39">
        <f>IF(Suggested="Yes",AA836,AG836)</f>
        <v>23.5</v>
      </c>
      <c r="T836" s="37" t="s">
        <v>46</v>
      </c>
      <c r="U836" s="5" t="str">
        <f>+Instructions!$B$3</f>
        <v>B</v>
      </c>
      <c r="V836" s="52"/>
      <c r="W836" s="56">
        <f>+Instructions!$C$22</f>
        <v>0</v>
      </c>
      <c r="X836" s="17">
        <f>ROUND($AA836*(1-W836)+0.004999,2)</f>
        <v>23.5</v>
      </c>
      <c r="Y836" s="52"/>
      <c r="Z836" s="6" t="s">
        <v>737</v>
      </c>
      <c r="AA836" s="39">
        <v>23.5</v>
      </c>
      <c r="AB836" s="60">
        <f>+W836</f>
        <v>0</v>
      </c>
      <c r="AC836" s="17">
        <f>+X836</f>
        <v>23.5</v>
      </c>
      <c r="AD836" s="12">
        <f>(AG836-AC836)/AG836</f>
        <v>0</v>
      </c>
      <c r="AE836" s="118"/>
      <c r="AF836" s="128">
        <v>4</v>
      </c>
      <c r="AG836" s="111">
        <f>SUM(AJ836:AL836)+AE836</f>
        <v>23.5</v>
      </c>
      <c r="AH836" s="52"/>
      <c r="AJ836" s="17">
        <f>ROUND(AC836/(1-VLOOKUP(AF836,Group,2,FALSE)),2)</f>
        <v>23.5</v>
      </c>
      <c r="AK836" s="17">
        <f>IF(VLOOKUP(AF836,Group,5,FALSE)="YES",VLOOKUP(ROUND(ROUND(AJ836,1)-AJ836,2),Round,2,FALSE)+VLOOKUP(AF836,Group,6,FALSE),0)</f>
        <v>0</v>
      </c>
      <c r="AL836" s="17">
        <f>IF(VLOOKUP(AF836,Group,7,FALSE)="",0,ROUND(AJ836-0.04999,1)-AJ836+AM836)</f>
        <v>0</v>
      </c>
      <c r="AM836" s="17" t="str">
        <f>IF(VLOOKUP(AF836,Group,7,FALSE)="","",VLOOKUP(AF836,Group,7,FALSE))</f>
        <v/>
      </c>
      <c r="AO836" s="103" t="s">
        <v>57</v>
      </c>
    </row>
    <row r="837" spans="2:41" s="3" customFormat="1" ht="2.85" customHeight="1" x14ac:dyDescent="0.2">
      <c r="P837" s="75"/>
      <c r="Q837" s="91"/>
      <c r="R837" s="6"/>
      <c r="S837" s="39"/>
      <c r="T837" s="6"/>
      <c r="U837" s="5"/>
      <c r="V837" s="52"/>
      <c r="W837" s="56"/>
      <c r="X837" s="15"/>
      <c r="Y837" s="52"/>
      <c r="Z837" s="39"/>
      <c r="AA837" s="39"/>
      <c r="AB837" s="55"/>
      <c r="AC837" s="17"/>
      <c r="AD837" s="15"/>
      <c r="AE837" s="65"/>
      <c r="AF837" s="121"/>
      <c r="AG837" s="39"/>
      <c r="AH837" s="52"/>
      <c r="AJ837" s="17"/>
      <c r="AK837" s="17"/>
      <c r="AL837" s="17"/>
      <c r="AM837" s="17"/>
      <c r="AO837" s="31"/>
    </row>
    <row r="838" spans="2:41" s="3" customFormat="1" ht="9.9499999999999993" customHeight="1" x14ac:dyDescent="0.2">
      <c r="C838" s="74"/>
      <c r="D838" s="40" t="s">
        <v>9</v>
      </c>
      <c r="E838" s="135" t="s">
        <v>321</v>
      </c>
      <c r="F838" s="135"/>
      <c r="H838" s="135"/>
      <c r="I838" s="135" t="s">
        <v>322</v>
      </c>
      <c r="J838" s="135"/>
      <c r="K838" s="135" t="s">
        <v>325</v>
      </c>
      <c r="L838" s="135"/>
      <c r="M838" s="135"/>
      <c r="N838" s="135"/>
      <c r="O838" s="135"/>
      <c r="P838" s="135"/>
      <c r="S838" s="21"/>
      <c r="T838" s="68"/>
      <c r="U838" s="5"/>
      <c r="V838" s="52"/>
      <c r="W838" s="70"/>
      <c r="X838" s="70"/>
      <c r="Y838" s="52"/>
      <c r="Z838" s="39"/>
      <c r="AA838" s="39"/>
      <c r="AB838" s="55"/>
      <c r="AC838" s="17"/>
      <c r="AD838" s="15"/>
      <c r="AE838" s="65"/>
      <c r="AF838" s="121"/>
      <c r="AG838" s="17"/>
      <c r="AH838" s="52"/>
      <c r="AJ838" s="17"/>
      <c r="AK838" s="17"/>
      <c r="AL838" s="17"/>
      <c r="AM838" s="17"/>
      <c r="AO838" s="31"/>
    </row>
    <row r="839" spans="2:41" s="3" customFormat="1" ht="9.9499999999999993" customHeight="1" x14ac:dyDescent="0.2">
      <c r="C839" s="74"/>
      <c r="D839" s="40"/>
      <c r="E839" s="135" t="s">
        <v>324</v>
      </c>
      <c r="F839" s="135"/>
      <c r="H839" s="135"/>
      <c r="I839" s="135" t="s">
        <v>323</v>
      </c>
      <c r="J839" s="135"/>
      <c r="K839" s="135"/>
      <c r="M839" s="135"/>
      <c r="N839" s="135"/>
      <c r="O839" s="135"/>
      <c r="P839" s="135"/>
      <c r="S839" s="21"/>
      <c r="T839" s="68"/>
      <c r="U839" s="5"/>
      <c r="V839" s="52"/>
      <c r="W839" s="70"/>
      <c r="X839" s="70"/>
      <c r="Y839" s="52"/>
      <c r="Z839" s="39"/>
      <c r="AA839" s="39"/>
      <c r="AB839" s="55"/>
      <c r="AC839" s="17"/>
      <c r="AD839" s="15"/>
      <c r="AE839" s="65"/>
      <c r="AF839" s="121"/>
      <c r="AG839" s="17"/>
      <c r="AH839" s="52"/>
      <c r="AJ839" s="17"/>
      <c r="AK839" s="17"/>
      <c r="AL839" s="17"/>
      <c r="AM839" s="17"/>
      <c r="AO839" s="31"/>
    </row>
    <row r="840" spans="2:41" s="3" customFormat="1" ht="2.85" customHeight="1" x14ac:dyDescent="0.2">
      <c r="P840" s="75"/>
      <c r="Q840" s="91"/>
      <c r="R840" s="6"/>
      <c r="S840" s="39"/>
      <c r="T840" s="6"/>
      <c r="U840" s="5"/>
      <c r="V840" s="52"/>
      <c r="W840" s="56"/>
      <c r="X840" s="15"/>
      <c r="Y840" s="52"/>
      <c r="Z840" s="39"/>
      <c r="AA840" s="39"/>
      <c r="AB840" s="55"/>
      <c r="AC840" s="17"/>
      <c r="AD840" s="15"/>
      <c r="AE840" s="65"/>
      <c r="AF840" s="121"/>
      <c r="AG840" s="39"/>
      <c r="AH840" s="52"/>
      <c r="AJ840" s="17"/>
      <c r="AK840" s="17"/>
      <c r="AL840" s="17"/>
      <c r="AM840" s="17"/>
      <c r="AO840" s="31"/>
    </row>
    <row r="841" spans="2:41" s="3" customFormat="1" ht="9.9499999999999993" customHeight="1" x14ac:dyDescent="0.2">
      <c r="B841" s="115" t="s">
        <v>92</v>
      </c>
      <c r="D841" s="40"/>
      <c r="E841" s="75" t="s">
        <v>86</v>
      </c>
      <c r="F841" s="75"/>
      <c r="G841" s="30" t="s">
        <v>330</v>
      </c>
      <c r="H841" s="30"/>
      <c r="I841" s="30"/>
      <c r="J841" s="30"/>
      <c r="K841" s="30"/>
      <c r="L841" s="30" t="s">
        <v>328</v>
      </c>
      <c r="M841" s="30"/>
      <c r="N841" s="30"/>
      <c r="P841" s="75" t="s">
        <v>137</v>
      </c>
      <c r="Q841" s="91"/>
      <c r="R841" s="29"/>
      <c r="S841" s="39">
        <f>IF(Suggested="Yes",AA841,AG841)</f>
        <v>13</v>
      </c>
      <c r="T841" s="37" t="s">
        <v>46</v>
      </c>
      <c r="U841" s="5" t="str">
        <f>+Instructions!$B$3</f>
        <v>B</v>
      </c>
      <c r="V841" s="52"/>
      <c r="W841" s="56">
        <f>+Instructions!$C$22</f>
        <v>0</v>
      </c>
      <c r="X841" s="17">
        <f>ROUND($AA841*(1-W841)+0.004999,2)</f>
        <v>13</v>
      </c>
      <c r="Y841" s="52"/>
      <c r="Z841" s="6" t="s">
        <v>737</v>
      </c>
      <c r="AA841" s="39">
        <v>13</v>
      </c>
      <c r="AB841" s="60">
        <f t="shared" ref="AB841:AC841" si="732">+W841</f>
        <v>0</v>
      </c>
      <c r="AC841" s="17">
        <f t="shared" si="732"/>
        <v>13</v>
      </c>
      <c r="AD841" s="12">
        <f>(AG841-AC841)/AG841</f>
        <v>0</v>
      </c>
      <c r="AE841" s="118"/>
      <c r="AF841" s="128">
        <v>4</v>
      </c>
      <c r="AG841" s="111">
        <f>SUM(AJ841:AL841)+AE841</f>
        <v>13</v>
      </c>
      <c r="AH841" s="52"/>
      <c r="AJ841" s="17">
        <f>ROUND(AC841/(1-VLOOKUP(AF841,Group,2,FALSE)),2)</f>
        <v>13</v>
      </c>
      <c r="AK841" s="17">
        <f>IF(VLOOKUP(AF841,Group,5,FALSE)="YES",VLOOKUP(ROUND(ROUND(AJ841,1)-AJ841,2),Round,2,FALSE)+VLOOKUP(AF841,Group,6,FALSE),0)</f>
        <v>0</v>
      </c>
      <c r="AL841" s="17">
        <f>IF(VLOOKUP(AF841,Group,7,FALSE)="",0,ROUND(AJ841-0.04999,1)-AJ841+AM841)</f>
        <v>0</v>
      </c>
      <c r="AM841" s="17" t="str">
        <f>IF(VLOOKUP(AF841,Group,7,FALSE)="","",VLOOKUP(AF841,Group,7,FALSE))</f>
        <v/>
      </c>
      <c r="AO841" s="103" t="s">
        <v>57</v>
      </c>
    </row>
    <row r="842" spans="2:41" s="3" customFormat="1" ht="3.95" customHeight="1" x14ac:dyDescent="0.2">
      <c r="P842" s="75"/>
      <c r="Q842" s="91"/>
      <c r="R842" s="6"/>
      <c r="S842" s="39"/>
      <c r="T842" s="6"/>
      <c r="U842" s="5"/>
      <c r="V842" s="52"/>
      <c r="W842" s="56"/>
      <c r="X842" s="15"/>
      <c r="Y842" s="52"/>
      <c r="Z842" s="39"/>
      <c r="AA842" s="39"/>
      <c r="AB842" s="55"/>
      <c r="AC842" s="17"/>
      <c r="AD842" s="15"/>
      <c r="AE842" s="65"/>
      <c r="AF842" s="121"/>
      <c r="AG842" s="39"/>
      <c r="AH842" s="52"/>
      <c r="AJ842" s="17"/>
      <c r="AK842" s="17"/>
      <c r="AL842" s="17"/>
      <c r="AM842" s="17"/>
      <c r="AO842" s="31"/>
    </row>
    <row r="843" spans="2:41" s="3" customFormat="1" ht="9.9499999999999993" customHeight="1" x14ac:dyDescent="0.2">
      <c r="C843" s="74" t="s">
        <v>136</v>
      </c>
      <c r="D843" s="147"/>
      <c r="E843" s="147"/>
      <c r="K843" s="3" t="s">
        <v>87</v>
      </c>
      <c r="N843" s="3" t="s">
        <v>87</v>
      </c>
      <c r="O843" s="3" t="s">
        <v>87</v>
      </c>
      <c r="P843" s="193"/>
      <c r="Q843" s="6"/>
      <c r="R843" s="80" t="s">
        <v>211</v>
      </c>
      <c r="S843" s="206" t="s">
        <v>218</v>
      </c>
      <c r="T843" s="207"/>
      <c r="U843" s="5"/>
      <c r="V843" s="52"/>
      <c r="W843" s="70"/>
      <c r="X843" s="70"/>
      <c r="Y843" s="52"/>
      <c r="Z843" s="39"/>
      <c r="AA843" s="39"/>
      <c r="AB843" s="55"/>
      <c r="AC843" s="17"/>
      <c r="AD843" s="15"/>
      <c r="AE843" s="65"/>
      <c r="AF843" s="121"/>
      <c r="AG843" s="17"/>
      <c r="AH843" s="52"/>
      <c r="AJ843" s="17"/>
      <c r="AK843" s="17"/>
      <c r="AL843" s="17"/>
      <c r="AM843" s="17"/>
      <c r="AO843" s="31" t="s">
        <v>57</v>
      </c>
    </row>
    <row r="844" spans="2:41" s="3" customFormat="1" ht="2.85" customHeight="1" x14ac:dyDescent="0.2">
      <c r="P844" s="75"/>
      <c r="Q844" s="91"/>
      <c r="R844" s="6"/>
      <c r="S844" s="39"/>
      <c r="T844" s="6"/>
      <c r="U844" s="5"/>
      <c r="V844" s="52"/>
      <c r="W844" s="56"/>
      <c r="X844" s="15"/>
      <c r="Y844" s="52"/>
      <c r="Z844" s="39"/>
      <c r="AA844" s="39"/>
      <c r="AB844" s="55"/>
      <c r="AC844" s="17"/>
      <c r="AD844" s="15"/>
      <c r="AE844" s="65"/>
      <c r="AF844" s="121"/>
      <c r="AG844" s="39"/>
      <c r="AH844" s="52"/>
      <c r="AJ844" s="17"/>
      <c r="AK844" s="17"/>
      <c r="AL844" s="17"/>
      <c r="AM844" s="17"/>
      <c r="AO844" s="31"/>
    </row>
    <row r="845" spans="2:41" s="3" customFormat="1" ht="9.9499999999999993" customHeight="1" x14ac:dyDescent="0.2">
      <c r="C845" s="74"/>
      <c r="D845" s="40" t="s">
        <v>9</v>
      </c>
      <c r="E845" s="135" t="s">
        <v>504</v>
      </c>
      <c r="F845" s="135"/>
      <c r="G845" s="135"/>
      <c r="H845" s="135"/>
      <c r="I845" s="135"/>
      <c r="J845" s="135"/>
      <c r="K845" s="135"/>
      <c r="L845" s="135"/>
      <c r="M845" s="135"/>
      <c r="N845" s="135"/>
      <c r="O845" s="135"/>
      <c r="P845" s="135"/>
      <c r="S845" s="21"/>
      <c r="T845" s="68"/>
      <c r="U845" s="5"/>
      <c r="V845" s="52"/>
      <c r="W845" s="70"/>
      <c r="X845" s="70"/>
      <c r="Y845" s="52"/>
      <c r="Z845" s="39"/>
      <c r="AA845" s="39"/>
      <c r="AB845" s="55"/>
      <c r="AC845" s="17"/>
      <c r="AD845" s="15"/>
      <c r="AE845" s="65"/>
      <c r="AF845" s="121"/>
      <c r="AG845" s="17"/>
      <c r="AH845" s="52"/>
      <c r="AJ845" s="17"/>
      <c r="AK845" s="17"/>
      <c r="AL845" s="17"/>
      <c r="AM845" s="17"/>
      <c r="AO845" s="31"/>
    </row>
    <row r="846" spans="2:41" s="3" customFormat="1" ht="1.5" customHeight="1" x14ac:dyDescent="0.2">
      <c r="P846" s="75"/>
      <c r="Q846" s="91"/>
      <c r="R846" s="6"/>
      <c r="S846" s="39"/>
      <c r="T846" s="6"/>
      <c r="U846" s="5"/>
      <c r="V846" s="52"/>
      <c r="W846" s="56"/>
      <c r="X846" s="15"/>
      <c r="Y846" s="52"/>
      <c r="Z846" s="39"/>
      <c r="AA846" s="39"/>
      <c r="AB846" s="55"/>
      <c r="AC846" s="17"/>
      <c r="AD846" s="15"/>
      <c r="AE846" s="65"/>
      <c r="AF846" s="121"/>
      <c r="AG846" s="39"/>
      <c r="AH846" s="52"/>
      <c r="AJ846" s="17"/>
      <c r="AK846" s="17"/>
      <c r="AL846" s="17"/>
      <c r="AM846" s="17"/>
      <c r="AO846" s="31"/>
    </row>
    <row r="847" spans="2:41" s="3" customFormat="1" ht="9.9499999999999993" customHeight="1" x14ac:dyDescent="0.2">
      <c r="B847" s="114" t="s">
        <v>90</v>
      </c>
      <c r="D847" s="40"/>
      <c r="E847" s="75" t="s">
        <v>108</v>
      </c>
      <c r="F847" s="75"/>
      <c r="G847" s="30" t="s">
        <v>47</v>
      </c>
      <c r="H847" s="30"/>
      <c r="I847" s="30"/>
      <c r="J847" s="30"/>
      <c r="K847" s="30" t="s">
        <v>120</v>
      </c>
      <c r="L847" s="30"/>
      <c r="M847" s="30"/>
      <c r="N847" s="30"/>
      <c r="P847" s="75" t="s">
        <v>141</v>
      </c>
      <c r="Q847" s="91"/>
      <c r="R847" s="29"/>
      <c r="S847" s="39">
        <f t="shared" ref="S847:S852" si="733">IF(Suggested="Yes",AA847,AG847)</f>
        <v>7.3</v>
      </c>
      <c r="T847" s="37" t="s">
        <v>46</v>
      </c>
      <c r="U847" s="5" t="str">
        <f>+Instructions!$B$3</f>
        <v>B</v>
      </c>
      <c r="V847" s="52"/>
      <c r="W847" s="56">
        <f>+Instructions!$C$22</f>
        <v>0</v>
      </c>
      <c r="X847" s="39">
        <f>ROUND($AA847*(1-W847)+0.004999,2)</f>
        <v>7.3</v>
      </c>
      <c r="Y847" s="52"/>
      <c r="Z847" s="6" t="s">
        <v>737</v>
      </c>
      <c r="AA847" s="39">
        <v>7.3</v>
      </c>
      <c r="AB847" s="60">
        <f t="shared" ref="AB847:AB852" si="734">+W847</f>
        <v>0</v>
      </c>
      <c r="AC847" s="39">
        <f t="shared" ref="AC847:AC852" si="735">+X847</f>
        <v>7.3</v>
      </c>
      <c r="AD847" s="60">
        <f t="shared" ref="AD847:AD852" si="736">(AG847-AC847)/AG847</f>
        <v>0</v>
      </c>
      <c r="AE847" s="118"/>
      <c r="AF847" s="127">
        <v>2</v>
      </c>
      <c r="AG847" s="44">
        <f t="shared" ref="AG847:AG852" si="737">SUM(AJ847:AL847)+AE847</f>
        <v>7.3</v>
      </c>
      <c r="AH847" s="52"/>
      <c r="AJ847" s="17">
        <f t="shared" ref="AJ847:AJ852" si="738">ROUND(AC847/(1-VLOOKUP(AF847,Group,2,FALSE)),2)</f>
        <v>7.3</v>
      </c>
      <c r="AK847" s="17">
        <f t="shared" ref="AK847:AK852" si="739">IF(VLOOKUP(AF847,Group,5,FALSE)="YES",VLOOKUP(ROUND(ROUND(AJ847,1)-AJ847,2),Round,2,FALSE)+VLOOKUP(AF847,Group,6,FALSE),0)</f>
        <v>0</v>
      </c>
      <c r="AL847" s="17">
        <f t="shared" ref="AL847:AL852" si="740">IF(VLOOKUP(AF847,Group,7,FALSE)="",0,ROUND(AJ847-0.04999,1)-AJ847+AM847)</f>
        <v>0</v>
      </c>
      <c r="AM847" s="17" t="str">
        <f t="shared" ref="AM847:AM852" si="741">IF(VLOOKUP(AF847,Group,7,FALSE)="","",VLOOKUP(AF847,Group,7,FALSE))</f>
        <v/>
      </c>
      <c r="AO847" s="103" t="s">
        <v>57</v>
      </c>
    </row>
    <row r="848" spans="2:41" s="3" customFormat="1" ht="2.85" customHeight="1" x14ac:dyDescent="0.2">
      <c r="P848" s="75"/>
      <c r="Q848" s="91"/>
      <c r="R848" s="6"/>
      <c r="S848" s="39"/>
      <c r="T848" s="6"/>
      <c r="U848" s="5"/>
      <c r="V848" s="52"/>
      <c r="W848" s="56"/>
      <c r="X848" s="15"/>
      <c r="Y848" s="52"/>
      <c r="Z848" s="39"/>
      <c r="AA848" s="39"/>
      <c r="AB848" s="55"/>
      <c r="AC848" s="17"/>
      <c r="AD848" s="15"/>
      <c r="AE848" s="65"/>
      <c r="AF848" s="121"/>
      <c r="AG848" s="39"/>
      <c r="AH848" s="52"/>
      <c r="AJ848" s="17"/>
      <c r="AK848" s="17"/>
      <c r="AL848" s="17"/>
      <c r="AM848" s="17"/>
      <c r="AO848" s="31"/>
    </row>
    <row r="849" spans="2:41" s="3" customFormat="1" ht="9.9499999999999993" customHeight="1" x14ac:dyDescent="0.2">
      <c r="B849" s="115" t="s">
        <v>92</v>
      </c>
      <c r="D849" s="40"/>
      <c r="E849" s="75" t="s">
        <v>86</v>
      </c>
      <c r="F849" s="75"/>
      <c r="G849" s="30" t="s">
        <v>138</v>
      </c>
      <c r="H849" s="30"/>
      <c r="I849" s="30"/>
      <c r="J849" s="30"/>
      <c r="K849" s="30"/>
      <c r="L849" s="149"/>
      <c r="M849" s="30"/>
      <c r="N849" s="30"/>
      <c r="P849" s="75" t="s">
        <v>364</v>
      </c>
      <c r="Q849" s="91"/>
      <c r="R849" s="29"/>
      <c r="S849" s="39">
        <f>IF(Suggested="Yes",AA849,AG849)</f>
        <v>22.6</v>
      </c>
      <c r="T849" s="37" t="s">
        <v>46</v>
      </c>
      <c r="U849" s="5" t="str">
        <f>+Instructions!$B$3</f>
        <v>B</v>
      </c>
      <c r="V849" s="52"/>
      <c r="W849" s="56">
        <f>+Instructions!$C$22</f>
        <v>0</v>
      </c>
      <c r="X849" s="17">
        <f>ROUND($AA849*(1-W849)+0.004999,2)</f>
        <v>22.6</v>
      </c>
      <c r="Y849" s="52"/>
      <c r="Z849" s="6" t="s">
        <v>737</v>
      </c>
      <c r="AA849" s="39">
        <v>22.6</v>
      </c>
      <c r="AB849" s="60">
        <f>+W849</f>
        <v>0</v>
      </c>
      <c r="AC849" s="17">
        <f>+X849</f>
        <v>22.6</v>
      </c>
      <c r="AD849" s="12">
        <f>(AG849-AC849)/AG849</f>
        <v>0</v>
      </c>
      <c r="AE849" s="118"/>
      <c r="AF849" s="128">
        <v>4</v>
      </c>
      <c r="AG849" s="111">
        <f>SUM(AJ849:AL849)+AE849</f>
        <v>22.6</v>
      </c>
      <c r="AH849" s="52"/>
      <c r="AJ849" s="17">
        <f>ROUND(AC849/(1-VLOOKUP(AF849,Group,2,FALSE)),2)</f>
        <v>22.6</v>
      </c>
      <c r="AK849" s="17">
        <f>IF(VLOOKUP(AF849,Group,5,FALSE)="YES",VLOOKUP(ROUND(ROUND(AJ849,1)-AJ849,2),Round,2,FALSE)+VLOOKUP(AF849,Group,6,FALSE),0)</f>
        <v>0</v>
      </c>
      <c r="AL849" s="17">
        <f>IF(VLOOKUP(AF849,Group,7,FALSE)="",0,ROUND(AJ849-0.04999,1)-AJ849+AM849)</f>
        <v>0</v>
      </c>
      <c r="AM849" s="17" t="str">
        <f>IF(VLOOKUP(AF849,Group,7,FALSE)="","",VLOOKUP(AF849,Group,7,FALSE))</f>
        <v/>
      </c>
      <c r="AO849" s="103" t="s">
        <v>57</v>
      </c>
    </row>
    <row r="850" spans="2:41" s="3" customFormat="1" ht="9.9499999999999993" customHeight="1" x14ac:dyDescent="0.2">
      <c r="B850" s="115" t="s">
        <v>92</v>
      </c>
      <c r="D850" s="40"/>
      <c r="E850" s="75" t="s">
        <v>86</v>
      </c>
      <c r="F850" s="75"/>
      <c r="G850" s="30" t="s">
        <v>106</v>
      </c>
      <c r="H850" s="30"/>
      <c r="I850" s="30"/>
      <c r="J850" s="30"/>
      <c r="K850" s="30"/>
      <c r="L850" s="149"/>
      <c r="M850" s="30"/>
      <c r="N850" s="30"/>
      <c r="P850" s="75" t="s">
        <v>364</v>
      </c>
      <c r="Q850" s="91"/>
      <c r="R850" s="29"/>
      <c r="S850" s="39">
        <f t="shared" si="733"/>
        <v>18.5</v>
      </c>
      <c r="T850" s="37" t="s">
        <v>46</v>
      </c>
      <c r="U850" s="5" t="str">
        <f>+Instructions!$B$3</f>
        <v>B</v>
      </c>
      <c r="V850" s="52"/>
      <c r="W850" s="56">
        <f>+Instructions!$C$22</f>
        <v>0</v>
      </c>
      <c r="X850" s="17">
        <f>ROUND($AA850*(1-W850)+0.004999,2)</f>
        <v>18.5</v>
      </c>
      <c r="Y850" s="52"/>
      <c r="Z850" s="6" t="s">
        <v>737</v>
      </c>
      <c r="AA850" s="39">
        <v>18.5</v>
      </c>
      <c r="AB850" s="60">
        <f t="shared" si="734"/>
        <v>0</v>
      </c>
      <c r="AC850" s="17">
        <f t="shared" si="735"/>
        <v>18.5</v>
      </c>
      <c r="AD850" s="12">
        <f t="shared" si="736"/>
        <v>0</v>
      </c>
      <c r="AE850" s="118"/>
      <c r="AF850" s="128">
        <v>4</v>
      </c>
      <c r="AG850" s="111">
        <f t="shared" si="737"/>
        <v>18.5</v>
      </c>
      <c r="AH850" s="52"/>
      <c r="AJ850" s="17">
        <f t="shared" si="738"/>
        <v>18.5</v>
      </c>
      <c r="AK850" s="17">
        <f t="shared" si="739"/>
        <v>0</v>
      </c>
      <c r="AL850" s="17">
        <f t="shared" si="740"/>
        <v>0</v>
      </c>
      <c r="AM850" s="17" t="str">
        <f t="shared" si="741"/>
        <v/>
      </c>
      <c r="AO850" s="103" t="s">
        <v>57</v>
      </c>
    </row>
    <row r="851" spans="2:41" s="3" customFormat="1" ht="2.85" customHeight="1" x14ac:dyDescent="0.2">
      <c r="P851" s="75"/>
      <c r="Q851" s="91"/>
      <c r="R851" s="6"/>
      <c r="S851" s="39"/>
      <c r="T851" s="6"/>
      <c r="U851" s="5"/>
      <c r="V851" s="52"/>
      <c r="W851" s="56"/>
      <c r="X851" s="15"/>
      <c r="Y851" s="52"/>
      <c r="Z851" s="39"/>
      <c r="AA851" s="39"/>
      <c r="AB851" s="55"/>
      <c r="AC851" s="17"/>
      <c r="AD851" s="15"/>
      <c r="AE851" s="65"/>
      <c r="AF851" s="121"/>
      <c r="AG851" s="39"/>
      <c r="AH851" s="52"/>
      <c r="AJ851" s="17"/>
      <c r="AK851" s="17"/>
      <c r="AL851" s="17"/>
      <c r="AM851" s="17"/>
      <c r="AO851" s="31"/>
    </row>
    <row r="852" spans="2:41" s="3" customFormat="1" ht="9.9499999999999993" customHeight="1" x14ac:dyDescent="0.2">
      <c r="B852" s="112" t="s">
        <v>91</v>
      </c>
      <c r="D852" s="40"/>
      <c r="E852" s="75" t="s">
        <v>139</v>
      </c>
      <c r="F852" s="75"/>
      <c r="G852" s="30" t="s">
        <v>98</v>
      </c>
      <c r="H852" s="30"/>
      <c r="I852" s="30"/>
      <c r="J852" s="30"/>
      <c r="K852" s="30"/>
      <c r="L852" s="30"/>
      <c r="M852" s="30"/>
      <c r="N852" s="30"/>
      <c r="P852" s="75"/>
      <c r="Q852" s="91"/>
      <c r="R852" s="29"/>
      <c r="S852" s="39">
        <f t="shared" si="733"/>
        <v>16.899999999999999</v>
      </c>
      <c r="T852" s="37" t="s">
        <v>45</v>
      </c>
      <c r="U852" s="5" t="str">
        <f>+Instructions!$B$3</f>
        <v>B</v>
      </c>
      <c r="V852" s="52"/>
      <c r="W852" s="56">
        <f>+Instructions!$C$22</f>
        <v>0</v>
      </c>
      <c r="X852" s="17">
        <f>ROUND($AA852*(1-W852)+0.004999,2)</f>
        <v>16.899999999999999</v>
      </c>
      <c r="Y852" s="52"/>
      <c r="Z852" s="6" t="s">
        <v>737</v>
      </c>
      <c r="AA852" s="39">
        <v>16.899999999999999</v>
      </c>
      <c r="AB852" s="60">
        <f t="shared" si="734"/>
        <v>0</v>
      </c>
      <c r="AC852" s="17">
        <f t="shared" si="735"/>
        <v>16.899999999999999</v>
      </c>
      <c r="AD852" s="12">
        <f t="shared" si="736"/>
        <v>0</v>
      </c>
      <c r="AE852" s="118"/>
      <c r="AF852" s="126">
        <v>3</v>
      </c>
      <c r="AG852" s="53">
        <f t="shared" si="737"/>
        <v>16.899999999999999</v>
      </c>
      <c r="AH852" s="52"/>
      <c r="AJ852" s="17">
        <f t="shared" si="738"/>
        <v>16.899999999999999</v>
      </c>
      <c r="AK852" s="17">
        <f t="shared" si="739"/>
        <v>0</v>
      </c>
      <c r="AL852" s="17">
        <f t="shared" si="740"/>
        <v>0</v>
      </c>
      <c r="AM852" s="17" t="str">
        <f t="shared" si="741"/>
        <v/>
      </c>
      <c r="AO852" s="103" t="s">
        <v>57</v>
      </c>
    </row>
    <row r="853" spans="2:41" s="3" customFormat="1" ht="3.95" customHeight="1" x14ac:dyDescent="0.2">
      <c r="P853" s="75"/>
      <c r="Q853" s="91"/>
      <c r="R853" s="6"/>
      <c r="S853" s="39"/>
      <c r="T853" s="6"/>
      <c r="U853" s="5"/>
      <c r="V853" s="52"/>
      <c r="W853" s="56"/>
      <c r="X853" s="15"/>
      <c r="Y853" s="52"/>
      <c r="Z853" s="39"/>
      <c r="AA853" s="39"/>
      <c r="AB853" s="55"/>
      <c r="AC853" s="17"/>
      <c r="AD853" s="15"/>
      <c r="AE853" s="65"/>
      <c r="AF853" s="121"/>
      <c r="AG853" s="39"/>
      <c r="AH853" s="52"/>
      <c r="AJ853" s="17"/>
      <c r="AK853" s="17"/>
      <c r="AL853" s="17"/>
      <c r="AM853" s="17"/>
      <c r="AO853" s="31"/>
    </row>
    <row r="854" spans="2:41" s="3" customFormat="1" ht="9.9499999999999993" customHeight="1" x14ac:dyDescent="0.2">
      <c r="P854" s="75"/>
      <c r="Q854" s="91"/>
      <c r="R854" s="6"/>
      <c r="S854" s="39"/>
      <c r="T854" s="6"/>
      <c r="U854" s="5"/>
      <c r="V854" s="52"/>
      <c r="W854" s="56"/>
      <c r="X854" s="15"/>
      <c r="Y854" s="52"/>
      <c r="Z854" s="39"/>
      <c r="AA854" s="39"/>
      <c r="AB854" s="55"/>
      <c r="AC854" s="17"/>
      <c r="AD854" s="15"/>
      <c r="AE854" s="65"/>
      <c r="AF854" s="121"/>
      <c r="AG854" s="39"/>
      <c r="AH854" s="52"/>
      <c r="AJ854" s="17"/>
      <c r="AK854" s="17"/>
      <c r="AL854" s="17"/>
      <c r="AM854" s="17"/>
      <c r="AO854" s="31"/>
    </row>
    <row r="855" spans="2:41" s="3" customFormat="1" ht="9.9499999999999993" customHeight="1" x14ac:dyDescent="0.2">
      <c r="P855" s="75"/>
      <c r="Q855" s="91"/>
      <c r="R855" s="6"/>
      <c r="S855" s="39"/>
      <c r="T855" s="6"/>
      <c r="U855" s="5"/>
      <c r="V855" s="52"/>
      <c r="W855" s="56"/>
      <c r="X855" s="15"/>
      <c r="Y855" s="52"/>
      <c r="Z855" s="39"/>
      <c r="AA855" s="39"/>
      <c r="AB855" s="55"/>
      <c r="AC855" s="17"/>
      <c r="AD855" s="15"/>
      <c r="AE855" s="65"/>
      <c r="AF855" s="121"/>
      <c r="AG855" s="39"/>
      <c r="AH855" s="52"/>
      <c r="AJ855" s="17"/>
      <c r="AK855" s="17"/>
      <c r="AL855" s="17"/>
      <c r="AM855" s="17"/>
      <c r="AO855" s="31"/>
    </row>
    <row r="856" spans="2:41" s="3" customFormat="1" ht="9.9499999999999993" customHeight="1" x14ac:dyDescent="0.2">
      <c r="P856" s="75"/>
      <c r="Q856" s="91"/>
      <c r="R856" s="6"/>
      <c r="S856" s="39"/>
      <c r="T856" s="6"/>
      <c r="U856" s="5"/>
      <c r="V856" s="52"/>
      <c r="W856" s="56"/>
      <c r="X856" s="15"/>
      <c r="Y856" s="52"/>
      <c r="Z856" s="39"/>
      <c r="AA856" s="39"/>
      <c r="AB856" s="55"/>
      <c r="AC856" s="17"/>
      <c r="AD856" s="15"/>
      <c r="AE856" s="65"/>
      <c r="AF856" s="121"/>
      <c r="AG856" s="39"/>
      <c r="AH856" s="52"/>
      <c r="AJ856" s="17"/>
      <c r="AK856" s="17"/>
      <c r="AL856" s="17"/>
      <c r="AM856" s="17"/>
      <c r="AO856" s="31"/>
    </row>
    <row r="857" spans="2:41" s="3" customFormat="1" ht="9.9499999999999993" customHeight="1" x14ac:dyDescent="0.2">
      <c r="P857" s="75"/>
      <c r="Q857" s="91"/>
      <c r="R857" s="6"/>
      <c r="S857" s="39"/>
      <c r="T857" s="6"/>
      <c r="U857" s="5"/>
      <c r="V857" s="52"/>
      <c r="W857" s="56"/>
      <c r="X857" s="15"/>
      <c r="Y857" s="52"/>
      <c r="Z857" s="39"/>
      <c r="AA857" s="39"/>
      <c r="AB857" s="55"/>
      <c r="AC857" s="17"/>
      <c r="AD857" s="15"/>
      <c r="AE857" s="65"/>
      <c r="AF857" s="121"/>
      <c r="AG857" s="39"/>
      <c r="AH857" s="52"/>
      <c r="AJ857" s="17"/>
      <c r="AK857" s="17"/>
      <c r="AL857" s="17"/>
      <c r="AM857" s="17"/>
      <c r="AO857" s="31"/>
    </row>
    <row r="858" spans="2:41" s="3" customFormat="1" ht="9.9499999999999993" customHeight="1" x14ac:dyDescent="0.2">
      <c r="P858" s="75"/>
      <c r="Q858" s="91"/>
      <c r="R858" s="6"/>
      <c r="S858" s="39"/>
      <c r="T858" s="6"/>
      <c r="U858" s="5"/>
      <c r="V858" s="52"/>
      <c r="W858" s="56"/>
      <c r="X858" s="15"/>
      <c r="Y858" s="52"/>
      <c r="Z858" s="39"/>
      <c r="AA858" s="39"/>
      <c r="AB858" s="55"/>
      <c r="AC858" s="17"/>
      <c r="AD858" s="15"/>
      <c r="AE858" s="65"/>
      <c r="AF858" s="121"/>
      <c r="AG858" s="39"/>
      <c r="AH858" s="52"/>
      <c r="AJ858" s="17"/>
      <c r="AK858" s="17"/>
      <c r="AL858" s="17"/>
      <c r="AM858" s="17"/>
      <c r="AO858" s="31"/>
    </row>
    <row r="859" spans="2:41" s="3" customFormat="1" ht="9.9499999999999993" customHeight="1" x14ac:dyDescent="0.2">
      <c r="P859" s="75"/>
      <c r="Q859" s="91"/>
      <c r="R859" s="6"/>
      <c r="S859" s="39"/>
      <c r="T859" s="6"/>
      <c r="U859" s="5"/>
      <c r="V859" s="52"/>
      <c r="W859" s="56"/>
      <c r="X859" s="15"/>
      <c r="Y859" s="52"/>
      <c r="Z859" s="39"/>
      <c r="AA859" s="39"/>
      <c r="AB859" s="55"/>
      <c r="AC859" s="17"/>
      <c r="AD859" s="15"/>
      <c r="AE859" s="65"/>
      <c r="AF859" s="121"/>
      <c r="AG859" s="39"/>
      <c r="AH859" s="52"/>
      <c r="AJ859" s="17"/>
      <c r="AK859" s="17"/>
      <c r="AL859" s="17"/>
      <c r="AM859" s="17"/>
      <c r="AO859" s="31"/>
    </row>
    <row r="860" spans="2:41" s="3" customFormat="1" ht="9.9499999999999993" customHeight="1" x14ac:dyDescent="0.2">
      <c r="P860" s="75"/>
      <c r="Q860" s="91"/>
      <c r="R860" s="6"/>
      <c r="S860" s="39"/>
      <c r="T860" s="6"/>
      <c r="U860" s="5"/>
      <c r="V860" s="52"/>
      <c r="W860" s="56"/>
      <c r="X860" s="15"/>
      <c r="Y860" s="52"/>
      <c r="Z860" s="39"/>
      <c r="AA860" s="39"/>
      <c r="AB860" s="55"/>
      <c r="AC860" s="17"/>
      <c r="AD860" s="15"/>
      <c r="AE860" s="65"/>
      <c r="AF860" s="121"/>
      <c r="AG860" s="39"/>
      <c r="AH860" s="52"/>
      <c r="AJ860" s="17"/>
      <c r="AK860" s="17"/>
      <c r="AL860" s="17"/>
      <c r="AM860" s="17"/>
      <c r="AO860" s="31"/>
    </row>
    <row r="861" spans="2:41" s="3" customFormat="1" ht="9.9499999999999993" customHeight="1" x14ac:dyDescent="0.2">
      <c r="P861" s="75"/>
      <c r="Q861" s="91"/>
      <c r="R861" s="6"/>
      <c r="S861" s="39"/>
      <c r="T861" s="6"/>
      <c r="U861" s="5"/>
      <c r="V861" s="52"/>
      <c r="W861" s="56"/>
      <c r="X861" s="15"/>
      <c r="Y861" s="52"/>
      <c r="Z861" s="39"/>
      <c r="AA861" s="39"/>
      <c r="AB861" s="55"/>
      <c r="AC861" s="17"/>
      <c r="AD861" s="15"/>
      <c r="AE861" s="65"/>
      <c r="AF861" s="121"/>
      <c r="AG861" s="39"/>
      <c r="AH861" s="52"/>
      <c r="AJ861" s="17"/>
      <c r="AK861" s="17"/>
      <c r="AL861" s="17"/>
      <c r="AM861" s="17"/>
      <c r="AO861" s="31"/>
    </row>
    <row r="862" spans="2:41" s="3" customFormat="1" ht="9.9499999999999993" customHeight="1" x14ac:dyDescent="0.2">
      <c r="P862" s="75"/>
      <c r="Q862" s="91"/>
      <c r="R862" s="6"/>
      <c r="S862" s="39"/>
      <c r="T862" s="6"/>
      <c r="U862" s="5"/>
      <c r="V862" s="52"/>
      <c r="W862" s="56"/>
      <c r="X862" s="15"/>
      <c r="Y862" s="52"/>
      <c r="Z862" s="39"/>
      <c r="AA862" s="39"/>
      <c r="AB862" s="55"/>
      <c r="AC862" s="17"/>
      <c r="AD862" s="15"/>
      <c r="AE862" s="65"/>
      <c r="AF862" s="121"/>
      <c r="AG862" s="39"/>
      <c r="AH862" s="52"/>
      <c r="AJ862" s="17"/>
      <c r="AK862" s="17"/>
      <c r="AL862" s="17"/>
      <c r="AM862" s="17"/>
      <c r="AO862" s="31"/>
    </row>
    <row r="863" spans="2:41" s="3" customFormat="1" ht="9.9499999999999993" customHeight="1" x14ac:dyDescent="0.2">
      <c r="P863" s="75"/>
      <c r="Q863" s="91"/>
      <c r="R863" s="6"/>
      <c r="S863" s="39"/>
      <c r="T863" s="6"/>
      <c r="U863" s="5"/>
      <c r="V863" s="52"/>
      <c r="W863" s="56"/>
      <c r="X863" s="15"/>
      <c r="Y863" s="52"/>
      <c r="Z863" s="39"/>
      <c r="AA863" s="39"/>
      <c r="AB863" s="55"/>
      <c r="AC863" s="17"/>
      <c r="AD863" s="15"/>
      <c r="AE863" s="65"/>
      <c r="AF863" s="121"/>
      <c r="AG863" s="39"/>
      <c r="AH863" s="52"/>
      <c r="AJ863" s="17"/>
      <c r="AK863" s="17"/>
      <c r="AL863" s="17"/>
      <c r="AM863" s="17"/>
      <c r="AO863" s="31"/>
    </row>
    <row r="864" spans="2:41" s="3" customFormat="1" ht="9.9499999999999993" customHeight="1" x14ac:dyDescent="0.2">
      <c r="P864" s="75"/>
      <c r="Q864" s="91"/>
      <c r="R864" s="6"/>
      <c r="S864" s="39"/>
      <c r="T864" s="6"/>
      <c r="U864" s="5"/>
      <c r="V864" s="52"/>
      <c r="W864" s="56"/>
      <c r="X864" s="15"/>
      <c r="Y864" s="52"/>
      <c r="Z864" s="39"/>
      <c r="AA864" s="39"/>
      <c r="AB864" s="55"/>
      <c r="AC864" s="17"/>
      <c r="AD864" s="15"/>
      <c r="AE864" s="65"/>
      <c r="AF864" s="121"/>
      <c r="AG864" s="39"/>
      <c r="AH864" s="52"/>
      <c r="AJ864" s="17"/>
      <c r="AK864" s="17"/>
      <c r="AL864" s="17"/>
      <c r="AM864" s="17"/>
      <c r="AO864" s="31"/>
    </row>
    <row r="865" spans="16:41" s="3" customFormat="1" ht="9.9499999999999993" customHeight="1" x14ac:dyDescent="0.2">
      <c r="P865" s="75"/>
      <c r="Q865" s="91"/>
      <c r="R865" s="6"/>
      <c r="S865" s="39"/>
      <c r="T865" s="6"/>
      <c r="U865" s="5"/>
      <c r="V865" s="52"/>
      <c r="W865" s="56"/>
      <c r="X865" s="15"/>
      <c r="Y865" s="52"/>
      <c r="Z865" s="39"/>
      <c r="AA865" s="39"/>
      <c r="AB865" s="55"/>
      <c r="AC865" s="17"/>
      <c r="AD865" s="15"/>
      <c r="AE865" s="65"/>
      <c r="AF865" s="121"/>
      <c r="AG865" s="39"/>
      <c r="AH865" s="52"/>
      <c r="AJ865" s="17"/>
      <c r="AK865" s="17"/>
      <c r="AL865" s="17"/>
      <c r="AM865" s="17"/>
      <c r="AO865" s="31"/>
    </row>
    <row r="866" spans="16:41" s="3" customFormat="1" ht="9.9499999999999993" customHeight="1" x14ac:dyDescent="0.2">
      <c r="P866" s="75"/>
      <c r="Q866" s="91"/>
      <c r="R866" s="6"/>
      <c r="S866" s="39"/>
      <c r="T866" s="6"/>
      <c r="U866" s="5"/>
      <c r="V866" s="52"/>
      <c r="W866" s="56"/>
      <c r="X866" s="15"/>
      <c r="Y866" s="52"/>
      <c r="Z866" s="39"/>
      <c r="AA866" s="39"/>
      <c r="AB866" s="55"/>
      <c r="AC866" s="17"/>
      <c r="AD866" s="15"/>
      <c r="AE866" s="65"/>
      <c r="AF866" s="121"/>
      <c r="AG866" s="39"/>
      <c r="AH866" s="52"/>
      <c r="AJ866" s="17"/>
      <c r="AK866" s="17"/>
      <c r="AL866" s="17"/>
      <c r="AM866" s="17"/>
      <c r="AO866" s="31"/>
    </row>
    <row r="867" spans="16:41" s="3" customFormat="1" ht="9.9499999999999993" customHeight="1" x14ac:dyDescent="0.2">
      <c r="P867" s="75"/>
      <c r="Q867" s="91"/>
      <c r="R867" s="6"/>
      <c r="S867" s="39"/>
      <c r="T867" s="6"/>
      <c r="U867" s="5"/>
      <c r="V867" s="52"/>
      <c r="W867" s="56"/>
      <c r="X867" s="15"/>
      <c r="Y867" s="52"/>
      <c r="Z867" s="39"/>
      <c r="AA867" s="39"/>
      <c r="AB867" s="55"/>
      <c r="AC867" s="17"/>
      <c r="AD867" s="15"/>
      <c r="AE867" s="65"/>
      <c r="AF867" s="121"/>
      <c r="AG867" s="39"/>
      <c r="AH867" s="52"/>
      <c r="AJ867" s="17"/>
      <c r="AK867" s="17"/>
      <c r="AL867" s="17"/>
      <c r="AM867" s="17"/>
      <c r="AO867" s="31"/>
    </row>
    <row r="868" spans="16:41" s="3" customFormat="1" ht="9.9499999999999993" customHeight="1" x14ac:dyDescent="0.2">
      <c r="P868" s="75"/>
      <c r="Q868" s="91"/>
      <c r="R868" s="6"/>
      <c r="S868" s="39"/>
      <c r="T868" s="6"/>
      <c r="U868" s="5"/>
      <c r="V868" s="52"/>
      <c r="W868" s="56"/>
      <c r="X868" s="15"/>
      <c r="Y868" s="52"/>
      <c r="Z868" s="39"/>
      <c r="AA868" s="39"/>
      <c r="AB868" s="55"/>
      <c r="AC868" s="17"/>
      <c r="AD868" s="15"/>
      <c r="AE868" s="65"/>
      <c r="AF868" s="121"/>
      <c r="AG868" s="39"/>
      <c r="AH868" s="52"/>
      <c r="AJ868" s="17"/>
      <c r="AK868" s="17"/>
      <c r="AL868" s="17"/>
      <c r="AM868" s="17"/>
      <c r="AO868" s="31"/>
    </row>
    <row r="869" spans="16:41" s="3" customFormat="1" ht="9.9499999999999993" customHeight="1" x14ac:dyDescent="0.2">
      <c r="P869" s="75"/>
      <c r="Q869" s="91"/>
      <c r="R869" s="6"/>
      <c r="S869" s="39"/>
      <c r="T869" s="6"/>
      <c r="U869" s="5"/>
      <c r="V869" s="52"/>
      <c r="W869" s="56"/>
      <c r="X869" s="15"/>
      <c r="Y869" s="52"/>
      <c r="Z869" s="39"/>
      <c r="AA869" s="39"/>
      <c r="AB869" s="55"/>
      <c r="AC869" s="17"/>
      <c r="AD869" s="15"/>
      <c r="AE869" s="65"/>
      <c r="AF869" s="121"/>
      <c r="AG869" s="39"/>
      <c r="AH869" s="52"/>
      <c r="AJ869" s="17"/>
      <c r="AK869" s="17"/>
      <c r="AL869" s="17"/>
      <c r="AM869" s="17"/>
      <c r="AO869" s="31"/>
    </row>
    <row r="870" spans="16:41" s="3" customFormat="1" ht="9.9499999999999993" customHeight="1" x14ac:dyDescent="0.2">
      <c r="P870" s="75"/>
      <c r="Q870" s="91"/>
      <c r="R870" s="6"/>
      <c r="S870" s="39"/>
      <c r="T870" s="6"/>
      <c r="U870" s="5"/>
      <c r="V870" s="52"/>
      <c r="W870" s="56"/>
      <c r="X870" s="15"/>
      <c r="Y870" s="52"/>
      <c r="Z870" s="39"/>
      <c r="AA870" s="39"/>
      <c r="AB870" s="55"/>
      <c r="AC870" s="17"/>
      <c r="AD870" s="15"/>
      <c r="AE870" s="65"/>
      <c r="AF870" s="121"/>
      <c r="AG870" s="39"/>
      <c r="AH870" s="52"/>
      <c r="AJ870" s="17"/>
      <c r="AK870" s="17"/>
      <c r="AL870" s="17"/>
      <c r="AM870" s="17"/>
      <c r="AO870" s="31"/>
    </row>
    <row r="871" spans="16:41" s="3" customFormat="1" ht="9.9499999999999993" customHeight="1" x14ac:dyDescent="0.2">
      <c r="P871" s="75"/>
      <c r="Q871" s="91"/>
      <c r="R871" s="6"/>
      <c r="S871" s="39"/>
      <c r="T871" s="6"/>
      <c r="U871" s="5"/>
      <c r="V871" s="52"/>
      <c r="W871" s="56"/>
      <c r="X871" s="15"/>
      <c r="Y871" s="52"/>
      <c r="Z871" s="39"/>
      <c r="AA871" s="39"/>
      <c r="AB871" s="55"/>
      <c r="AC871" s="17"/>
      <c r="AD871" s="15"/>
      <c r="AE871" s="65"/>
      <c r="AF871" s="121"/>
      <c r="AG871" s="39"/>
      <c r="AH871" s="52"/>
      <c r="AJ871" s="17"/>
      <c r="AK871" s="17"/>
      <c r="AL871" s="17"/>
      <c r="AM871" s="17"/>
      <c r="AO871" s="31"/>
    </row>
    <row r="872" spans="16:41" s="3" customFormat="1" ht="9.9499999999999993" customHeight="1" x14ac:dyDescent="0.2">
      <c r="P872" s="75"/>
      <c r="Q872" s="91"/>
      <c r="R872" s="6"/>
      <c r="S872" s="39"/>
      <c r="T872" s="6"/>
      <c r="U872" s="5"/>
      <c r="V872" s="52"/>
      <c r="W872" s="56"/>
      <c r="X872" s="15"/>
      <c r="Y872" s="52"/>
      <c r="Z872" s="39"/>
      <c r="AA872" s="39"/>
      <c r="AB872" s="55"/>
      <c r="AC872" s="17"/>
      <c r="AD872" s="15"/>
      <c r="AE872" s="65"/>
      <c r="AF872" s="121"/>
      <c r="AG872" s="39"/>
      <c r="AH872" s="52"/>
      <c r="AJ872" s="17"/>
      <c r="AK872" s="17"/>
      <c r="AL872" s="17"/>
      <c r="AM872" s="17"/>
      <c r="AO872" s="31"/>
    </row>
    <row r="873" spans="16:41" s="3" customFormat="1" ht="9.9499999999999993" customHeight="1" x14ac:dyDescent="0.2">
      <c r="P873" s="75"/>
      <c r="Q873" s="91"/>
      <c r="R873" s="6"/>
      <c r="S873" s="39"/>
      <c r="T873" s="6"/>
      <c r="U873" s="5"/>
      <c r="V873" s="52"/>
      <c r="W873" s="56"/>
      <c r="X873" s="15"/>
      <c r="Y873" s="52"/>
      <c r="Z873" s="39"/>
      <c r="AA873" s="39"/>
      <c r="AB873" s="55"/>
      <c r="AC873" s="17"/>
      <c r="AD873" s="15"/>
      <c r="AE873" s="65"/>
      <c r="AF873" s="121"/>
      <c r="AG873" s="39"/>
      <c r="AH873" s="52"/>
      <c r="AJ873" s="17"/>
      <c r="AK873" s="17"/>
      <c r="AL873" s="17"/>
      <c r="AM873" s="17"/>
      <c r="AO873" s="31"/>
    </row>
    <row r="874" spans="16:41" s="3" customFormat="1" ht="9.9499999999999993" customHeight="1" x14ac:dyDescent="0.2">
      <c r="P874" s="75"/>
      <c r="Q874" s="91"/>
      <c r="R874" s="6"/>
      <c r="S874" s="39"/>
      <c r="T874" s="6"/>
      <c r="U874" s="5"/>
      <c r="V874" s="52"/>
      <c r="W874" s="56"/>
      <c r="X874" s="15"/>
      <c r="Y874" s="52"/>
      <c r="Z874" s="39"/>
      <c r="AA874" s="39"/>
      <c r="AB874" s="55"/>
      <c r="AC874" s="17"/>
      <c r="AD874" s="15"/>
      <c r="AE874" s="65"/>
      <c r="AF874" s="121"/>
      <c r="AG874" s="39"/>
      <c r="AH874" s="52"/>
      <c r="AJ874" s="17"/>
      <c r="AK874" s="17"/>
      <c r="AL874" s="17"/>
      <c r="AM874" s="17"/>
      <c r="AO874" s="31"/>
    </row>
    <row r="875" spans="16:41" s="3" customFormat="1" ht="9.9499999999999993" customHeight="1" x14ac:dyDescent="0.2">
      <c r="P875" s="75"/>
      <c r="Q875" s="91"/>
      <c r="R875" s="6"/>
      <c r="S875" s="39"/>
      <c r="T875" s="6"/>
      <c r="U875" s="5"/>
      <c r="V875" s="52"/>
      <c r="W875" s="56"/>
      <c r="X875" s="15"/>
      <c r="Y875" s="52"/>
      <c r="Z875" s="39"/>
      <c r="AA875" s="39"/>
      <c r="AB875" s="55"/>
      <c r="AC875" s="17"/>
      <c r="AD875" s="15"/>
      <c r="AE875" s="65"/>
      <c r="AF875" s="121"/>
      <c r="AG875" s="39"/>
      <c r="AH875" s="52"/>
      <c r="AJ875" s="17"/>
      <c r="AK875" s="17"/>
      <c r="AL875" s="17"/>
      <c r="AM875" s="17"/>
      <c r="AO875" s="31"/>
    </row>
    <row r="876" spans="16:41" s="3" customFormat="1" ht="9.9499999999999993" customHeight="1" x14ac:dyDescent="0.2">
      <c r="P876" s="75"/>
      <c r="Q876" s="91"/>
      <c r="R876" s="6"/>
      <c r="S876" s="39"/>
      <c r="T876" s="6"/>
      <c r="U876" s="5"/>
      <c r="V876" s="52"/>
      <c r="W876" s="56"/>
      <c r="X876" s="15"/>
      <c r="Y876" s="52"/>
      <c r="Z876" s="39"/>
      <c r="AA876" s="39"/>
      <c r="AB876" s="55"/>
      <c r="AC876" s="17"/>
      <c r="AD876" s="15"/>
      <c r="AE876" s="65"/>
      <c r="AF876" s="121"/>
      <c r="AG876" s="39"/>
      <c r="AH876" s="52"/>
      <c r="AJ876" s="17"/>
      <c r="AK876" s="17"/>
      <c r="AL876" s="17"/>
      <c r="AM876" s="17"/>
      <c r="AO876" s="31"/>
    </row>
    <row r="877" spans="16:41" s="3" customFormat="1" ht="9.9499999999999993" customHeight="1" x14ac:dyDescent="0.2">
      <c r="P877" s="75"/>
      <c r="Q877" s="91"/>
      <c r="R877" s="6"/>
      <c r="S877" s="39"/>
      <c r="T877" s="6"/>
      <c r="U877" s="5"/>
      <c r="V877" s="52"/>
      <c r="W877" s="56"/>
      <c r="X877" s="15"/>
      <c r="Y877" s="52"/>
      <c r="Z877" s="39"/>
      <c r="AA877" s="39"/>
      <c r="AB877" s="55"/>
      <c r="AC877" s="17"/>
      <c r="AD877" s="15"/>
      <c r="AE877" s="65"/>
      <c r="AF877" s="121"/>
      <c r="AG877" s="39"/>
      <c r="AH877" s="52"/>
      <c r="AJ877" s="17"/>
      <c r="AK877" s="17"/>
      <c r="AL877" s="17"/>
      <c r="AM877" s="17"/>
      <c r="AO877" s="31"/>
    </row>
    <row r="878" spans="16:41" s="3" customFormat="1" ht="9.9499999999999993" customHeight="1" x14ac:dyDescent="0.2">
      <c r="P878" s="75"/>
      <c r="Q878" s="91"/>
      <c r="R878" s="6"/>
      <c r="S878" s="39"/>
      <c r="T878" s="6"/>
      <c r="U878" s="5"/>
      <c r="V878" s="52"/>
      <c r="W878" s="56"/>
      <c r="X878" s="15"/>
      <c r="Y878" s="52"/>
      <c r="Z878" s="39"/>
      <c r="AA878" s="39"/>
      <c r="AB878" s="55"/>
      <c r="AC878" s="17"/>
      <c r="AD878" s="15"/>
      <c r="AE878" s="65"/>
      <c r="AF878" s="121"/>
      <c r="AG878" s="39"/>
      <c r="AH878" s="52"/>
      <c r="AJ878" s="17"/>
      <c r="AK878" s="17"/>
      <c r="AL878" s="17"/>
      <c r="AM878" s="17"/>
      <c r="AO878" s="31"/>
    </row>
    <row r="879" spans="16:41" s="3" customFormat="1" ht="9.9499999999999993" customHeight="1" x14ac:dyDescent="0.2">
      <c r="P879" s="75"/>
      <c r="Q879" s="91"/>
      <c r="R879" s="6"/>
      <c r="S879" s="39"/>
      <c r="T879" s="6"/>
      <c r="U879" s="5"/>
      <c r="V879" s="52"/>
      <c r="W879" s="56"/>
      <c r="X879" s="15"/>
      <c r="Y879" s="52"/>
      <c r="Z879" s="39"/>
      <c r="AA879" s="39"/>
      <c r="AB879" s="55"/>
      <c r="AC879" s="17"/>
      <c r="AD879" s="15"/>
      <c r="AE879" s="65"/>
      <c r="AF879" s="121"/>
      <c r="AG879" s="39"/>
      <c r="AH879" s="52"/>
      <c r="AJ879" s="17"/>
      <c r="AK879" s="17"/>
      <c r="AL879" s="17"/>
      <c r="AM879" s="17"/>
      <c r="AO879" s="31"/>
    </row>
    <row r="880" spans="16:41" s="3" customFormat="1" ht="9.9499999999999993" customHeight="1" x14ac:dyDescent="0.2">
      <c r="P880" s="75"/>
      <c r="Q880" s="91"/>
      <c r="R880" s="6"/>
      <c r="S880" s="39"/>
      <c r="T880" s="6"/>
      <c r="U880" s="5"/>
      <c r="V880" s="52"/>
      <c r="W880" s="56"/>
      <c r="X880" s="15"/>
      <c r="Y880" s="52"/>
      <c r="Z880" s="39"/>
      <c r="AA880" s="39"/>
      <c r="AB880" s="55"/>
      <c r="AC880" s="17"/>
      <c r="AD880" s="15"/>
      <c r="AE880" s="65"/>
      <c r="AF880" s="121"/>
      <c r="AG880" s="39"/>
      <c r="AH880" s="52"/>
      <c r="AJ880" s="17"/>
      <c r="AK880" s="17"/>
      <c r="AL880" s="17"/>
      <c r="AM880" s="17"/>
      <c r="AO880" s="31"/>
    </row>
    <row r="881" spans="1:42" s="138" customFormat="1" ht="9.9499999999999993" customHeight="1" x14ac:dyDescent="0.2">
      <c r="C881" s="339" t="s">
        <v>363</v>
      </c>
      <c r="D881" s="339"/>
      <c r="E881" s="339"/>
      <c r="F881" s="339"/>
      <c r="G881" s="339"/>
      <c r="H881" s="339"/>
      <c r="I881" s="339"/>
      <c r="J881" s="339"/>
      <c r="K881" s="339"/>
      <c r="L881" s="339"/>
      <c r="M881" s="339"/>
      <c r="N881" s="339"/>
      <c r="O881" s="339"/>
      <c r="P881" s="339"/>
      <c r="Q881" s="339"/>
      <c r="R881" s="339"/>
      <c r="S881" s="339"/>
      <c r="T881" s="339"/>
      <c r="U881" s="139"/>
      <c r="V881" s="140"/>
      <c r="W881" s="143"/>
      <c r="X881" s="141"/>
      <c r="Y881" s="140"/>
      <c r="Z881" s="141"/>
      <c r="AA881" s="141"/>
      <c r="AB881" s="142"/>
      <c r="AC881" s="141"/>
      <c r="AD881" s="142"/>
      <c r="AE881" s="144"/>
      <c r="AF881" s="144"/>
      <c r="AG881" s="141"/>
      <c r="AH881" s="140"/>
      <c r="AI881" s="141"/>
      <c r="AJ881" s="141"/>
      <c r="AK881" s="141"/>
      <c r="AL881" s="141"/>
      <c r="AM881" s="141"/>
      <c r="AO881" s="145"/>
    </row>
    <row r="882" spans="1:42" s="3" customFormat="1" ht="2.1" customHeight="1" x14ac:dyDescent="0.2">
      <c r="C882" s="91"/>
      <c r="D882" s="225"/>
      <c r="E882" s="29"/>
      <c r="F882" s="29"/>
      <c r="G882" s="29"/>
      <c r="H882" s="29"/>
      <c r="I882" s="29"/>
      <c r="J882" s="29"/>
      <c r="K882" s="29"/>
      <c r="L882" s="29"/>
      <c r="M882" s="29"/>
      <c r="N882" s="29"/>
      <c r="O882" s="29"/>
      <c r="P882" s="29"/>
      <c r="Q882" s="91"/>
      <c r="R882" s="29"/>
      <c r="S882" s="226"/>
      <c r="T882" s="137"/>
      <c r="U882" s="37"/>
      <c r="V882" s="52"/>
      <c r="W882" s="56"/>
      <c r="X882" s="39"/>
      <c r="Y882" s="52"/>
      <c r="Z882" s="39"/>
      <c r="AA882" s="39"/>
      <c r="AB882" s="60"/>
      <c r="AC882" s="39"/>
      <c r="AD882" s="60"/>
      <c r="AE882" s="76"/>
      <c r="AF882" s="76"/>
      <c r="AG882" s="39"/>
      <c r="AH882" s="52"/>
      <c r="AI882" s="39"/>
      <c r="AJ882" s="39"/>
      <c r="AK882" s="39"/>
      <c r="AL882" s="39"/>
      <c r="AM882" s="39"/>
      <c r="AO882" s="146"/>
    </row>
    <row r="883" spans="1:42" s="3" customFormat="1" ht="38.25" customHeight="1" x14ac:dyDescent="0.2">
      <c r="C883" s="333" t="s">
        <v>28</v>
      </c>
      <c r="D883" s="333"/>
      <c r="E883" s="333"/>
      <c r="F883" s="333"/>
      <c r="G883" s="333"/>
      <c r="H883" s="333"/>
      <c r="I883" s="333"/>
      <c r="J883" s="333"/>
      <c r="K883" s="333"/>
      <c r="L883" s="333"/>
      <c r="M883" s="333"/>
      <c r="N883" s="334"/>
      <c r="O883" s="334"/>
      <c r="P883" s="334"/>
      <c r="Q883" s="334"/>
      <c r="R883" s="334"/>
      <c r="S883" s="334"/>
      <c r="T883" s="334"/>
      <c r="U883" s="37"/>
      <c r="V883" s="52"/>
      <c r="W883" s="56"/>
      <c r="X883" s="39"/>
      <c r="Y883" s="52"/>
      <c r="Z883" s="39"/>
      <c r="AA883" s="39"/>
      <c r="AB883" s="60"/>
      <c r="AC883" s="39"/>
      <c r="AD883" s="60"/>
      <c r="AE883" s="76"/>
      <c r="AF883" s="76"/>
      <c r="AG883" s="39"/>
      <c r="AH883" s="52"/>
      <c r="AI883" s="39"/>
      <c r="AJ883" s="39"/>
      <c r="AK883" s="39"/>
      <c r="AL883" s="39"/>
      <c r="AM883" s="39"/>
      <c r="AO883" s="146"/>
    </row>
    <row r="884" spans="1:42" s="3" customFormat="1" ht="3.95" customHeight="1" x14ac:dyDescent="0.2">
      <c r="C884" s="227"/>
      <c r="D884" s="225"/>
      <c r="E884" s="29"/>
      <c r="F884" s="29"/>
      <c r="G884" s="29"/>
      <c r="H884" s="29"/>
      <c r="I884" s="29"/>
      <c r="J884" s="29"/>
      <c r="K884" s="29"/>
      <c r="L884" s="29"/>
      <c r="M884" s="29"/>
      <c r="N884" s="29"/>
      <c r="O884" s="29"/>
      <c r="P884" s="29"/>
      <c r="Q884" s="91"/>
      <c r="R884" s="29"/>
      <c r="S884" s="226"/>
      <c r="T884" s="137"/>
      <c r="U884" s="37"/>
      <c r="V884" s="52"/>
      <c r="W884" s="56"/>
      <c r="X884" s="39"/>
      <c r="Y884" s="52"/>
      <c r="Z884" s="39"/>
      <c r="AA884" s="39"/>
      <c r="AB884" s="60"/>
      <c r="AC884" s="39"/>
      <c r="AD884" s="60"/>
      <c r="AE884" s="76"/>
      <c r="AF884" s="76"/>
      <c r="AG884" s="39"/>
      <c r="AH884" s="52"/>
      <c r="AI884" s="39"/>
      <c r="AJ884" s="39"/>
      <c r="AK884" s="39"/>
      <c r="AL884" s="39"/>
      <c r="AM884" s="39"/>
      <c r="AO884" s="146"/>
    </row>
    <row r="885" spans="1:42" x14ac:dyDescent="0.2">
      <c r="A885" s="103" t="s">
        <v>57</v>
      </c>
      <c r="B885" s="103" t="s">
        <v>57</v>
      </c>
      <c r="C885" s="103" t="s">
        <v>57</v>
      </c>
      <c r="D885" s="103" t="s">
        <v>57</v>
      </c>
      <c r="E885" s="103" t="s">
        <v>57</v>
      </c>
      <c r="F885" s="103" t="s">
        <v>57</v>
      </c>
      <c r="G885" s="103" t="s">
        <v>57</v>
      </c>
      <c r="H885" s="103" t="s">
        <v>57</v>
      </c>
      <c r="I885" s="103" t="s">
        <v>57</v>
      </c>
      <c r="J885" s="103" t="s">
        <v>57</v>
      </c>
      <c r="K885" s="103" t="s">
        <v>57</v>
      </c>
      <c r="L885" s="103" t="s">
        <v>57</v>
      </c>
      <c r="M885" s="103" t="s">
        <v>57</v>
      </c>
      <c r="N885" s="103" t="s">
        <v>57</v>
      </c>
      <c r="O885" s="103" t="s">
        <v>57</v>
      </c>
      <c r="P885" s="103" t="s">
        <v>57</v>
      </c>
      <c r="Q885" s="103" t="s">
        <v>57</v>
      </c>
      <c r="R885" s="103" t="s">
        <v>57</v>
      </c>
      <c r="S885" s="103" t="s">
        <v>57</v>
      </c>
      <c r="T885" s="103" t="s">
        <v>57</v>
      </c>
      <c r="U885" s="103" t="s">
        <v>57</v>
      </c>
      <c r="V885" s="103" t="s">
        <v>57</v>
      </c>
      <c r="W885" s="103" t="s">
        <v>57</v>
      </c>
      <c r="X885" s="103" t="s">
        <v>57</v>
      </c>
      <c r="Y885" s="103" t="s">
        <v>57</v>
      </c>
      <c r="Z885" s="103" t="s">
        <v>57</v>
      </c>
      <c r="AA885" s="103" t="s">
        <v>57</v>
      </c>
      <c r="AB885" s="103" t="s">
        <v>57</v>
      </c>
      <c r="AC885" s="103" t="s">
        <v>57</v>
      </c>
      <c r="AD885" s="103" t="s">
        <v>57</v>
      </c>
      <c r="AE885" s="103" t="s">
        <v>57</v>
      </c>
      <c r="AF885" s="103" t="s">
        <v>57</v>
      </c>
      <c r="AG885" s="103" t="s">
        <v>57</v>
      </c>
      <c r="AH885" s="103" t="s">
        <v>57</v>
      </c>
      <c r="AI885" s="103" t="s">
        <v>57</v>
      </c>
      <c r="AJ885" s="103" t="s">
        <v>57</v>
      </c>
      <c r="AK885" s="103" t="s">
        <v>57</v>
      </c>
      <c r="AL885" s="103" t="s">
        <v>57</v>
      </c>
      <c r="AM885" s="103" t="s">
        <v>57</v>
      </c>
      <c r="AN885" s="103" t="s">
        <v>57</v>
      </c>
      <c r="AO885" s="103" t="s">
        <v>57</v>
      </c>
      <c r="AP885" s="3"/>
    </row>
    <row r="886" spans="1:42" x14ac:dyDescent="0.2">
      <c r="AP886" s="3"/>
    </row>
    <row r="887" spans="1:42" x14ac:dyDescent="0.2">
      <c r="D887" s="336" t="s">
        <v>58</v>
      </c>
      <c r="E887" s="337"/>
      <c r="AP887" s="3"/>
    </row>
    <row r="888" spans="1:42" x14ac:dyDescent="0.2">
      <c r="D888" s="117">
        <v>-0.04</v>
      </c>
      <c r="E888" s="117">
        <v>0.01</v>
      </c>
      <c r="AP888" s="3"/>
    </row>
    <row r="889" spans="1:42" x14ac:dyDescent="0.2">
      <c r="D889" s="117">
        <v>-0.03</v>
      </c>
      <c r="E889" s="117">
        <v>0.02</v>
      </c>
      <c r="AP889" s="3"/>
    </row>
    <row r="890" spans="1:42" x14ac:dyDescent="0.2">
      <c r="D890" s="117">
        <v>-0.02</v>
      </c>
      <c r="E890" s="117">
        <v>0.03</v>
      </c>
      <c r="AP890" s="3"/>
    </row>
    <row r="891" spans="1:42" x14ac:dyDescent="0.2">
      <c r="D891" s="117">
        <v>-0.01</v>
      </c>
      <c r="E891" s="117">
        <v>-0.01</v>
      </c>
      <c r="AP891" s="3"/>
    </row>
    <row r="892" spans="1:42" x14ac:dyDescent="0.2">
      <c r="D892" s="117">
        <v>0</v>
      </c>
      <c r="E892" s="117">
        <v>0</v>
      </c>
      <c r="AP892" s="3"/>
    </row>
    <row r="893" spans="1:42" x14ac:dyDescent="0.2">
      <c r="D893" s="117">
        <v>0.01</v>
      </c>
      <c r="E893" s="117">
        <v>1.0000000000005116E-2</v>
      </c>
      <c r="AP893" s="3"/>
    </row>
    <row r="894" spans="1:42" x14ac:dyDescent="0.2">
      <c r="D894" s="117">
        <v>0.02</v>
      </c>
      <c r="E894" s="117">
        <v>2.0000000000003126E-2</v>
      </c>
      <c r="AP894" s="3"/>
    </row>
    <row r="895" spans="1:42" x14ac:dyDescent="0.2">
      <c r="D895" s="117">
        <v>0.03</v>
      </c>
      <c r="E895" s="117">
        <v>3.0000000000001137E-2</v>
      </c>
      <c r="AP895" s="3"/>
    </row>
    <row r="896" spans="1:42" x14ac:dyDescent="0.2">
      <c r="D896" s="117">
        <v>0.04</v>
      </c>
      <c r="E896" s="117">
        <v>-0.01</v>
      </c>
      <c r="AP896" s="3"/>
    </row>
    <row r="897" spans="4:42" x14ac:dyDescent="0.2">
      <c r="D897" s="117">
        <v>0.05</v>
      </c>
      <c r="E897" s="117">
        <v>0</v>
      </c>
      <c r="AP897" s="3"/>
    </row>
    <row r="898" spans="4:42" x14ac:dyDescent="0.2">
      <c r="AP898" s="3"/>
    </row>
    <row r="899" spans="4:42" x14ac:dyDescent="0.2">
      <c r="AP899" s="3"/>
    </row>
    <row r="900" spans="4:42" x14ac:dyDescent="0.2">
      <c r="AP900" s="3"/>
    </row>
    <row r="901" spans="4:42" x14ac:dyDescent="0.2">
      <c r="AP901" s="3"/>
    </row>
    <row r="902" spans="4:42" x14ac:dyDescent="0.2">
      <c r="AP902" s="3"/>
    </row>
    <row r="903" spans="4:42" x14ac:dyDescent="0.2">
      <c r="AP903" s="3"/>
    </row>
    <row r="904" spans="4:42" x14ac:dyDescent="0.2">
      <c r="AP904" s="3"/>
    </row>
    <row r="905" spans="4:42" x14ac:dyDescent="0.2">
      <c r="AP905" s="3"/>
    </row>
    <row r="906" spans="4:42" x14ac:dyDescent="0.2">
      <c r="AP906" s="3"/>
    </row>
    <row r="907" spans="4:42" x14ac:dyDescent="0.2">
      <c r="AP907" s="3"/>
    </row>
    <row r="908" spans="4:42" x14ac:dyDescent="0.2">
      <c r="AP908" s="3"/>
    </row>
    <row r="909" spans="4:42" x14ac:dyDescent="0.2">
      <c r="AP909" s="3"/>
    </row>
    <row r="910" spans="4:42" x14ac:dyDescent="0.2">
      <c r="AP910" s="3"/>
    </row>
    <row r="911" spans="4:42" x14ac:dyDescent="0.2">
      <c r="AP911" s="3"/>
    </row>
    <row r="912" spans="4:42" x14ac:dyDescent="0.2">
      <c r="AP912" s="3"/>
    </row>
    <row r="913" spans="42:42" x14ac:dyDescent="0.2">
      <c r="AP913" s="3"/>
    </row>
    <row r="914" spans="42:42" x14ac:dyDescent="0.2">
      <c r="AP914" s="3"/>
    </row>
    <row r="915" spans="42:42" x14ac:dyDescent="0.2">
      <c r="AP915" s="3"/>
    </row>
    <row r="916" spans="42:42" x14ac:dyDescent="0.2">
      <c r="AP916" s="3"/>
    </row>
    <row r="917" spans="42:42" x14ac:dyDescent="0.2">
      <c r="AP917" s="3"/>
    </row>
    <row r="918" spans="42:42" x14ac:dyDescent="0.2">
      <c r="AP918" s="3"/>
    </row>
    <row r="919" spans="42:42" x14ac:dyDescent="0.2">
      <c r="AP919" s="3"/>
    </row>
    <row r="920" spans="42:42" x14ac:dyDescent="0.2">
      <c r="AP920" s="3"/>
    </row>
    <row r="921" spans="42:42" x14ac:dyDescent="0.2">
      <c r="AP921" s="3"/>
    </row>
    <row r="922" spans="42:42" x14ac:dyDescent="0.2">
      <c r="AP922" s="3"/>
    </row>
    <row r="923" spans="42:42" x14ac:dyDescent="0.2">
      <c r="AP923" s="3"/>
    </row>
    <row r="924" spans="42:42" x14ac:dyDescent="0.2">
      <c r="AP924" s="3"/>
    </row>
    <row r="925" spans="42:42" x14ac:dyDescent="0.2">
      <c r="AP925" s="3"/>
    </row>
    <row r="926" spans="42:42" x14ac:dyDescent="0.2">
      <c r="AP926" s="3"/>
    </row>
    <row r="927" spans="42:42" x14ac:dyDescent="0.2">
      <c r="AP927" s="3"/>
    </row>
    <row r="928" spans="42:42" x14ac:dyDescent="0.2">
      <c r="AP928" s="3"/>
    </row>
    <row r="929" spans="42:42" x14ac:dyDescent="0.2">
      <c r="AP929" s="3"/>
    </row>
  </sheetData>
  <sortState xmlns:xlrd2="http://schemas.microsoft.com/office/spreadsheetml/2017/richdata2" ref="A242:AP256">
    <sortCondition ref="J242:J256"/>
    <sortCondition ref="H242:H256"/>
  </sortState>
  <mergeCells count="13">
    <mergeCell ref="C883:T883"/>
    <mergeCell ref="N21:T22"/>
    <mergeCell ref="D887:E887"/>
    <mergeCell ref="C25:T25"/>
    <mergeCell ref="O24:P24"/>
    <mergeCell ref="C881:T881"/>
    <mergeCell ref="AE20:AG20"/>
    <mergeCell ref="O17:P17"/>
    <mergeCell ref="O16:T16"/>
    <mergeCell ref="W16:X16"/>
    <mergeCell ref="Z16:AG16"/>
    <mergeCell ref="W19:X19"/>
    <mergeCell ref="O19:T19"/>
  </mergeCells>
  <phoneticPr fontId="0" type="noConversion"/>
  <printOptions horizontalCentered="1"/>
  <pageMargins left="0.35" right="0.35" top="0.35" bottom="0.5" header="0.5" footer="0.35"/>
  <pageSetup orientation="portrait" r:id="rId1"/>
  <headerFooter alignWithMargins="0">
    <oddFooter>&amp;C&amp;8Page &amp;P of &amp;N</oddFooter>
  </headerFooter>
  <rowBreaks count="10" manualBreakCount="10">
    <brk id="18" max="16383" man="1"/>
    <brk id="117" max="16383" man="1"/>
    <brk id="211" max="16383" man="1"/>
    <brk id="289" max="16383" man="1"/>
    <brk id="373" max="16383" man="1"/>
    <brk id="467" max="16383" man="1"/>
    <brk id="551" max="16383" man="1"/>
    <brk id="638" max="16383" man="1"/>
    <brk id="715" max="16383" man="1"/>
    <brk id="803"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38"/>
  <sheetViews>
    <sheetView workbookViewId="0">
      <selection activeCell="B1" sqref="B1"/>
    </sheetView>
  </sheetViews>
  <sheetFormatPr defaultRowHeight="12.75" x14ac:dyDescent="0.2"/>
  <cols>
    <col min="1" max="1" width="26.5703125" customWidth="1"/>
    <col min="2" max="2" width="59.5703125" customWidth="1"/>
  </cols>
  <sheetData>
    <row r="1" spans="1:3" x14ac:dyDescent="0.2">
      <c r="A1" t="s">
        <v>78</v>
      </c>
    </row>
    <row r="3" spans="1:3" x14ac:dyDescent="0.2">
      <c r="A3" s="130" t="s">
        <v>79</v>
      </c>
      <c r="B3" s="131" t="s">
        <v>80</v>
      </c>
    </row>
    <row r="5" spans="1:3" ht="12.75" customHeight="1" x14ac:dyDescent="0.2">
      <c r="A5" s="132" t="s">
        <v>81</v>
      </c>
      <c r="B5" s="155"/>
    </row>
    <row r="8" spans="1:3" x14ac:dyDescent="0.2">
      <c r="A8" s="133" t="s">
        <v>34</v>
      </c>
      <c r="B8" s="133" t="s">
        <v>82</v>
      </c>
    </row>
    <row r="9" spans="1:3" x14ac:dyDescent="0.2">
      <c r="A9" s="134"/>
      <c r="B9" s="131"/>
    </row>
    <row r="10" spans="1:3" x14ac:dyDescent="0.2">
      <c r="A10" s="134"/>
      <c r="B10" s="131"/>
    </row>
    <row r="11" spans="1:3" x14ac:dyDescent="0.2">
      <c r="A11" s="134"/>
      <c r="B11" s="131"/>
      <c r="C11" s="156"/>
    </row>
    <row r="12" spans="1:3" x14ac:dyDescent="0.2">
      <c r="A12" s="134"/>
      <c r="B12" s="131"/>
    </row>
    <row r="13" spans="1:3" x14ac:dyDescent="0.2">
      <c r="A13" s="134"/>
      <c r="B13" s="131"/>
    </row>
    <row r="14" spans="1:3" x14ac:dyDescent="0.2">
      <c r="A14" s="134"/>
      <c r="B14" s="131"/>
    </row>
    <row r="15" spans="1:3" x14ac:dyDescent="0.2">
      <c r="A15" s="134"/>
      <c r="B15" s="131"/>
    </row>
    <row r="16" spans="1:3" x14ac:dyDescent="0.2">
      <c r="A16" s="134"/>
      <c r="B16" s="131"/>
    </row>
    <row r="17" spans="1:2" x14ac:dyDescent="0.2">
      <c r="A17" s="134"/>
      <c r="B17" s="131"/>
    </row>
    <row r="18" spans="1:2" x14ac:dyDescent="0.2">
      <c r="A18" s="134"/>
      <c r="B18" s="131"/>
    </row>
    <row r="19" spans="1:2" x14ac:dyDescent="0.2">
      <c r="A19" s="134"/>
      <c r="B19" s="134"/>
    </row>
    <row r="20" spans="1:2" x14ac:dyDescent="0.2">
      <c r="A20" s="134"/>
      <c r="B20" s="134"/>
    </row>
    <row r="21" spans="1:2" x14ac:dyDescent="0.2">
      <c r="A21" s="134"/>
      <c r="B21" s="134"/>
    </row>
    <row r="22" spans="1:2" x14ac:dyDescent="0.2">
      <c r="A22" s="134"/>
      <c r="B22" s="134"/>
    </row>
    <row r="23" spans="1:2" x14ac:dyDescent="0.2">
      <c r="A23" s="134"/>
      <c r="B23" s="134"/>
    </row>
    <row r="24" spans="1:2" x14ac:dyDescent="0.2">
      <c r="A24" s="134"/>
      <c r="B24" s="134"/>
    </row>
    <row r="25" spans="1:2" x14ac:dyDescent="0.2">
      <c r="A25" s="134"/>
      <c r="B25" s="134"/>
    </row>
    <row r="26" spans="1:2" x14ac:dyDescent="0.2">
      <c r="A26" s="134"/>
      <c r="B26" s="134"/>
    </row>
    <row r="27" spans="1:2" x14ac:dyDescent="0.2">
      <c r="A27" s="134"/>
      <c r="B27" s="134"/>
    </row>
    <row r="28" spans="1:2" x14ac:dyDescent="0.2">
      <c r="A28" s="134"/>
      <c r="B28" s="134"/>
    </row>
    <row r="29" spans="1:2" x14ac:dyDescent="0.2">
      <c r="A29" s="134"/>
      <c r="B29" s="134"/>
    </row>
    <row r="30" spans="1:2" x14ac:dyDescent="0.2">
      <c r="A30" s="134"/>
      <c r="B30" s="134"/>
    </row>
    <row r="31" spans="1:2" x14ac:dyDescent="0.2">
      <c r="A31" s="134"/>
      <c r="B31" s="134"/>
    </row>
    <row r="32" spans="1:2" x14ac:dyDescent="0.2">
      <c r="A32" s="134"/>
      <c r="B32" s="134"/>
    </row>
    <row r="33" spans="1:2" x14ac:dyDescent="0.2">
      <c r="A33" s="134"/>
      <c r="B33" s="134"/>
    </row>
    <row r="34" spans="1:2" x14ac:dyDescent="0.2">
      <c r="A34" s="134"/>
      <c r="B34" s="134"/>
    </row>
    <row r="35" spans="1:2" x14ac:dyDescent="0.2">
      <c r="A35" s="134"/>
      <c r="B35" s="134"/>
    </row>
    <row r="36" spans="1:2" x14ac:dyDescent="0.2">
      <c r="A36" s="134"/>
      <c r="B36" s="134"/>
    </row>
    <row r="37" spans="1:2" x14ac:dyDescent="0.2">
      <c r="A37" s="134"/>
      <c r="B37" s="134"/>
    </row>
    <row r="38" spans="1:2" x14ac:dyDescent="0.2">
      <c r="A38" s="134"/>
      <c r="B38" s="134"/>
    </row>
  </sheetData>
  <phoneticPr fontId="0" type="noConversion"/>
  <hyperlinks>
    <hyperlink ref="B3" r:id="rId1" xr:uid="{00000000-0004-0000-0300-000000000000}"/>
    <hyperlink ref="B4" r:id="rId2" display="www.conestogatile.com" xr:uid="{00000000-0004-0000-0300-000001000000}"/>
    <hyperlink ref="B6" r:id="rId3" display="http://www.emilceramica.it/openemil/html/UK/index.html" xr:uid="{00000000-0004-0000-0300-000002000000}"/>
  </hyperlinks>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L147"/>
  <sheetViews>
    <sheetView zoomScaleNormal="100" workbookViewId="0">
      <selection activeCell="D1" sqref="D1"/>
    </sheetView>
  </sheetViews>
  <sheetFormatPr defaultRowHeight="12.75" x14ac:dyDescent="0.2"/>
  <cols>
    <col min="1" max="1" width="13.28515625" style="101" customWidth="1"/>
    <col min="2" max="2" width="23.42578125" customWidth="1"/>
    <col min="3" max="3" width="74.5703125" customWidth="1"/>
  </cols>
  <sheetData>
    <row r="1" spans="1:5" x14ac:dyDescent="0.2">
      <c r="A1" s="99" t="s">
        <v>0</v>
      </c>
      <c r="B1" s="99"/>
      <c r="C1" s="99"/>
    </row>
    <row r="2" spans="1:5" x14ac:dyDescent="0.2">
      <c r="A2" s="100" t="s">
        <v>1</v>
      </c>
      <c r="B2" s="100" t="s">
        <v>48</v>
      </c>
      <c r="C2" s="100" t="s">
        <v>26</v>
      </c>
    </row>
    <row r="4" spans="1:5" x14ac:dyDescent="0.2">
      <c r="A4" s="244" t="s">
        <v>2</v>
      </c>
    </row>
    <row r="5" spans="1:5" x14ac:dyDescent="0.2">
      <c r="A5" s="101">
        <v>41913</v>
      </c>
      <c r="B5" s="150" t="s">
        <v>184</v>
      </c>
      <c r="C5" s="150" t="s">
        <v>185</v>
      </c>
    </row>
    <row r="6" spans="1:5" s="151" customFormat="1" x14ac:dyDescent="0.2">
      <c r="A6" s="152">
        <v>42074</v>
      </c>
      <c r="B6" s="151" t="s">
        <v>123</v>
      </c>
      <c r="C6" s="151" t="s">
        <v>124</v>
      </c>
      <c r="D6" s="3"/>
      <c r="E6" s="3"/>
    </row>
    <row r="7" spans="1:5" s="151" customFormat="1" x14ac:dyDescent="0.2">
      <c r="A7" s="152">
        <v>42074</v>
      </c>
      <c r="B7" s="151" t="s">
        <v>125</v>
      </c>
      <c r="C7" s="151" t="s">
        <v>124</v>
      </c>
      <c r="D7" s="3"/>
      <c r="E7" s="3"/>
    </row>
    <row r="8" spans="1:5" s="151" customFormat="1" x14ac:dyDescent="0.2">
      <c r="A8" s="152">
        <v>42074</v>
      </c>
      <c r="B8" s="151" t="s">
        <v>126</v>
      </c>
      <c r="C8" s="151" t="s">
        <v>127</v>
      </c>
      <c r="D8" s="3"/>
      <c r="E8" s="3"/>
    </row>
    <row r="9" spans="1:5" s="150" customFormat="1" x14ac:dyDescent="0.2">
      <c r="A9" s="101">
        <v>42248</v>
      </c>
      <c r="B9" s="150" t="s">
        <v>133</v>
      </c>
      <c r="C9" s="150" t="s">
        <v>124</v>
      </c>
      <c r="D9" s="11"/>
      <c r="E9" s="11"/>
    </row>
    <row r="10" spans="1:5" s="151" customFormat="1" x14ac:dyDescent="0.2">
      <c r="A10" s="152">
        <v>42509</v>
      </c>
      <c r="B10" s="151" t="s">
        <v>146</v>
      </c>
      <c r="C10" s="151" t="s">
        <v>147</v>
      </c>
      <c r="D10" s="3"/>
      <c r="E10" s="3"/>
    </row>
    <row r="11" spans="1:5" s="151" customFormat="1" x14ac:dyDescent="0.2">
      <c r="A11" s="152">
        <v>42509</v>
      </c>
      <c r="B11" s="151" t="s">
        <v>154</v>
      </c>
      <c r="C11" s="151" t="s">
        <v>162</v>
      </c>
      <c r="D11" s="3"/>
      <c r="E11" s="3"/>
    </row>
    <row r="12" spans="1:5" s="151" customFormat="1" x14ac:dyDescent="0.2">
      <c r="A12" s="152">
        <v>42509</v>
      </c>
      <c r="B12" s="151" t="s">
        <v>157</v>
      </c>
      <c r="C12" s="151" t="s">
        <v>163</v>
      </c>
      <c r="D12" s="3"/>
      <c r="E12" s="3"/>
    </row>
    <row r="13" spans="1:5" s="151" customFormat="1" x14ac:dyDescent="0.2">
      <c r="A13" s="152">
        <v>42509</v>
      </c>
      <c r="B13" s="151" t="s">
        <v>160</v>
      </c>
      <c r="C13" s="151" t="s">
        <v>161</v>
      </c>
      <c r="D13" s="3"/>
      <c r="E13" s="3"/>
    </row>
    <row r="14" spans="1:5" s="151" customFormat="1" x14ac:dyDescent="0.2">
      <c r="A14" s="152">
        <v>42509</v>
      </c>
      <c r="B14" s="151" t="s">
        <v>143</v>
      </c>
      <c r="C14" s="151" t="s">
        <v>144</v>
      </c>
      <c r="D14" s="3"/>
      <c r="E14" s="3"/>
    </row>
    <row r="15" spans="1:5" s="151" customFormat="1" x14ac:dyDescent="0.2">
      <c r="A15" s="152">
        <v>42509</v>
      </c>
      <c r="B15" s="151" t="s">
        <v>170</v>
      </c>
      <c r="C15" s="151" t="s">
        <v>163</v>
      </c>
      <c r="D15" s="3"/>
      <c r="E15" s="3"/>
    </row>
    <row r="16" spans="1:5" s="151" customFormat="1" x14ac:dyDescent="0.2">
      <c r="A16" s="152">
        <v>42509</v>
      </c>
      <c r="B16" s="151" t="s">
        <v>164</v>
      </c>
      <c r="C16" s="151" t="s">
        <v>144</v>
      </c>
      <c r="D16" s="3"/>
      <c r="E16" s="3"/>
    </row>
    <row r="17" spans="1:6" s="151" customFormat="1" x14ac:dyDescent="0.2">
      <c r="A17" s="152">
        <v>42509</v>
      </c>
      <c r="B17" s="151" t="s">
        <v>173</v>
      </c>
      <c r="C17" s="151" t="s">
        <v>174</v>
      </c>
      <c r="D17" s="3"/>
      <c r="E17" s="3"/>
    </row>
    <row r="18" spans="1:6" s="151" customFormat="1" x14ac:dyDescent="0.2">
      <c r="A18" s="152">
        <v>42509</v>
      </c>
      <c r="B18" s="151" t="s">
        <v>175</v>
      </c>
      <c r="C18" s="151" t="s">
        <v>176</v>
      </c>
      <c r="D18" s="3"/>
      <c r="E18" s="3"/>
    </row>
    <row r="19" spans="1:6" s="151" customFormat="1" x14ac:dyDescent="0.2">
      <c r="A19" s="152">
        <v>42509</v>
      </c>
      <c r="B19" s="151" t="s">
        <v>135</v>
      </c>
      <c r="C19" s="151" t="s">
        <v>140</v>
      </c>
      <c r="D19" s="3"/>
      <c r="E19" s="3"/>
    </row>
    <row r="20" spans="1:6" s="150" customFormat="1" x14ac:dyDescent="0.2">
      <c r="A20" s="101">
        <v>42614</v>
      </c>
      <c r="B20" s="150" t="s">
        <v>206</v>
      </c>
      <c r="C20" s="150" t="s">
        <v>208</v>
      </c>
      <c r="D20" s="11"/>
      <c r="E20" s="11"/>
      <c r="F20" s="150" t="s">
        <v>87</v>
      </c>
    </row>
    <row r="21" spans="1:6" s="150" customFormat="1" x14ac:dyDescent="0.2">
      <c r="A21" s="101">
        <v>42614</v>
      </c>
      <c r="B21" s="150" t="s">
        <v>207</v>
      </c>
      <c r="C21" s="150" t="s">
        <v>185</v>
      </c>
      <c r="D21" s="11"/>
      <c r="E21" s="11"/>
    </row>
    <row r="22" spans="1:6" s="151" customFormat="1" x14ac:dyDescent="0.2">
      <c r="A22" s="152">
        <v>42835</v>
      </c>
      <c r="B22" s="151" t="s">
        <v>210</v>
      </c>
      <c r="C22" s="151" t="s">
        <v>161</v>
      </c>
      <c r="D22" s="3"/>
      <c r="E22" s="3"/>
    </row>
    <row r="23" spans="1:6" s="151" customFormat="1" x14ac:dyDescent="0.2">
      <c r="A23" s="152">
        <v>42835</v>
      </c>
      <c r="B23" s="151" t="s">
        <v>223</v>
      </c>
      <c r="C23" s="151" t="s">
        <v>228</v>
      </c>
      <c r="D23" s="3"/>
      <c r="E23" s="3"/>
    </row>
    <row r="24" spans="1:6" s="151" customFormat="1" x14ac:dyDescent="0.2">
      <c r="A24" s="152">
        <v>42835</v>
      </c>
      <c r="B24" s="151" t="s">
        <v>226</v>
      </c>
      <c r="C24" s="151" t="s">
        <v>227</v>
      </c>
      <c r="D24" s="3"/>
      <c r="E24" s="3"/>
    </row>
    <row r="25" spans="1:6" s="151" customFormat="1" x14ac:dyDescent="0.2">
      <c r="A25" s="101">
        <v>43070</v>
      </c>
      <c r="B25" s="150" t="s">
        <v>261</v>
      </c>
      <c r="C25" s="151" t="s">
        <v>262</v>
      </c>
      <c r="D25" s="3"/>
      <c r="E25" s="3"/>
    </row>
    <row r="26" spans="1:6" s="151" customFormat="1" x14ac:dyDescent="0.2">
      <c r="A26" s="101">
        <v>43070</v>
      </c>
      <c r="B26" s="150" t="s">
        <v>234</v>
      </c>
      <c r="C26" s="151" t="s">
        <v>236</v>
      </c>
      <c r="D26" s="3"/>
      <c r="E26" s="3"/>
    </row>
    <row r="27" spans="1:6" s="151" customFormat="1" x14ac:dyDescent="0.2">
      <c r="A27" s="101">
        <v>43070</v>
      </c>
      <c r="B27" s="150" t="s">
        <v>264</v>
      </c>
      <c r="C27" s="151" t="s">
        <v>265</v>
      </c>
      <c r="D27" s="3"/>
      <c r="E27" s="3"/>
    </row>
    <row r="28" spans="1:6" s="151" customFormat="1" x14ac:dyDescent="0.2">
      <c r="A28" s="101">
        <v>43070</v>
      </c>
      <c r="B28" s="150" t="s">
        <v>235</v>
      </c>
      <c r="C28" s="151" t="s">
        <v>236</v>
      </c>
      <c r="D28" s="3"/>
      <c r="E28" s="3"/>
    </row>
    <row r="29" spans="1:6" s="151" customFormat="1" x14ac:dyDescent="0.2">
      <c r="A29" s="101">
        <v>43070</v>
      </c>
      <c r="B29" s="150" t="s">
        <v>267</v>
      </c>
      <c r="C29" s="151" t="s">
        <v>124</v>
      </c>
      <c r="D29" s="3"/>
      <c r="E29" s="3"/>
    </row>
    <row r="30" spans="1:6" s="151" customFormat="1" x14ac:dyDescent="0.2">
      <c r="A30" s="152">
        <v>43227</v>
      </c>
      <c r="B30" s="151" t="s">
        <v>292</v>
      </c>
      <c r="C30" s="151" t="s">
        <v>186</v>
      </c>
      <c r="D30" s="3"/>
      <c r="E30" s="3"/>
    </row>
    <row r="31" spans="1:6" s="151" customFormat="1" x14ac:dyDescent="0.2">
      <c r="A31" s="152">
        <v>43227</v>
      </c>
      <c r="B31" s="151" t="s">
        <v>175</v>
      </c>
      <c r="C31" s="151" t="s">
        <v>301</v>
      </c>
      <c r="D31" s="3"/>
      <c r="E31" s="3"/>
    </row>
    <row r="32" spans="1:6" s="150" customFormat="1" x14ac:dyDescent="0.2">
      <c r="A32" s="101">
        <v>43370</v>
      </c>
      <c r="B32" s="150" t="s">
        <v>307</v>
      </c>
      <c r="C32" s="150" t="s">
        <v>198</v>
      </c>
      <c r="D32" s="11"/>
      <c r="E32" s="11"/>
    </row>
    <row r="33" spans="1:5" s="150" customFormat="1" x14ac:dyDescent="0.2">
      <c r="A33" s="101">
        <v>43370</v>
      </c>
      <c r="B33" s="150" t="s">
        <v>309</v>
      </c>
      <c r="C33" s="150" t="s">
        <v>329</v>
      </c>
      <c r="D33" s="11"/>
      <c r="E33" s="11"/>
    </row>
    <row r="34" spans="1:5" s="150" customFormat="1" x14ac:dyDescent="0.2">
      <c r="A34" s="101">
        <v>43370</v>
      </c>
      <c r="B34" s="150" t="s">
        <v>308</v>
      </c>
      <c r="C34" s="150" t="s">
        <v>327</v>
      </c>
      <c r="D34" s="11"/>
      <c r="E34" s="11"/>
    </row>
    <row r="35" spans="1:5" s="151" customFormat="1" x14ac:dyDescent="0.2">
      <c r="A35" s="152">
        <v>43600</v>
      </c>
      <c r="B35" s="151" t="s">
        <v>352</v>
      </c>
      <c r="C35" s="151" t="s">
        <v>161</v>
      </c>
      <c r="D35" s="3"/>
      <c r="E35" s="3"/>
    </row>
    <row r="36" spans="1:5" s="151" customFormat="1" x14ac:dyDescent="0.2">
      <c r="A36" s="152">
        <v>43600</v>
      </c>
      <c r="B36" s="151" t="s">
        <v>350</v>
      </c>
      <c r="C36" s="151" t="s">
        <v>124</v>
      </c>
      <c r="D36" s="3"/>
      <c r="E36" s="3"/>
    </row>
    <row r="37" spans="1:5" s="151" customFormat="1" x14ac:dyDescent="0.2">
      <c r="A37" s="152">
        <v>43600</v>
      </c>
      <c r="B37" s="151" t="s">
        <v>353</v>
      </c>
      <c r="C37" s="151" t="s">
        <v>161</v>
      </c>
      <c r="D37" s="3"/>
      <c r="E37" s="3"/>
    </row>
    <row r="38" spans="1:5" s="150" customFormat="1" x14ac:dyDescent="0.2">
      <c r="A38" s="101">
        <v>43776</v>
      </c>
      <c r="B38" s="150" t="s">
        <v>355</v>
      </c>
      <c r="C38" s="150" t="s">
        <v>124</v>
      </c>
      <c r="D38" s="11"/>
      <c r="E38" s="11"/>
    </row>
    <row r="39" spans="1:5" s="231" customFormat="1" x14ac:dyDescent="0.2">
      <c r="A39" s="230">
        <v>44272</v>
      </c>
      <c r="B39" s="231" t="s">
        <v>175</v>
      </c>
      <c r="C39" s="232" t="s">
        <v>375</v>
      </c>
      <c r="D39" s="233"/>
      <c r="E39" s="233"/>
    </row>
    <row r="40" spans="1:5" s="157" customFormat="1" x14ac:dyDescent="0.2">
      <c r="A40" s="152">
        <v>44427</v>
      </c>
      <c r="B40" s="151" t="s">
        <v>423</v>
      </c>
      <c r="C40" s="151" t="s">
        <v>424</v>
      </c>
      <c r="D40" s="163"/>
      <c r="E40" s="163"/>
    </row>
    <row r="41" spans="1:5" s="157" customFormat="1" x14ac:dyDescent="0.2">
      <c r="A41" s="152">
        <v>44427</v>
      </c>
      <c r="B41" s="151" t="s">
        <v>436</v>
      </c>
      <c r="C41" s="151" t="s">
        <v>424</v>
      </c>
      <c r="D41" s="163"/>
      <c r="E41" s="163"/>
    </row>
    <row r="42" spans="1:5" s="157" customFormat="1" x14ac:dyDescent="0.2">
      <c r="A42" s="152">
        <v>44427</v>
      </c>
      <c r="B42" s="151" t="s">
        <v>442</v>
      </c>
      <c r="C42" s="151" t="s">
        <v>161</v>
      </c>
      <c r="D42" s="163"/>
      <c r="E42" s="163"/>
    </row>
    <row r="43" spans="1:5" s="157" customFormat="1" x14ac:dyDescent="0.2">
      <c r="A43" s="152">
        <v>44427</v>
      </c>
      <c r="B43" s="151" t="s">
        <v>164</v>
      </c>
      <c r="C43" s="151" t="s">
        <v>438</v>
      </c>
      <c r="D43" s="163"/>
      <c r="E43" s="163"/>
    </row>
    <row r="44" spans="1:5" s="150" customFormat="1" x14ac:dyDescent="0.2">
      <c r="A44" s="101">
        <v>44568</v>
      </c>
      <c r="B44" s="150" t="s">
        <v>445</v>
      </c>
      <c r="C44" s="150" t="s">
        <v>448</v>
      </c>
      <c r="D44" s="11"/>
      <c r="E44" s="11"/>
    </row>
    <row r="45" spans="1:5" s="150" customFormat="1" x14ac:dyDescent="0.2">
      <c r="A45" s="101">
        <v>44568</v>
      </c>
      <c r="B45" s="150" t="s">
        <v>470</v>
      </c>
      <c r="C45" s="150" t="s">
        <v>471</v>
      </c>
      <c r="D45" s="11"/>
      <c r="E45" s="11"/>
    </row>
    <row r="46" spans="1:5" s="150" customFormat="1" x14ac:dyDescent="0.2">
      <c r="A46" s="101">
        <v>44568</v>
      </c>
      <c r="B46" s="150" t="s">
        <v>473</v>
      </c>
      <c r="C46" s="150" t="s">
        <v>474</v>
      </c>
      <c r="D46" s="11"/>
      <c r="E46" s="11"/>
    </row>
    <row r="47" spans="1:5" s="151" customFormat="1" x14ac:dyDescent="0.2">
      <c r="A47" s="152">
        <v>44680</v>
      </c>
      <c r="B47" s="151" t="s">
        <v>495</v>
      </c>
      <c r="C47" s="151" t="s">
        <v>161</v>
      </c>
      <c r="D47" s="3"/>
      <c r="E47" s="3"/>
    </row>
    <row r="48" spans="1:5" s="150" customFormat="1" x14ac:dyDescent="0.2">
      <c r="A48" s="101">
        <v>45139</v>
      </c>
      <c r="B48" s="150" t="s">
        <v>522</v>
      </c>
      <c r="C48" s="150" t="s">
        <v>580</v>
      </c>
      <c r="D48" s="11"/>
      <c r="E48" s="11"/>
    </row>
    <row r="49" spans="1:5" s="238" customFormat="1" x14ac:dyDescent="0.2">
      <c r="A49" s="242">
        <v>45274</v>
      </c>
      <c r="B49" s="238" t="s">
        <v>617</v>
      </c>
      <c r="C49" s="238" t="s">
        <v>161</v>
      </c>
      <c r="D49" s="3"/>
      <c r="E49" s="3"/>
    </row>
    <row r="50" spans="1:5" s="150" customFormat="1" x14ac:dyDescent="0.2">
      <c r="A50" s="101">
        <v>45408</v>
      </c>
      <c r="B50" s="150" t="s">
        <v>622</v>
      </c>
      <c r="C50" s="150" t="s">
        <v>474</v>
      </c>
      <c r="D50" s="11"/>
      <c r="E50" s="11"/>
    </row>
    <row r="51" spans="1:5" s="238" customFormat="1" x14ac:dyDescent="0.2">
      <c r="A51" s="242">
        <v>45532</v>
      </c>
      <c r="B51" s="238" t="s">
        <v>658</v>
      </c>
      <c r="C51" s="238" t="s">
        <v>659</v>
      </c>
      <c r="D51" s="3"/>
      <c r="E51" s="3"/>
    </row>
    <row r="52" spans="1:5" s="238" customFormat="1" x14ac:dyDescent="0.2">
      <c r="A52" s="242">
        <v>45532</v>
      </c>
      <c r="B52" s="238" t="s">
        <v>662</v>
      </c>
      <c r="C52" s="238" t="s">
        <v>659</v>
      </c>
      <c r="D52" s="3"/>
      <c r="E52" s="3"/>
    </row>
    <row r="53" spans="1:5" s="238" customFormat="1" x14ac:dyDescent="0.2">
      <c r="A53" s="242">
        <v>45532</v>
      </c>
      <c r="B53" s="238" t="s">
        <v>655</v>
      </c>
      <c r="C53" s="238" t="s">
        <v>677</v>
      </c>
      <c r="D53" s="3"/>
      <c r="E53" s="3"/>
    </row>
    <row r="54" spans="1:5" s="238" customFormat="1" x14ac:dyDescent="0.2">
      <c r="A54" s="242">
        <v>45532</v>
      </c>
      <c r="B54" s="238" t="s">
        <v>667</v>
      </c>
      <c r="C54" s="238" t="s">
        <v>659</v>
      </c>
      <c r="D54" s="3"/>
      <c r="E54" s="3"/>
    </row>
    <row r="55" spans="1:5" s="238" customFormat="1" x14ac:dyDescent="0.2">
      <c r="A55" s="242">
        <v>45532</v>
      </c>
      <c r="B55" s="238" t="s">
        <v>675</v>
      </c>
      <c r="C55" s="238" t="s">
        <v>659</v>
      </c>
      <c r="D55" s="3"/>
      <c r="E55" s="3"/>
    </row>
    <row r="56" spans="1:5" s="150" customFormat="1" x14ac:dyDescent="0.2">
      <c r="A56" s="101">
        <v>45763</v>
      </c>
      <c r="B56" s="150" t="s">
        <v>698</v>
      </c>
      <c r="C56" s="150" t="s">
        <v>699</v>
      </c>
      <c r="D56" s="11"/>
      <c r="E56" s="11"/>
    </row>
    <row r="57" spans="1:5" s="238" customFormat="1" x14ac:dyDescent="0.2">
      <c r="A57" s="242">
        <v>45931</v>
      </c>
      <c r="B57" s="238" t="s">
        <v>736</v>
      </c>
      <c r="C57" s="303" t="s">
        <v>748</v>
      </c>
      <c r="D57" s="3"/>
      <c r="E57" s="3"/>
    </row>
    <row r="58" spans="1:5" s="157" customFormat="1" x14ac:dyDescent="0.2">
      <c r="A58" s="158"/>
      <c r="D58" s="163"/>
      <c r="E58" s="163"/>
    </row>
    <row r="59" spans="1:5" s="151" customFormat="1" x14ac:dyDescent="0.2">
      <c r="A59" s="152"/>
      <c r="D59" s="3"/>
      <c r="E59" s="3"/>
    </row>
    <row r="60" spans="1:5" x14ac:dyDescent="0.2">
      <c r="B60" s="150"/>
      <c r="C60" s="150"/>
      <c r="D60" s="163"/>
      <c r="E60" s="163"/>
    </row>
    <row r="61" spans="1:5" x14ac:dyDescent="0.2">
      <c r="A61" s="244" t="s">
        <v>3</v>
      </c>
    </row>
    <row r="62" spans="1:5" s="151" customFormat="1" x14ac:dyDescent="0.2">
      <c r="A62" s="152">
        <v>42682</v>
      </c>
      <c r="B62" s="151" t="s">
        <v>187</v>
      </c>
      <c r="C62" s="151" t="s">
        <v>209</v>
      </c>
    </row>
    <row r="63" spans="1:5" s="150" customFormat="1" x14ac:dyDescent="0.2">
      <c r="A63" s="101">
        <v>42775</v>
      </c>
      <c r="B63" s="150" t="s">
        <v>123</v>
      </c>
      <c r="C63" s="150" t="s">
        <v>209</v>
      </c>
    </row>
    <row r="64" spans="1:5" s="151" customFormat="1" x14ac:dyDescent="0.2">
      <c r="A64" s="152">
        <v>42796</v>
      </c>
      <c r="B64" s="151" t="s">
        <v>160</v>
      </c>
      <c r="C64" s="151" t="s">
        <v>209</v>
      </c>
    </row>
    <row r="65" spans="1:5" s="150" customFormat="1" x14ac:dyDescent="0.2">
      <c r="A65" s="101">
        <v>42835</v>
      </c>
      <c r="B65" s="150" t="s">
        <v>196</v>
      </c>
      <c r="C65" s="150" t="s">
        <v>209</v>
      </c>
    </row>
    <row r="66" spans="1:5" s="151" customFormat="1" x14ac:dyDescent="0.2">
      <c r="A66" s="152">
        <v>42867</v>
      </c>
      <c r="B66" s="151" t="s">
        <v>201</v>
      </c>
      <c r="C66" s="151" t="s">
        <v>209</v>
      </c>
    </row>
    <row r="67" spans="1:5" s="150" customFormat="1" x14ac:dyDescent="0.2">
      <c r="A67" s="101">
        <v>43013</v>
      </c>
      <c r="B67" s="150" t="s">
        <v>189</v>
      </c>
      <c r="C67" s="150" t="s">
        <v>209</v>
      </c>
    </row>
    <row r="68" spans="1:5" s="151" customFormat="1" x14ac:dyDescent="0.2">
      <c r="A68" s="152">
        <v>43510</v>
      </c>
      <c r="B68" s="151" t="s">
        <v>126</v>
      </c>
      <c r="C68" s="151" t="s">
        <v>209</v>
      </c>
    </row>
    <row r="69" spans="1:5" s="150" customFormat="1" x14ac:dyDescent="0.2">
      <c r="A69" s="101">
        <v>43776</v>
      </c>
      <c r="B69" s="150" t="s">
        <v>234</v>
      </c>
      <c r="C69" s="150" t="s">
        <v>209</v>
      </c>
      <c r="D69" s="11"/>
      <c r="E69" s="11"/>
    </row>
    <row r="70" spans="1:5" s="150" customFormat="1" x14ac:dyDescent="0.2">
      <c r="A70" s="101">
        <v>43776</v>
      </c>
      <c r="B70" s="150" t="s">
        <v>307</v>
      </c>
      <c r="C70" s="150" t="s">
        <v>361</v>
      </c>
      <c r="D70" s="11"/>
      <c r="E70" s="11"/>
    </row>
    <row r="71" spans="1:5" s="150" customFormat="1" x14ac:dyDescent="0.2">
      <c r="A71" s="101">
        <v>43776</v>
      </c>
      <c r="B71" s="150" t="s">
        <v>235</v>
      </c>
      <c r="C71" s="150" t="s">
        <v>209</v>
      </c>
      <c r="D71" s="11"/>
      <c r="E71" s="11"/>
    </row>
    <row r="72" spans="1:5" s="150" customFormat="1" x14ac:dyDescent="0.2">
      <c r="A72" s="101">
        <v>43776</v>
      </c>
      <c r="B72" s="150" t="s">
        <v>164</v>
      </c>
      <c r="C72" s="150" t="s">
        <v>362</v>
      </c>
      <c r="D72" s="11"/>
      <c r="E72" s="11"/>
    </row>
    <row r="73" spans="1:5" s="150" customFormat="1" x14ac:dyDescent="0.2">
      <c r="A73" s="101">
        <v>43776</v>
      </c>
      <c r="B73" s="150" t="s">
        <v>173</v>
      </c>
      <c r="C73" s="150" t="s">
        <v>209</v>
      </c>
      <c r="D73" s="11"/>
      <c r="E73" s="11"/>
    </row>
    <row r="74" spans="1:5" s="151" customFormat="1" x14ac:dyDescent="0.2">
      <c r="A74" s="152">
        <v>43875</v>
      </c>
      <c r="B74" s="151" t="s">
        <v>143</v>
      </c>
      <c r="C74" s="151" t="s">
        <v>209</v>
      </c>
      <c r="D74" s="3"/>
      <c r="E74" s="3"/>
    </row>
    <row r="75" spans="1:5" s="150" customFormat="1" x14ac:dyDescent="0.2">
      <c r="A75" s="101">
        <v>43987</v>
      </c>
      <c r="B75" s="150" t="s">
        <v>202</v>
      </c>
      <c r="C75" s="150" t="s">
        <v>370</v>
      </c>
      <c r="D75" s="11"/>
      <c r="E75" s="11"/>
    </row>
    <row r="76" spans="1:5" s="151" customFormat="1" x14ac:dyDescent="0.2">
      <c r="A76" s="152">
        <v>44216</v>
      </c>
      <c r="B76" s="151" t="s">
        <v>226</v>
      </c>
      <c r="C76" s="151" t="s">
        <v>372</v>
      </c>
      <c r="D76" s="3"/>
      <c r="E76" s="3"/>
    </row>
    <row r="77" spans="1:5" s="151" customFormat="1" x14ac:dyDescent="0.2">
      <c r="A77" s="152">
        <v>44216</v>
      </c>
      <c r="B77" s="151" t="s">
        <v>223</v>
      </c>
      <c r="C77" s="151" t="s">
        <v>372</v>
      </c>
      <c r="D77" s="3"/>
      <c r="E77" s="3"/>
    </row>
    <row r="78" spans="1:5" s="231" customFormat="1" ht="63.75" x14ac:dyDescent="0.2">
      <c r="A78" s="230">
        <v>44257</v>
      </c>
      <c r="B78" s="231" t="s">
        <v>175</v>
      </c>
      <c r="C78" s="232" t="s">
        <v>373</v>
      </c>
      <c r="D78" s="233"/>
      <c r="E78" s="233"/>
    </row>
    <row r="79" spans="1:5" s="218" customFormat="1" x14ac:dyDescent="0.2">
      <c r="A79" s="217">
        <v>44272</v>
      </c>
      <c r="B79" s="218" t="s">
        <v>133</v>
      </c>
      <c r="C79" s="219" t="s">
        <v>415</v>
      </c>
      <c r="D79" s="220"/>
      <c r="E79" s="220"/>
    </row>
    <row r="80" spans="1:5" s="150" customFormat="1" x14ac:dyDescent="0.2">
      <c r="A80" s="101">
        <v>44316</v>
      </c>
      <c r="B80" s="150" t="s">
        <v>210</v>
      </c>
      <c r="C80" s="150" t="s">
        <v>416</v>
      </c>
    </row>
    <row r="81" spans="1:5" s="151" customFormat="1" x14ac:dyDescent="0.2">
      <c r="A81" s="152">
        <v>44342</v>
      </c>
      <c r="B81" s="151" t="s">
        <v>154</v>
      </c>
      <c r="C81" s="151" t="s">
        <v>209</v>
      </c>
    </row>
    <row r="82" spans="1:5" s="151" customFormat="1" x14ac:dyDescent="0.2">
      <c r="A82" s="152">
        <v>44342</v>
      </c>
      <c r="B82" s="151" t="s">
        <v>157</v>
      </c>
      <c r="C82" s="151" t="s">
        <v>209</v>
      </c>
    </row>
    <row r="83" spans="1:5" s="151" customFormat="1" x14ac:dyDescent="0.2">
      <c r="A83" s="152">
        <v>44342</v>
      </c>
      <c r="B83" s="151" t="s">
        <v>193</v>
      </c>
      <c r="C83" s="238" t="s">
        <v>209</v>
      </c>
    </row>
    <row r="84" spans="1:5" s="231" customFormat="1" ht="25.5" x14ac:dyDescent="0.2">
      <c r="A84" s="230">
        <v>44420</v>
      </c>
      <c r="B84" s="231" t="s">
        <v>226</v>
      </c>
      <c r="C84" s="232" t="s">
        <v>421</v>
      </c>
    </row>
    <row r="85" spans="1:5" s="231" customFormat="1" x14ac:dyDescent="0.2">
      <c r="A85" s="230">
        <v>44565</v>
      </c>
      <c r="B85" s="231" t="s">
        <v>281</v>
      </c>
      <c r="C85" s="232" t="s">
        <v>416</v>
      </c>
    </row>
    <row r="86" spans="1:5" s="218" customFormat="1" x14ac:dyDescent="0.2">
      <c r="A86" s="217">
        <v>44623</v>
      </c>
      <c r="B86" s="218" t="s">
        <v>206</v>
      </c>
      <c r="C86" s="219" t="s">
        <v>490</v>
      </c>
      <c r="D86" s="220"/>
      <c r="E86" s="220"/>
    </row>
    <row r="87" spans="1:5" s="218" customFormat="1" ht="38.25" x14ac:dyDescent="0.2">
      <c r="A87" s="217">
        <v>44623</v>
      </c>
      <c r="B87" s="218" t="s">
        <v>292</v>
      </c>
      <c r="C87" s="219" t="s">
        <v>488</v>
      </c>
      <c r="D87" s="220"/>
      <c r="E87" s="220"/>
    </row>
    <row r="88" spans="1:5" s="218" customFormat="1" x14ac:dyDescent="0.2">
      <c r="A88" s="217">
        <v>44623</v>
      </c>
      <c r="B88" s="218" t="s">
        <v>207</v>
      </c>
      <c r="C88" s="219" t="s">
        <v>491</v>
      </c>
      <c r="D88" s="220"/>
      <c r="E88" s="220"/>
    </row>
    <row r="89" spans="1:5" s="218" customFormat="1" x14ac:dyDescent="0.2">
      <c r="A89" s="217">
        <v>44623</v>
      </c>
      <c r="B89" s="218" t="s">
        <v>194</v>
      </c>
      <c r="C89" s="219" t="s">
        <v>492</v>
      </c>
      <c r="D89" s="220"/>
      <c r="E89" s="220"/>
    </row>
    <row r="90" spans="1:5" s="218" customFormat="1" x14ac:dyDescent="0.2">
      <c r="A90" s="217">
        <v>44623</v>
      </c>
      <c r="B90" s="218" t="s">
        <v>309</v>
      </c>
      <c r="C90" s="219" t="s">
        <v>493</v>
      </c>
      <c r="D90" s="220"/>
      <c r="E90" s="220"/>
    </row>
    <row r="91" spans="1:5" s="151" customFormat="1" x14ac:dyDescent="0.2">
      <c r="A91" s="152">
        <v>44623</v>
      </c>
      <c r="B91" s="151" t="s">
        <v>200</v>
      </c>
      <c r="C91" s="151" t="s">
        <v>494</v>
      </c>
      <c r="D91" s="3"/>
      <c r="E91" s="3"/>
    </row>
    <row r="92" spans="1:5" s="150" customFormat="1" x14ac:dyDescent="0.2">
      <c r="A92" s="101">
        <v>44795</v>
      </c>
      <c r="B92" s="150" t="s">
        <v>199</v>
      </c>
      <c r="C92" s="150" t="s">
        <v>416</v>
      </c>
      <c r="D92" s="11"/>
      <c r="E92" s="11"/>
    </row>
    <row r="93" spans="1:5" s="151" customFormat="1" x14ac:dyDescent="0.2">
      <c r="A93" s="152">
        <v>44978</v>
      </c>
      <c r="B93" s="151" t="s">
        <v>352</v>
      </c>
      <c r="C93" s="151" t="s">
        <v>506</v>
      </c>
      <c r="D93" s="235" t="s">
        <v>507</v>
      </c>
      <c r="E93" s="3"/>
    </row>
    <row r="94" spans="1:5" s="151" customFormat="1" x14ac:dyDescent="0.2">
      <c r="A94" s="101">
        <v>45002</v>
      </c>
      <c r="B94" s="150" t="s">
        <v>184</v>
      </c>
      <c r="C94" s="150" t="s">
        <v>509</v>
      </c>
      <c r="D94" s="235"/>
      <c r="E94" s="3"/>
    </row>
    <row r="95" spans="1:5" s="151" customFormat="1" x14ac:dyDescent="0.2">
      <c r="A95" s="101">
        <v>45002</v>
      </c>
      <c r="B95" s="150" t="s">
        <v>207</v>
      </c>
      <c r="C95" s="150" t="s">
        <v>510</v>
      </c>
      <c r="D95" s="235"/>
      <c r="E95" s="3"/>
    </row>
    <row r="96" spans="1:5" s="151" customFormat="1" x14ac:dyDescent="0.2">
      <c r="A96" s="101">
        <v>45002</v>
      </c>
      <c r="B96" s="150" t="s">
        <v>194</v>
      </c>
      <c r="C96" s="150" t="s">
        <v>511</v>
      </c>
      <c r="D96" s="235"/>
      <c r="E96" s="3"/>
    </row>
    <row r="97" spans="1:7" s="151" customFormat="1" x14ac:dyDescent="0.2">
      <c r="A97" s="101">
        <v>45002</v>
      </c>
      <c r="B97" s="150" t="s">
        <v>309</v>
      </c>
      <c r="C97" s="150" t="s">
        <v>512</v>
      </c>
      <c r="D97" s="235"/>
      <c r="E97" s="3"/>
    </row>
    <row r="98" spans="1:7" s="151" customFormat="1" x14ac:dyDescent="0.2">
      <c r="A98" s="152">
        <v>45014</v>
      </c>
      <c r="B98" s="238" t="s">
        <v>351</v>
      </c>
      <c r="C98" s="151" t="s">
        <v>506</v>
      </c>
      <c r="D98" s="235" t="s">
        <v>513</v>
      </c>
      <c r="E98" s="3"/>
    </row>
    <row r="99" spans="1:7" s="151" customFormat="1" x14ac:dyDescent="0.2">
      <c r="A99" s="101">
        <v>45181</v>
      </c>
      <c r="B99" s="150" t="s">
        <v>194</v>
      </c>
      <c r="C99" s="150" t="s">
        <v>584</v>
      </c>
      <c r="D99" s="235"/>
      <c r="E99" s="3"/>
    </row>
    <row r="100" spans="1:7" s="218" customFormat="1" x14ac:dyDescent="0.2">
      <c r="A100" s="217">
        <v>45223</v>
      </c>
      <c r="B100" s="218" t="s">
        <v>292</v>
      </c>
      <c r="C100" s="240" t="s">
        <v>585</v>
      </c>
      <c r="D100" s="220"/>
      <c r="E100" s="220"/>
    </row>
    <row r="101" spans="1:7" s="218" customFormat="1" x14ac:dyDescent="0.2">
      <c r="A101" s="241">
        <v>45240</v>
      </c>
      <c r="B101" s="232" t="s">
        <v>184</v>
      </c>
      <c r="C101" s="232" t="s">
        <v>613</v>
      </c>
      <c r="D101" s="220"/>
      <c r="E101" s="220"/>
    </row>
    <row r="102" spans="1:7" s="218" customFormat="1" x14ac:dyDescent="0.2">
      <c r="A102" s="241">
        <v>45240</v>
      </c>
      <c r="B102" s="232" t="s">
        <v>206</v>
      </c>
      <c r="C102" s="232" t="s">
        <v>614</v>
      </c>
      <c r="D102" s="220"/>
      <c r="E102" s="220"/>
    </row>
    <row r="103" spans="1:7" s="218" customFormat="1" x14ac:dyDescent="0.2">
      <c r="A103" s="241">
        <v>45240</v>
      </c>
      <c r="B103" s="232" t="s">
        <v>200</v>
      </c>
      <c r="C103" s="232" t="s">
        <v>615</v>
      </c>
      <c r="D103" s="220"/>
      <c r="E103" s="220"/>
    </row>
    <row r="104" spans="1:7" s="246" customFormat="1" ht="38.25" x14ac:dyDescent="0.2">
      <c r="A104" s="245">
        <v>45483</v>
      </c>
      <c r="B104" s="246" t="s">
        <v>164</v>
      </c>
      <c r="C104" s="247" t="s">
        <v>630</v>
      </c>
      <c r="D104" s="248"/>
      <c r="E104" s="249"/>
    </row>
    <row r="105" spans="1:7" s="231" customFormat="1" x14ac:dyDescent="0.2">
      <c r="A105" s="230">
        <v>45483</v>
      </c>
      <c r="B105" s="231" t="s">
        <v>133</v>
      </c>
      <c r="C105" s="232" t="s">
        <v>631</v>
      </c>
      <c r="D105" s="233"/>
      <c r="E105" s="220"/>
      <c r="F105" s="254"/>
      <c r="G105" s="254"/>
    </row>
    <row r="106" spans="1:7" s="246" customFormat="1" x14ac:dyDescent="0.2">
      <c r="A106" s="245">
        <v>45503</v>
      </c>
      <c r="B106" s="246" t="s">
        <v>164</v>
      </c>
      <c r="C106" s="247" t="s">
        <v>634</v>
      </c>
      <c r="D106" s="248"/>
      <c r="E106" s="253"/>
      <c r="F106" s="254"/>
      <c r="G106" s="254"/>
    </row>
    <row r="107" spans="1:7" s="151" customFormat="1" x14ac:dyDescent="0.2">
      <c r="A107" s="101">
        <v>45562</v>
      </c>
      <c r="B107" s="150" t="s">
        <v>184</v>
      </c>
      <c r="C107" s="150" t="s">
        <v>209</v>
      </c>
      <c r="D107" s="235"/>
      <c r="E107" s="3"/>
      <c r="F107" s="238"/>
      <c r="G107" s="238"/>
    </row>
    <row r="108" spans="1:7" s="151" customFormat="1" x14ac:dyDescent="0.2">
      <c r="A108" s="101">
        <v>45562</v>
      </c>
      <c r="B108" s="150" t="s">
        <v>206</v>
      </c>
      <c r="C108" s="150" t="s">
        <v>209</v>
      </c>
      <c r="D108" s="235"/>
      <c r="E108" s="3"/>
      <c r="F108" s="238"/>
      <c r="G108" s="238"/>
    </row>
    <row r="109" spans="1:7" s="151" customFormat="1" x14ac:dyDescent="0.2">
      <c r="A109" s="101">
        <v>45562</v>
      </c>
      <c r="B109" s="150" t="s">
        <v>207</v>
      </c>
      <c r="C109" s="150" t="s">
        <v>209</v>
      </c>
      <c r="D109" s="235"/>
      <c r="E109" s="3"/>
      <c r="F109" s="238"/>
      <c r="G109" s="238"/>
    </row>
    <row r="110" spans="1:7" s="151" customFormat="1" x14ac:dyDescent="0.2">
      <c r="A110" s="101">
        <v>45562</v>
      </c>
      <c r="B110" s="150" t="s">
        <v>194</v>
      </c>
      <c r="C110" s="150" t="s">
        <v>209</v>
      </c>
      <c r="D110" s="235"/>
      <c r="E110" s="3"/>
      <c r="F110" s="238"/>
      <c r="G110" s="238"/>
    </row>
    <row r="111" spans="1:7" s="151" customFormat="1" x14ac:dyDescent="0.2">
      <c r="A111" s="101">
        <v>45562</v>
      </c>
      <c r="B111" s="150" t="s">
        <v>309</v>
      </c>
      <c r="C111" s="150" t="s">
        <v>209</v>
      </c>
      <c r="D111" s="235"/>
      <c r="E111" s="3"/>
      <c r="F111" s="238"/>
      <c r="G111" s="238"/>
    </row>
    <row r="112" spans="1:7" s="151" customFormat="1" x14ac:dyDescent="0.2">
      <c r="A112" s="101">
        <v>45562</v>
      </c>
      <c r="B112" s="150" t="s">
        <v>200</v>
      </c>
      <c r="C112" s="150" t="s">
        <v>209</v>
      </c>
      <c r="D112" s="235"/>
      <c r="E112" s="3"/>
      <c r="F112" s="238"/>
      <c r="G112" s="238"/>
    </row>
    <row r="113" spans="1:12" s="238" customFormat="1" ht="38.25" x14ac:dyDescent="0.2">
      <c r="A113" s="255">
        <v>45747</v>
      </c>
      <c r="B113" s="254" t="s">
        <v>655</v>
      </c>
      <c r="C113" s="256" t="s">
        <v>697</v>
      </c>
      <c r="D113" s="3"/>
      <c r="E113" s="3"/>
    </row>
    <row r="114" spans="1:12" s="238" customFormat="1" ht="25.5" x14ac:dyDescent="0.2">
      <c r="A114" s="255">
        <v>45747</v>
      </c>
      <c r="B114" s="254" t="s">
        <v>308</v>
      </c>
      <c r="C114" s="256" t="s">
        <v>696</v>
      </c>
      <c r="D114" s="3"/>
      <c r="E114" s="3"/>
    </row>
    <row r="115" spans="1:12" s="150" customFormat="1" x14ac:dyDescent="0.2">
      <c r="A115" s="230">
        <v>45796</v>
      </c>
      <c r="B115" s="231" t="s">
        <v>662</v>
      </c>
      <c r="C115" s="288" t="s">
        <v>714</v>
      </c>
      <c r="D115" s="11"/>
      <c r="E115" s="135"/>
      <c r="F115" s="135"/>
      <c r="G115" s="135"/>
      <c r="H115" s="135"/>
      <c r="I115" s="135"/>
      <c r="J115" s="135"/>
      <c r="K115" s="135"/>
      <c r="L115" s="135"/>
    </row>
    <row r="116" spans="1:12" s="238" customFormat="1" ht="38.25" x14ac:dyDescent="0.2">
      <c r="A116" s="255">
        <v>45867</v>
      </c>
      <c r="B116" s="254" t="s">
        <v>445</v>
      </c>
      <c r="C116" s="256" t="s">
        <v>743</v>
      </c>
      <c r="D116" s="3"/>
      <c r="E116" s="3"/>
    </row>
    <row r="117" spans="1:12" s="238" customFormat="1" ht="25.5" x14ac:dyDescent="0.2">
      <c r="A117" s="255">
        <v>45867</v>
      </c>
      <c r="B117" s="254" t="s">
        <v>195</v>
      </c>
      <c r="C117" s="256" t="s">
        <v>744</v>
      </c>
      <c r="D117" s="3"/>
      <c r="E117" s="3"/>
    </row>
    <row r="118" spans="1:12" s="150" customFormat="1" ht="25.5" x14ac:dyDescent="0.2">
      <c r="A118" s="230">
        <v>46114</v>
      </c>
      <c r="B118" s="231" t="s">
        <v>133</v>
      </c>
      <c r="C118" s="288" t="s">
        <v>756</v>
      </c>
      <c r="D118" s="11"/>
      <c r="E118" s="11"/>
    </row>
    <row r="119" spans="1:12" s="150" customFormat="1" ht="25.5" x14ac:dyDescent="0.2">
      <c r="A119" s="230">
        <v>46114</v>
      </c>
      <c r="B119" s="231" t="s">
        <v>170</v>
      </c>
      <c r="C119" s="288" t="s">
        <v>757</v>
      </c>
      <c r="D119" s="11"/>
      <c r="E119" s="11"/>
    </row>
    <row r="120" spans="1:12" s="238" customFormat="1" x14ac:dyDescent="0.2">
      <c r="A120" s="242">
        <v>46120</v>
      </c>
      <c r="B120" s="238" t="s">
        <v>292</v>
      </c>
      <c r="C120" s="238" t="s">
        <v>209</v>
      </c>
      <c r="D120" s="235"/>
      <c r="E120" s="3"/>
    </row>
    <row r="121" spans="1:12" s="151" customFormat="1" x14ac:dyDescent="0.2">
      <c r="A121" s="101"/>
      <c r="B121" s="150"/>
      <c r="C121" s="150"/>
      <c r="D121" s="195"/>
      <c r="E121" s="294"/>
      <c r="F121" s="294"/>
      <c r="G121" s="293"/>
      <c r="H121" s="293"/>
      <c r="I121" s="293"/>
      <c r="J121" s="293"/>
      <c r="K121" s="293"/>
      <c r="L121" s="292"/>
    </row>
    <row r="122" spans="1:12" s="151" customFormat="1" x14ac:dyDescent="0.2">
      <c r="A122" s="101"/>
      <c r="B122" s="150"/>
      <c r="C122" s="150"/>
      <c r="D122" s="195"/>
      <c r="E122" s="293"/>
      <c r="F122" s="293"/>
      <c r="G122" s="293"/>
      <c r="H122" s="293"/>
      <c r="I122" s="293"/>
      <c r="J122" s="293"/>
      <c r="K122" s="293"/>
      <c r="L122" s="3"/>
    </row>
    <row r="123" spans="1:12" s="151" customFormat="1" x14ac:dyDescent="0.2">
      <c r="A123" s="101"/>
      <c r="B123" s="150"/>
      <c r="C123" s="150"/>
      <c r="D123" s="195"/>
      <c r="E123" s="294"/>
      <c r="F123" s="294"/>
      <c r="G123" s="293"/>
      <c r="H123" s="293"/>
      <c r="I123" s="293"/>
      <c r="J123" s="293"/>
      <c r="K123" s="293"/>
      <c r="L123" s="228"/>
    </row>
    <row r="124" spans="1:12" s="151" customFormat="1" x14ac:dyDescent="0.2">
      <c r="A124" s="244" t="s">
        <v>230</v>
      </c>
      <c r="D124" s="195"/>
      <c r="E124" s="75"/>
      <c r="F124" s="75"/>
      <c r="G124" s="30"/>
      <c r="H124" s="30"/>
      <c r="I124" s="30"/>
      <c r="J124" s="30"/>
      <c r="K124" s="30"/>
      <c r="L124" s="30"/>
    </row>
    <row r="125" spans="1:12" s="218" customFormat="1" ht="25.5" x14ac:dyDescent="0.2">
      <c r="A125" s="217">
        <v>42872</v>
      </c>
      <c r="B125" s="218" t="s">
        <v>226</v>
      </c>
      <c r="C125" s="219" t="s">
        <v>231</v>
      </c>
      <c r="D125" s="220"/>
      <c r="E125" s="3"/>
      <c r="F125" s="3"/>
      <c r="G125" s="3"/>
      <c r="H125" s="3"/>
      <c r="I125" s="3"/>
      <c r="J125" s="3"/>
      <c r="K125" s="3"/>
      <c r="L125" s="3"/>
    </row>
    <row r="126" spans="1:12" s="231" customFormat="1" ht="25.5" x14ac:dyDescent="0.2">
      <c r="A126" s="230">
        <v>44272</v>
      </c>
      <c r="B126" s="231" t="s">
        <v>175</v>
      </c>
      <c r="C126" s="232" t="s">
        <v>374</v>
      </c>
      <c r="D126" s="233"/>
      <c r="E126" s="75"/>
      <c r="F126" s="75"/>
      <c r="G126" s="30"/>
      <c r="H126" s="30"/>
      <c r="I126" s="30"/>
      <c r="J126" s="30"/>
      <c r="K126" s="30"/>
      <c r="L126" s="30"/>
    </row>
    <row r="127" spans="1:12" s="231" customFormat="1" ht="76.5" x14ac:dyDescent="0.2">
      <c r="A127" s="230">
        <v>44420</v>
      </c>
      <c r="B127" s="231" t="s">
        <v>226</v>
      </c>
      <c r="C127" s="232" t="s">
        <v>422</v>
      </c>
      <c r="E127" s="3"/>
      <c r="F127" s="3"/>
      <c r="G127" s="3"/>
      <c r="H127" s="3"/>
      <c r="I127" s="3"/>
      <c r="J127" s="3"/>
      <c r="K127" s="3"/>
      <c r="L127" s="3"/>
    </row>
    <row r="128" spans="1:12" s="231" customFormat="1" ht="76.5" x14ac:dyDescent="0.2">
      <c r="A128" s="230">
        <v>44420</v>
      </c>
      <c r="B128" s="231" t="s">
        <v>223</v>
      </c>
      <c r="C128" s="232" t="s">
        <v>422</v>
      </c>
      <c r="E128" s="75"/>
      <c r="F128" s="75"/>
      <c r="G128" s="30"/>
      <c r="H128" s="30"/>
      <c r="I128" s="30"/>
      <c r="J128" s="30"/>
      <c r="K128" s="30"/>
      <c r="L128" s="228"/>
    </row>
    <row r="129" spans="1:12" s="150" customFormat="1" x14ac:dyDescent="0.2">
      <c r="A129" s="101">
        <v>44565</v>
      </c>
      <c r="B129" s="150" t="s">
        <v>281</v>
      </c>
      <c r="C129" s="150" t="s">
        <v>416</v>
      </c>
      <c r="D129" s="11"/>
      <c r="E129" s="3"/>
      <c r="F129" s="3"/>
      <c r="G129" s="3"/>
      <c r="H129" s="3"/>
      <c r="I129" s="3"/>
      <c r="J129" s="3"/>
      <c r="K129" s="3"/>
      <c r="L129" s="3"/>
    </row>
    <row r="130" spans="1:12" s="238" customFormat="1" ht="25.5" x14ac:dyDescent="0.2">
      <c r="A130" s="255">
        <v>46114</v>
      </c>
      <c r="B130" s="254" t="s">
        <v>470</v>
      </c>
      <c r="C130" s="256" t="s">
        <v>759</v>
      </c>
      <c r="D130" s="3"/>
      <c r="E130" s="3"/>
      <c r="F130" s="3"/>
      <c r="G130" s="3"/>
      <c r="H130" s="3"/>
      <c r="I130" s="3"/>
      <c r="J130" s="3"/>
      <c r="K130" s="3"/>
      <c r="L130" s="3"/>
    </row>
    <row r="131" spans="1:12" x14ac:dyDescent="0.2">
      <c r="A131" s="153"/>
      <c r="B131" s="150"/>
      <c r="C131" s="150"/>
      <c r="E131" s="75"/>
      <c r="F131" s="75"/>
      <c r="G131" s="30"/>
      <c r="H131" s="30"/>
      <c r="I131" s="30"/>
      <c r="J131" s="30"/>
      <c r="K131" s="30"/>
      <c r="L131" s="228"/>
    </row>
    <row r="132" spans="1:12" x14ac:dyDescent="0.2">
      <c r="A132" s="102"/>
      <c r="B132" s="151"/>
      <c r="C132" s="150"/>
      <c r="E132" s="290"/>
      <c r="F132" s="290"/>
      <c r="G132" s="228"/>
      <c r="H132" s="228"/>
      <c r="I132" s="228"/>
      <c r="J132" s="228"/>
      <c r="K132" s="228"/>
      <c r="L132" s="228"/>
    </row>
    <row r="133" spans="1:12" x14ac:dyDescent="0.2">
      <c r="A133" s="153"/>
      <c r="B133" s="150"/>
      <c r="C133" s="150"/>
      <c r="E133" s="291"/>
      <c r="F133" s="291"/>
      <c r="G133" s="291"/>
      <c r="H133" s="291"/>
      <c r="I133" s="291"/>
      <c r="J133" s="291"/>
      <c r="K133" s="291"/>
      <c r="L133" s="291"/>
    </row>
    <row r="134" spans="1:12" x14ac:dyDescent="0.2">
      <c r="A134" s="153"/>
      <c r="B134" s="150"/>
      <c r="C134" s="150"/>
      <c r="E134" s="290"/>
      <c r="F134" s="290"/>
      <c r="G134" s="228"/>
      <c r="H134" s="228"/>
      <c r="I134" s="228"/>
      <c r="J134" s="228"/>
      <c r="K134" s="228"/>
      <c r="L134" s="228"/>
    </row>
    <row r="135" spans="1:12" x14ac:dyDescent="0.2">
      <c r="B135" s="150"/>
      <c r="C135" s="154"/>
    </row>
    <row r="136" spans="1:12" x14ac:dyDescent="0.2">
      <c r="A136" s="153"/>
      <c r="B136" s="150"/>
      <c r="C136" s="150"/>
    </row>
    <row r="137" spans="1:12" x14ac:dyDescent="0.2">
      <c r="A137" s="159"/>
      <c r="B137" s="160"/>
      <c r="C137" s="160"/>
    </row>
    <row r="138" spans="1:12" x14ac:dyDescent="0.2">
      <c r="A138" s="159"/>
      <c r="B138" s="160"/>
      <c r="C138" s="160"/>
    </row>
    <row r="139" spans="1:12" x14ac:dyDescent="0.2">
      <c r="A139" s="159"/>
      <c r="B139" s="160"/>
      <c r="C139" s="160"/>
    </row>
    <row r="140" spans="1:12" s="150" customFormat="1" x14ac:dyDescent="0.2">
      <c r="A140" s="161"/>
      <c r="B140" s="162"/>
      <c r="C140" s="162"/>
    </row>
    <row r="141" spans="1:12" x14ac:dyDescent="0.2">
      <c r="A141" s="152"/>
      <c r="B141" s="151"/>
      <c r="C141" s="151"/>
    </row>
    <row r="142" spans="1:12" x14ac:dyDescent="0.2">
      <c r="A142" s="152"/>
      <c r="B142" s="151"/>
      <c r="C142" s="151"/>
    </row>
    <row r="143" spans="1:12" x14ac:dyDescent="0.2">
      <c r="A143" s="158"/>
      <c r="B143" s="157"/>
      <c r="C143" s="157"/>
    </row>
    <row r="144" spans="1:12" x14ac:dyDescent="0.2">
      <c r="A144" s="158"/>
      <c r="B144" s="157"/>
      <c r="C144" s="157"/>
    </row>
    <row r="145" spans="1:3" x14ac:dyDescent="0.2">
      <c r="A145" s="158"/>
      <c r="B145" s="157"/>
      <c r="C145" s="157"/>
    </row>
    <row r="146" spans="1:3" x14ac:dyDescent="0.2">
      <c r="A146" s="158"/>
      <c r="B146" s="157"/>
      <c r="C146" s="157"/>
    </row>
    <row r="147" spans="1:3" x14ac:dyDescent="0.2">
      <c r="A147" s="158"/>
      <c r="B147" s="157"/>
      <c r="C147" s="157"/>
    </row>
  </sheetData>
  <phoneticPr fontId="0" type="noConversion"/>
  <printOptions horizontalCentered="1"/>
  <pageMargins left="0.75" right="0.25" top="1" bottom="1" header="0.5" footer="0.5"/>
  <pageSetup scale="83"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13</vt:i4>
      </vt:variant>
    </vt:vector>
  </HeadingPairs>
  <TitlesOfParts>
    <vt:vector size="18"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'Price List'!Print_Area</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John Fox</cp:lastModifiedBy>
  <cp:lastPrinted>2026-04-08T13:00:49Z</cp:lastPrinted>
  <dcterms:created xsi:type="dcterms:W3CDTF">1998-06-02T12:05:01Z</dcterms:created>
  <dcterms:modified xsi:type="dcterms:W3CDTF">2026-04-08T13:02:49Z</dcterms:modified>
</cp:coreProperties>
</file>