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May\Pricelists\Excel\"/>
    </mc:Choice>
  </mc:AlternateContent>
  <xr:revisionPtr revIDLastSave="0" documentId="8_{E6CD6D1C-5DF9-4487-93F1-D83DD05C83C0}"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List'!$W$13:$X$1040</definedName>
    <definedName name="Customer_Cost">'Price List'!$Z$13:$AG$1040</definedName>
    <definedName name="Customer_List">'Price List'!$C$13:$T$1040</definedName>
    <definedName name="Group">Instructions!$B$38:$H$44</definedName>
    <definedName name="Header">'Price List'!$13:$20</definedName>
    <definedName name="Index">Index!$A$1:$L$53</definedName>
    <definedName name="Price_Calculation">'Price List'!#REF!</definedName>
    <definedName name="Price_Change">'Price List'!#REF!</definedName>
    <definedName name="Price_List">'Price List'!$C$13:$T$1040</definedName>
    <definedName name="_xlnm.Print_Area" localSheetId="4">Changes!$A$1:$C$276</definedName>
    <definedName name="_xlnm.Print_Area" localSheetId="1">Index!$A$1:$L$53</definedName>
    <definedName name="_xlnm.Print_Area" localSheetId="2">'Price List'!$C$13:$T$1040</definedName>
    <definedName name="_xlnm.Print_Titles" localSheetId="2">'Price List'!$C:$N,'Price List'!$13:$20</definedName>
    <definedName name="Purchasing_Cost">'Price List'!#REF!</definedName>
    <definedName name="Round">'Price List'!$D$1044:$E$1053</definedName>
    <definedName name="Suggested">Instructions!$H$55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548" i="1" l="1"/>
  <c r="AL548" i="1"/>
  <c r="AK548" i="1"/>
  <c r="W548" i="1"/>
  <c r="AB548" i="1" s="1"/>
  <c r="U548" i="1"/>
  <c r="AM486" i="1"/>
  <c r="AL486" i="1"/>
  <c r="AK486" i="1"/>
  <c r="W486" i="1"/>
  <c r="AB486" i="1" s="1"/>
  <c r="U486" i="1"/>
  <c r="AM487" i="1"/>
  <c r="AL487" i="1"/>
  <c r="AK487" i="1"/>
  <c r="W487" i="1"/>
  <c r="AB487" i="1" s="1"/>
  <c r="U487" i="1"/>
  <c r="AM338" i="1" l="1"/>
  <c r="AL338" i="1"/>
  <c r="AK338" i="1"/>
  <c r="W338" i="1"/>
  <c r="AB338" i="1" s="1"/>
  <c r="U338" i="1"/>
  <c r="AM259" i="1"/>
  <c r="AL259" i="1"/>
  <c r="AK259" i="1"/>
  <c r="W259" i="1"/>
  <c r="AB259" i="1" s="1"/>
  <c r="U259" i="1"/>
  <c r="AM54" i="1" l="1"/>
  <c r="AL54" i="1"/>
  <c r="AK54" i="1"/>
  <c r="W54" i="1"/>
  <c r="AB54" i="1" s="1"/>
  <c r="U54" i="1"/>
  <c r="AM956" i="1" l="1"/>
  <c r="AL956" i="1"/>
  <c r="AK956" i="1"/>
  <c r="W956" i="1"/>
  <c r="AB956" i="1" s="1"/>
  <c r="U956" i="1"/>
  <c r="AM955" i="1"/>
  <c r="AL955" i="1"/>
  <c r="AK955" i="1"/>
  <c r="W955" i="1"/>
  <c r="AB955" i="1" s="1"/>
  <c r="U955" i="1"/>
  <c r="AM954" i="1"/>
  <c r="AL954" i="1"/>
  <c r="AK954" i="1"/>
  <c r="W954" i="1"/>
  <c r="AB954" i="1" s="1"/>
  <c r="U954" i="1"/>
  <c r="AM953" i="1"/>
  <c r="AL953" i="1"/>
  <c r="AK953" i="1"/>
  <c r="W953" i="1"/>
  <c r="AB953" i="1" s="1"/>
  <c r="U953" i="1"/>
  <c r="AM951" i="1"/>
  <c r="AL951" i="1"/>
  <c r="AK951" i="1"/>
  <c r="W951" i="1"/>
  <c r="AB951" i="1" s="1"/>
  <c r="U951" i="1"/>
  <c r="AM997" i="1" l="1"/>
  <c r="AL997" i="1"/>
  <c r="AK997" i="1"/>
  <c r="W997" i="1"/>
  <c r="AB997" i="1" s="1"/>
  <c r="U997" i="1"/>
  <c r="AM996" i="1"/>
  <c r="AL996" i="1"/>
  <c r="AK996" i="1"/>
  <c r="W996" i="1"/>
  <c r="AB996" i="1" s="1"/>
  <c r="U996" i="1"/>
  <c r="AM994" i="1"/>
  <c r="AL994" i="1"/>
  <c r="AK994" i="1"/>
  <c r="W994" i="1"/>
  <c r="AB994" i="1" s="1"/>
  <c r="U994" i="1"/>
  <c r="AM992" i="1"/>
  <c r="AL992" i="1"/>
  <c r="AK992" i="1"/>
  <c r="W992" i="1"/>
  <c r="AB992" i="1" s="1"/>
  <c r="U992" i="1"/>
  <c r="AM991" i="1"/>
  <c r="AL991" i="1"/>
  <c r="AK991" i="1"/>
  <c r="W991" i="1"/>
  <c r="AB991" i="1" s="1"/>
  <c r="U991" i="1"/>
  <c r="AM990" i="1"/>
  <c r="AL990" i="1"/>
  <c r="AK990" i="1"/>
  <c r="W990" i="1"/>
  <c r="AB990" i="1" s="1"/>
  <c r="U990" i="1"/>
  <c r="AM989" i="1"/>
  <c r="AL989" i="1"/>
  <c r="AK989" i="1"/>
  <c r="W989" i="1"/>
  <c r="AB989" i="1" s="1"/>
  <c r="U989" i="1"/>
  <c r="AM987" i="1"/>
  <c r="AL987" i="1"/>
  <c r="AK987" i="1"/>
  <c r="W987" i="1"/>
  <c r="AB987" i="1" s="1"/>
  <c r="U987" i="1"/>
  <c r="AM985" i="1"/>
  <c r="AL985" i="1"/>
  <c r="AK985" i="1"/>
  <c r="W985" i="1"/>
  <c r="AB985" i="1" s="1"/>
  <c r="U985" i="1"/>
  <c r="AM983" i="1"/>
  <c r="AL983" i="1"/>
  <c r="AK983" i="1"/>
  <c r="W983" i="1"/>
  <c r="AB983" i="1" s="1"/>
  <c r="U983" i="1"/>
  <c r="AM981" i="1"/>
  <c r="AL981" i="1"/>
  <c r="AK981" i="1"/>
  <c r="W981" i="1"/>
  <c r="AB981" i="1" s="1"/>
  <c r="U981" i="1"/>
  <c r="AM980" i="1"/>
  <c r="AL980" i="1"/>
  <c r="AK980" i="1"/>
  <c r="W980" i="1"/>
  <c r="AB980" i="1" s="1"/>
  <c r="U980" i="1"/>
  <c r="AM979" i="1"/>
  <c r="AL979" i="1"/>
  <c r="AK979" i="1"/>
  <c r="W979" i="1"/>
  <c r="AB979" i="1" s="1"/>
  <c r="U979" i="1"/>
  <c r="AM978" i="1"/>
  <c r="AL978" i="1"/>
  <c r="AK978" i="1"/>
  <c r="W978" i="1"/>
  <c r="AB978" i="1" s="1"/>
  <c r="U978" i="1"/>
  <c r="AM973" i="1"/>
  <c r="AL973" i="1"/>
  <c r="AK973" i="1"/>
  <c r="W973" i="1"/>
  <c r="AB973" i="1" s="1"/>
  <c r="U973" i="1"/>
  <c r="AM971" i="1"/>
  <c r="AL971" i="1"/>
  <c r="AK971" i="1"/>
  <c r="W971" i="1"/>
  <c r="AB971" i="1" s="1"/>
  <c r="U971" i="1"/>
  <c r="AM970" i="1"/>
  <c r="AL970" i="1"/>
  <c r="AK970" i="1"/>
  <c r="W970" i="1"/>
  <c r="AB970" i="1" s="1"/>
  <c r="U970" i="1"/>
  <c r="AM945" i="1"/>
  <c r="AL945" i="1"/>
  <c r="AK945" i="1"/>
  <c r="W945" i="1"/>
  <c r="AB945" i="1" s="1"/>
  <c r="U945" i="1"/>
  <c r="AM941" i="1"/>
  <c r="AL941" i="1"/>
  <c r="AK941" i="1"/>
  <c r="W941" i="1"/>
  <c r="AB941" i="1" s="1"/>
  <c r="U941" i="1"/>
  <c r="AM937" i="1"/>
  <c r="AL937" i="1"/>
  <c r="AK937" i="1"/>
  <c r="W937" i="1"/>
  <c r="AB937" i="1" s="1"/>
  <c r="U937" i="1"/>
  <c r="AM931" i="1"/>
  <c r="AL931" i="1"/>
  <c r="AK931" i="1"/>
  <c r="W931" i="1"/>
  <c r="AB931" i="1" s="1"/>
  <c r="U931" i="1"/>
  <c r="AM929" i="1"/>
  <c r="AL929" i="1"/>
  <c r="AK929" i="1"/>
  <c r="W929" i="1"/>
  <c r="AB929" i="1" s="1"/>
  <c r="U929" i="1"/>
  <c r="AM927" i="1"/>
  <c r="AL927" i="1"/>
  <c r="AK927" i="1"/>
  <c r="W927" i="1"/>
  <c r="AB927" i="1" s="1"/>
  <c r="U927" i="1"/>
  <c r="AM925" i="1"/>
  <c r="AL925" i="1"/>
  <c r="AK925" i="1"/>
  <c r="W925" i="1"/>
  <c r="AB925" i="1" s="1"/>
  <c r="U925" i="1"/>
  <c r="AM924" i="1"/>
  <c r="AL924" i="1"/>
  <c r="AK924" i="1"/>
  <c r="W924" i="1"/>
  <c r="AB924" i="1" s="1"/>
  <c r="U924" i="1"/>
  <c r="AM923" i="1"/>
  <c r="AL923" i="1"/>
  <c r="AK923" i="1"/>
  <c r="W923" i="1"/>
  <c r="AB923" i="1" s="1"/>
  <c r="U923" i="1"/>
  <c r="AM919" i="1"/>
  <c r="AL919" i="1"/>
  <c r="AK919" i="1"/>
  <c r="W919" i="1"/>
  <c r="AB919" i="1" s="1"/>
  <c r="U919" i="1"/>
  <c r="AM915" i="1"/>
  <c r="AL915" i="1"/>
  <c r="AK915" i="1"/>
  <c r="W915" i="1"/>
  <c r="AB915" i="1" s="1"/>
  <c r="U915" i="1"/>
  <c r="AM914" i="1"/>
  <c r="AL914" i="1"/>
  <c r="AK914" i="1"/>
  <c r="W914" i="1"/>
  <c r="AB914" i="1" s="1"/>
  <c r="U914" i="1"/>
  <c r="AM910" i="1"/>
  <c r="AL910" i="1"/>
  <c r="AK910" i="1"/>
  <c r="W910" i="1"/>
  <c r="AB910" i="1" s="1"/>
  <c r="U910" i="1"/>
  <c r="AM902" i="1"/>
  <c r="AL902" i="1"/>
  <c r="AK902" i="1"/>
  <c r="W902" i="1"/>
  <c r="AB902" i="1" s="1"/>
  <c r="U902" i="1"/>
  <c r="AM901" i="1"/>
  <c r="AL901" i="1"/>
  <c r="AK901" i="1"/>
  <c r="W901" i="1"/>
  <c r="AB901" i="1" s="1"/>
  <c r="U901" i="1"/>
  <c r="AM900" i="1"/>
  <c r="AL900" i="1"/>
  <c r="AK900" i="1"/>
  <c r="W900" i="1"/>
  <c r="AB900" i="1" s="1"/>
  <c r="U900" i="1"/>
  <c r="AM896" i="1"/>
  <c r="AL896" i="1"/>
  <c r="AK896" i="1"/>
  <c r="W896" i="1"/>
  <c r="AB896" i="1" s="1"/>
  <c r="U896" i="1"/>
  <c r="AM894" i="1"/>
  <c r="AL894" i="1"/>
  <c r="AK894" i="1"/>
  <c r="W894" i="1"/>
  <c r="AB894" i="1" s="1"/>
  <c r="U894" i="1"/>
  <c r="AM892" i="1"/>
  <c r="AL892" i="1"/>
  <c r="AK892" i="1"/>
  <c r="W892" i="1"/>
  <c r="AB892" i="1" s="1"/>
  <c r="U892" i="1"/>
  <c r="AM891" i="1"/>
  <c r="AL891" i="1"/>
  <c r="AK891" i="1"/>
  <c r="W891" i="1"/>
  <c r="AB891" i="1" s="1"/>
  <c r="U891" i="1"/>
  <c r="AM890" i="1"/>
  <c r="AL890" i="1"/>
  <c r="AK890" i="1"/>
  <c r="W890" i="1"/>
  <c r="AB890" i="1" s="1"/>
  <c r="U890" i="1"/>
  <c r="AM889" i="1"/>
  <c r="AL889" i="1"/>
  <c r="AK889" i="1"/>
  <c r="W889" i="1"/>
  <c r="AB889" i="1" s="1"/>
  <c r="U889" i="1"/>
  <c r="AM888" i="1"/>
  <c r="AL888" i="1"/>
  <c r="AK888" i="1"/>
  <c r="W888" i="1"/>
  <c r="AB888" i="1" s="1"/>
  <c r="U888" i="1"/>
  <c r="AM864" i="1"/>
  <c r="AL864" i="1"/>
  <c r="AK864" i="1"/>
  <c r="W864" i="1"/>
  <c r="AB864" i="1" s="1"/>
  <c r="U864" i="1"/>
  <c r="AM863" i="1"/>
  <c r="AL863" i="1"/>
  <c r="AK863" i="1"/>
  <c r="W863" i="1"/>
  <c r="AB863" i="1" s="1"/>
  <c r="U863" i="1"/>
  <c r="AM862" i="1"/>
  <c r="AL862" i="1"/>
  <c r="AK862" i="1"/>
  <c r="W862" i="1"/>
  <c r="AB862" i="1" s="1"/>
  <c r="U862" i="1"/>
  <c r="AM856" i="1"/>
  <c r="AL856" i="1"/>
  <c r="AK856" i="1"/>
  <c r="W856" i="1"/>
  <c r="AB856" i="1" s="1"/>
  <c r="U856" i="1"/>
  <c r="AM854" i="1"/>
  <c r="AL854" i="1"/>
  <c r="AK854" i="1"/>
  <c r="W854" i="1"/>
  <c r="AB854" i="1" s="1"/>
  <c r="U854" i="1"/>
  <c r="AM852" i="1"/>
  <c r="AL852" i="1"/>
  <c r="AK852" i="1"/>
  <c r="W852" i="1"/>
  <c r="AB852" i="1" s="1"/>
  <c r="U852" i="1"/>
  <c r="AM851" i="1"/>
  <c r="AL851" i="1"/>
  <c r="AK851" i="1"/>
  <c r="W851" i="1"/>
  <c r="AB851" i="1" s="1"/>
  <c r="U851" i="1"/>
  <c r="AM849" i="1"/>
  <c r="AL849" i="1"/>
  <c r="AK849" i="1"/>
  <c r="W849" i="1"/>
  <c r="AB849" i="1" s="1"/>
  <c r="U849" i="1"/>
  <c r="AM848" i="1"/>
  <c r="AL848" i="1"/>
  <c r="AK848" i="1"/>
  <c r="W848" i="1"/>
  <c r="AB848" i="1" s="1"/>
  <c r="U848" i="1"/>
  <c r="AM846" i="1"/>
  <c r="AL846" i="1"/>
  <c r="AK846" i="1"/>
  <c r="W846" i="1"/>
  <c r="AB846" i="1" s="1"/>
  <c r="U846" i="1"/>
  <c r="AM844" i="1"/>
  <c r="AL844" i="1"/>
  <c r="AK844" i="1"/>
  <c r="W844" i="1"/>
  <c r="AB844" i="1" s="1"/>
  <c r="U844" i="1"/>
  <c r="AM842" i="1"/>
  <c r="AL842" i="1"/>
  <c r="AK842" i="1"/>
  <c r="W842" i="1"/>
  <c r="AB842" i="1" s="1"/>
  <c r="U842" i="1"/>
  <c r="AM841" i="1"/>
  <c r="AL841" i="1"/>
  <c r="AK841" i="1"/>
  <c r="W841" i="1"/>
  <c r="AB841" i="1" s="1"/>
  <c r="U841" i="1"/>
  <c r="AM839" i="1"/>
  <c r="AL839" i="1"/>
  <c r="AK839" i="1"/>
  <c r="W839" i="1"/>
  <c r="AB839" i="1" s="1"/>
  <c r="U839" i="1"/>
  <c r="AM838" i="1"/>
  <c r="AL838" i="1"/>
  <c r="AK838" i="1"/>
  <c r="W838" i="1"/>
  <c r="AB838" i="1" s="1"/>
  <c r="U838" i="1"/>
  <c r="AM837" i="1"/>
  <c r="AL837" i="1"/>
  <c r="AK837" i="1"/>
  <c r="W837" i="1"/>
  <c r="AB837" i="1" s="1"/>
  <c r="U837" i="1"/>
  <c r="AM829" i="1"/>
  <c r="AL829" i="1"/>
  <c r="AK829" i="1"/>
  <c r="W829" i="1"/>
  <c r="AB829" i="1" s="1"/>
  <c r="U829" i="1"/>
  <c r="AM827" i="1"/>
  <c r="AL827" i="1"/>
  <c r="AK827" i="1"/>
  <c r="W827" i="1"/>
  <c r="AB827" i="1" s="1"/>
  <c r="U827" i="1"/>
  <c r="AM825" i="1"/>
  <c r="AL825" i="1"/>
  <c r="AK825" i="1"/>
  <c r="W825" i="1"/>
  <c r="AB825" i="1" s="1"/>
  <c r="U825" i="1"/>
  <c r="AM823" i="1"/>
  <c r="AL823" i="1"/>
  <c r="AK823" i="1"/>
  <c r="W823" i="1"/>
  <c r="AB823" i="1" s="1"/>
  <c r="U823" i="1"/>
  <c r="AM817" i="1"/>
  <c r="AL817" i="1"/>
  <c r="AK817" i="1"/>
  <c r="W817" i="1"/>
  <c r="AB817" i="1" s="1"/>
  <c r="U817" i="1"/>
  <c r="AM813" i="1"/>
  <c r="AL813" i="1"/>
  <c r="AK813" i="1"/>
  <c r="W813" i="1"/>
  <c r="AB813" i="1" s="1"/>
  <c r="U813" i="1"/>
  <c r="AM809" i="1"/>
  <c r="AL809" i="1"/>
  <c r="AK809" i="1"/>
  <c r="W809" i="1"/>
  <c r="AB809" i="1" s="1"/>
  <c r="U809" i="1"/>
  <c r="AM805" i="1"/>
  <c r="AL805" i="1"/>
  <c r="AK805" i="1"/>
  <c r="W805" i="1"/>
  <c r="AB805" i="1" s="1"/>
  <c r="U805" i="1"/>
  <c r="AM801" i="1"/>
  <c r="AL801" i="1"/>
  <c r="AK801" i="1"/>
  <c r="W801" i="1"/>
  <c r="AB801" i="1" s="1"/>
  <c r="U801" i="1"/>
  <c r="AM797" i="1"/>
  <c r="AL797" i="1"/>
  <c r="AK797" i="1"/>
  <c r="W797" i="1"/>
  <c r="AB797" i="1" s="1"/>
  <c r="U797" i="1"/>
  <c r="AM793" i="1"/>
  <c r="AL793" i="1"/>
  <c r="AK793" i="1"/>
  <c r="W793" i="1"/>
  <c r="AB793" i="1" s="1"/>
  <c r="U793" i="1"/>
  <c r="AM786" i="1"/>
  <c r="AL786" i="1"/>
  <c r="AK786" i="1"/>
  <c r="W786" i="1"/>
  <c r="AB786" i="1" s="1"/>
  <c r="U786" i="1"/>
  <c r="AM782" i="1"/>
  <c r="AL782" i="1"/>
  <c r="AK782" i="1"/>
  <c r="W782" i="1"/>
  <c r="AB782" i="1" s="1"/>
  <c r="U782" i="1"/>
  <c r="AM778" i="1"/>
  <c r="AL778" i="1"/>
  <c r="AK778" i="1"/>
  <c r="W778" i="1"/>
  <c r="AB778" i="1" s="1"/>
  <c r="U778" i="1"/>
  <c r="AM774" i="1"/>
  <c r="AL774" i="1"/>
  <c r="AK774" i="1"/>
  <c r="W774" i="1"/>
  <c r="AB774" i="1" s="1"/>
  <c r="U774" i="1"/>
  <c r="AM772" i="1"/>
  <c r="AL772" i="1"/>
  <c r="AK772" i="1"/>
  <c r="W772" i="1"/>
  <c r="AB772" i="1" s="1"/>
  <c r="U772" i="1"/>
  <c r="AM770" i="1"/>
  <c r="AL770" i="1"/>
  <c r="AK770" i="1"/>
  <c r="W770" i="1"/>
  <c r="AB770" i="1" s="1"/>
  <c r="U770" i="1"/>
  <c r="AM768" i="1"/>
  <c r="AL768" i="1"/>
  <c r="AK768" i="1"/>
  <c r="W768" i="1"/>
  <c r="AB768" i="1" s="1"/>
  <c r="U768" i="1"/>
  <c r="AM766" i="1"/>
  <c r="AL766" i="1"/>
  <c r="AK766" i="1"/>
  <c r="W766" i="1"/>
  <c r="AB766" i="1" s="1"/>
  <c r="U766" i="1"/>
  <c r="AM762" i="1"/>
  <c r="AL762" i="1"/>
  <c r="AK762" i="1"/>
  <c r="W762" i="1"/>
  <c r="AB762" i="1" s="1"/>
  <c r="U762" i="1"/>
  <c r="AM758" i="1"/>
  <c r="AL758" i="1"/>
  <c r="AK758" i="1"/>
  <c r="W758" i="1"/>
  <c r="AB758" i="1" s="1"/>
  <c r="U758" i="1"/>
  <c r="AM749" i="1"/>
  <c r="AL749" i="1"/>
  <c r="AK749" i="1"/>
  <c r="W749" i="1"/>
  <c r="AB749" i="1" s="1"/>
  <c r="U749" i="1"/>
  <c r="AM747" i="1"/>
  <c r="AL747" i="1"/>
  <c r="AK747" i="1"/>
  <c r="W747" i="1"/>
  <c r="AB747" i="1" s="1"/>
  <c r="U747" i="1"/>
  <c r="AM745" i="1"/>
  <c r="AL745" i="1"/>
  <c r="AK745" i="1"/>
  <c r="W745" i="1"/>
  <c r="AB745" i="1" s="1"/>
  <c r="U745" i="1"/>
  <c r="AM744" i="1"/>
  <c r="AL744" i="1"/>
  <c r="AK744" i="1"/>
  <c r="W744" i="1"/>
  <c r="AB744" i="1" s="1"/>
  <c r="U744" i="1"/>
  <c r="AM722" i="1"/>
  <c r="AL722" i="1"/>
  <c r="AK722" i="1"/>
  <c r="W722" i="1"/>
  <c r="AB722" i="1" s="1"/>
  <c r="U722" i="1"/>
  <c r="AM721" i="1"/>
  <c r="AL721" i="1"/>
  <c r="AK721" i="1"/>
  <c r="W721" i="1"/>
  <c r="AB721" i="1" s="1"/>
  <c r="U721" i="1"/>
  <c r="AM710" i="1"/>
  <c r="AL710" i="1"/>
  <c r="AK710" i="1"/>
  <c r="W710" i="1"/>
  <c r="AB710" i="1" s="1"/>
  <c r="U710" i="1"/>
  <c r="AM708" i="1"/>
  <c r="AL708" i="1"/>
  <c r="AK708" i="1"/>
  <c r="W708" i="1"/>
  <c r="AB708" i="1" s="1"/>
  <c r="U708" i="1"/>
  <c r="AM706" i="1"/>
  <c r="AL706" i="1"/>
  <c r="AK706" i="1"/>
  <c r="W706" i="1"/>
  <c r="AB706" i="1" s="1"/>
  <c r="U706" i="1"/>
  <c r="AM704" i="1"/>
  <c r="AL704" i="1"/>
  <c r="AK704" i="1"/>
  <c r="W704" i="1"/>
  <c r="AB704" i="1" s="1"/>
  <c r="U704" i="1"/>
  <c r="AM703" i="1"/>
  <c r="AL703" i="1"/>
  <c r="AK703" i="1"/>
  <c r="W703" i="1"/>
  <c r="AB703" i="1" s="1"/>
  <c r="U703" i="1"/>
  <c r="AM702" i="1"/>
  <c r="AL702" i="1"/>
  <c r="AK702" i="1"/>
  <c r="W702" i="1"/>
  <c r="AB702" i="1" s="1"/>
  <c r="U702" i="1"/>
  <c r="AM697" i="1"/>
  <c r="AL697" i="1"/>
  <c r="AK697" i="1"/>
  <c r="W697" i="1"/>
  <c r="AB697" i="1" s="1"/>
  <c r="U697" i="1"/>
  <c r="AM690" i="1"/>
  <c r="AL690" i="1"/>
  <c r="AK690" i="1"/>
  <c r="W690" i="1"/>
  <c r="AB690" i="1" s="1"/>
  <c r="U690" i="1"/>
  <c r="AM876" i="1"/>
  <c r="AL876" i="1"/>
  <c r="AK876" i="1"/>
  <c r="W876" i="1"/>
  <c r="AB876" i="1" s="1"/>
  <c r="U876" i="1"/>
  <c r="AM875" i="1"/>
  <c r="AL875" i="1"/>
  <c r="AK875" i="1"/>
  <c r="W875" i="1"/>
  <c r="AB875" i="1" s="1"/>
  <c r="U875" i="1"/>
  <c r="AM874" i="1"/>
  <c r="AL874" i="1"/>
  <c r="AK874" i="1"/>
  <c r="W874" i="1"/>
  <c r="AB874" i="1" s="1"/>
  <c r="U874" i="1"/>
  <c r="AM873" i="1"/>
  <c r="AL873" i="1"/>
  <c r="AK873" i="1"/>
  <c r="W873" i="1"/>
  <c r="AB873" i="1" s="1"/>
  <c r="U873" i="1"/>
  <c r="AM871" i="1"/>
  <c r="AL871" i="1"/>
  <c r="AK871" i="1"/>
  <c r="W871" i="1"/>
  <c r="AB871" i="1" s="1"/>
  <c r="U871" i="1"/>
  <c r="AM870" i="1"/>
  <c r="AL870" i="1"/>
  <c r="AK870" i="1"/>
  <c r="W870" i="1"/>
  <c r="AB870" i="1" s="1"/>
  <c r="U870" i="1"/>
  <c r="AM735" i="1"/>
  <c r="AL735" i="1"/>
  <c r="AK735" i="1"/>
  <c r="W735" i="1"/>
  <c r="AB735" i="1" s="1"/>
  <c r="U735" i="1"/>
  <c r="AM734" i="1"/>
  <c r="AL734" i="1"/>
  <c r="AK734" i="1"/>
  <c r="W734" i="1"/>
  <c r="AB734" i="1" s="1"/>
  <c r="U734" i="1"/>
  <c r="AM733" i="1"/>
  <c r="AL733" i="1"/>
  <c r="AK733" i="1"/>
  <c r="W733" i="1"/>
  <c r="AB733" i="1" s="1"/>
  <c r="U733" i="1"/>
  <c r="AM732" i="1"/>
  <c r="AL732" i="1"/>
  <c r="AK732" i="1"/>
  <c r="W732" i="1"/>
  <c r="AB732" i="1" s="1"/>
  <c r="U732" i="1"/>
  <c r="AM730" i="1"/>
  <c r="AL730" i="1"/>
  <c r="AK730" i="1"/>
  <c r="W730" i="1"/>
  <c r="AB730" i="1" s="1"/>
  <c r="U730" i="1"/>
  <c r="AM729" i="1"/>
  <c r="AL729" i="1"/>
  <c r="AK729" i="1"/>
  <c r="W729" i="1"/>
  <c r="AB729" i="1" s="1"/>
  <c r="U729" i="1"/>
  <c r="AM728" i="1"/>
  <c r="AL728" i="1"/>
  <c r="AK728" i="1"/>
  <c r="W728" i="1"/>
  <c r="AB728" i="1" s="1"/>
  <c r="U728" i="1"/>
  <c r="AM618" i="1"/>
  <c r="AL618" i="1"/>
  <c r="AK618" i="1"/>
  <c r="W618" i="1"/>
  <c r="AB618" i="1" s="1"/>
  <c r="U618" i="1"/>
  <c r="AM617" i="1"/>
  <c r="AL617" i="1"/>
  <c r="AK617" i="1"/>
  <c r="W617" i="1"/>
  <c r="AB617" i="1" s="1"/>
  <c r="U617" i="1"/>
  <c r="AM616" i="1"/>
  <c r="AL616" i="1"/>
  <c r="AK616" i="1"/>
  <c r="W616" i="1"/>
  <c r="AB616" i="1" s="1"/>
  <c r="U616" i="1"/>
  <c r="AM615" i="1"/>
  <c r="AL615" i="1"/>
  <c r="AK615" i="1"/>
  <c r="W615" i="1"/>
  <c r="AB615" i="1" s="1"/>
  <c r="U615" i="1"/>
  <c r="AM613" i="1"/>
  <c r="AL613" i="1"/>
  <c r="AK613" i="1"/>
  <c r="W613" i="1"/>
  <c r="AB613" i="1" s="1"/>
  <c r="U613" i="1"/>
  <c r="AM531" i="1"/>
  <c r="AL531" i="1"/>
  <c r="AK531" i="1"/>
  <c r="W531" i="1"/>
  <c r="AB531" i="1" s="1"/>
  <c r="U531" i="1"/>
  <c r="AM530" i="1"/>
  <c r="AL530" i="1"/>
  <c r="AK530" i="1"/>
  <c r="W530" i="1"/>
  <c r="AB530" i="1" s="1"/>
  <c r="U530" i="1"/>
  <c r="AM529" i="1"/>
  <c r="AL529" i="1"/>
  <c r="AK529" i="1"/>
  <c r="W529" i="1"/>
  <c r="AB529" i="1" s="1"/>
  <c r="U529" i="1"/>
  <c r="AM528" i="1"/>
  <c r="AL528" i="1"/>
  <c r="AK528" i="1"/>
  <c r="W528" i="1"/>
  <c r="AB528" i="1" s="1"/>
  <c r="U528" i="1"/>
  <c r="AM526" i="1"/>
  <c r="AL526" i="1"/>
  <c r="AK526" i="1"/>
  <c r="W526" i="1"/>
  <c r="AB526" i="1" s="1"/>
  <c r="U526" i="1"/>
  <c r="AM525" i="1"/>
  <c r="AL525" i="1"/>
  <c r="AK525" i="1"/>
  <c r="W525" i="1"/>
  <c r="AB525" i="1" s="1"/>
  <c r="U525" i="1"/>
  <c r="AM524" i="1"/>
  <c r="AL524" i="1"/>
  <c r="AK524" i="1"/>
  <c r="W524" i="1"/>
  <c r="AB524" i="1" s="1"/>
  <c r="U524" i="1"/>
  <c r="AM523" i="1"/>
  <c r="AL523" i="1"/>
  <c r="AK523" i="1"/>
  <c r="W523" i="1"/>
  <c r="AB523" i="1" s="1"/>
  <c r="U523" i="1"/>
  <c r="AM522" i="1"/>
  <c r="AL522" i="1"/>
  <c r="AK522" i="1"/>
  <c r="W522" i="1"/>
  <c r="AB522" i="1" s="1"/>
  <c r="U522" i="1"/>
  <c r="AM433" i="1"/>
  <c r="AL433" i="1"/>
  <c r="AK433" i="1"/>
  <c r="W433" i="1"/>
  <c r="AB433" i="1" s="1"/>
  <c r="U433" i="1"/>
  <c r="AM432" i="1"/>
  <c r="AL432" i="1"/>
  <c r="AK432" i="1"/>
  <c r="W432" i="1"/>
  <c r="AB432" i="1" s="1"/>
  <c r="U432" i="1"/>
  <c r="AM431" i="1"/>
  <c r="AL431" i="1"/>
  <c r="AK431" i="1"/>
  <c r="W431" i="1"/>
  <c r="AB431" i="1" s="1"/>
  <c r="U431" i="1"/>
  <c r="AM430" i="1"/>
  <c r="AL430" i="1"/>
  <c r="AK430" i="1"/>
  <c r="W430" i="1"/>
  <c r="AB430" i="1" s="1"/>
  <c r="U430" i="1"/>
  <c r="AM428" i="1"/>
  <c r="AL428" i="1"/>
  <c r="AK428" i="1"/>
  <c r="W428" i="1"/>
  <c r="AB428" i="1" s="1"/>
  <c r="U428" i="1"/>
  <c r="AM367" i="1"/>
  <c r="AL367" i="1"/>
  <c r="AK367" i="1"/>
  <c r="W367" i="1"/>
  <c r="AB367" i="1" s="1"/>
  <c r="U367" i="1"/>
  <c r="AM366" i="1"/>
  <c r="AL366" i="1"/>
  <c r="AK366" i="1"/>
  <c r="W366" i="1"/>
  <c r="AB366" i="1" s="1"/>
  <c r="U366" i="1"/>
  <c r="AM365" i="1"/>
  <c r="AL365" i="1"/>
  <c r="AK365" i="1"/>
  <c r="W365" i="1"/>
  <c r="AB365" i="1" s="1"/>
  <c r="U365" i="1"/>
  <c r="AM364" i="1"/>
  <c r="AL364" i="1"/>
  <c r="AK364" i="1"/>
  <c r="W364" i="1"/>
  <c r="AB364" i="1" s="1"/>
  <c r="U364" i="1"/>
  <c r="AM362" i="1"/>
  <c r="AL362" i="1"/>
  <c r="AK362" i="1"/>
  <c r="W362" i="1"/>
  <c r="AB362" i="1" s="1"/>
  <c r="U362" i="1"/>
  <c r="AM361" i="1"/>
  <c r="AL361" i="1"/>
  <c r="AK361" i="1"/>
  <c r="W361" i="1"/>
  <c r="AB361" i="1" s="1"/>
  <c r="U361" i="1"/>
  <c r="AM240" i="1"/>
  <c r="AL240" i="1"/>
  <c r="AK240" i="1"/>
  <c r="W240" i="1"/>
  <c r="AB240" i="1" s="1"/>
  <c r="U240" i="1"/>
  <c r="AM682" i="1"/>
  <c r="AL682" i="1"/>
  <c r="AK682" i="1"/>
  <c r="W682" i="1"/>
  <c r="AB682" i="1" s="1"/>
  <c r="U682" i="1"/>
  <c r="AM681" i="1"/>
  <c r="AL681" i="1"/>
  <c r="AK681" i="1"/>
  <c r="W681" i="1"/>
  <c r="AB681" i="1" s="1"/>
  <c r="U681" i="1"/>
  <c r="AM680" i="1"/>
  <c r="AL680" i="1"/>
  <c r="AK680" i="1"/>
  <c r="W680" i="1"/>
  <c r="AB680" i="1" s="1"/>
  <c r="U680" i="1"/>
  <c r="AM679" i="1"/>
  <c r="AL679" i="1"/>
  <c r="AK679" i="1"/>
  <c r="W679" i="1"/>
  <c r="AB679" i="1" s="1"/>
  <c r="U679" i="1"/>
  <c r="AM677" i="1"/>
  <c r="AL677" i="1"/>
  <c r="AK677" i="1"/>
  <c r="W677" i="1"/>
  <c r="AB677" i="1" s="1"/>
  <c r="U677" i="1"/>
  <c r="AM103" i="1"/>
  <c r="AL103" i="1"/>
  <c r="AK103" i="1"/>
  <c r="W103" i="1"/>
  <c r="AB103" i="1" s="1"/>
  <c r="U103" i="1"/>
  <c r="AM102" i="1"/>
  <c r="AL102" i="1"/>
  <c r="AK102" i="1"/>
  <c r="W102" i="1"/>
  <c r="AB102" i="1" s="1"/>
  <c r="U102" i="1"/>
  <c r="AM101" i="1"/>
  <c r="AL101" i="1"/>
  <c r="AK101" i="1"/>
  <c r="W101" i="1"/>
  <c r="AB101" i="1" s="1"/>
  <c r="U101" i="1"/>
  <c r="AM100" i="1"/>
  <c r="AL100" i="1"/>
  <c r="AK100" i="1"/>
  <c r="W100" i="1"/>
  <c r="AB100" i="1" s="1"/>
  <c r="U100" i="1"/>
  <c r="AM98" i="1"/>
  <c r="AL98" i="1"/>
  <c r="AK98" i="1"/>
  <c r="W98" i="1"/>
  <c r="AB98" i="1" s="1"/>
  <c r="U98" i="1"/>
  <c r="AM97" i="1"/>
  <c r="AL97" i="1"/>
  <c r="AK97" i="1"/>
  <c r="W97" i="1"/>
  <c r="AB97" i="1" s="1"/>
  <c r="U97" i="1"/>
  <c r="AM55" i="1"/>
  <c r="AL55" i="1"/>
  <c r="AK55" i="1"/>
  <c r="W55" i="1"/>
  <c r="AB55" i="1" s="1"/>
  <c r="U55" i="1"/>
  <c r="AM53" i="1"/>
  <c r="AL53" i="1"/>
  <c r="AK53" i="1"/>
  <c r="W53" i="1"/>
  <c r="AB53" i="1" s="1"/>
  <c r="U53" i="1"/>
  <c r="AM52" i="1"/>
  <c r="AL52" i="1"/>
  <c r="AK52" i="1"/>
  <c r="W52" i="1"/>
  <c r="AB52" i="1" s="1"/>
  <c r="U52" i="1"/>
  <c r="AM50" i="1"/>
  <c r="AL50" i="1"/>
  <c r="AK50" i="1"/>
  <c r="W50" i="1"/>
  <c r="AB50" i="1" s="1"/>
  <c r="U50" i="1"/>
  <c r="AM49" i="1"/>
  <c r="AL49" i="1"/>
  <c r="AK49" i="1"/>
  <c r="W49" i="1"/>
  <c r="AB49" i="1" s="1"/>
  <c r="U49" i="1"/>
  <c r="AM48" i="1"/>
  <c r="AL48" i="1"/>
  <c r="AK48" i="1"/>
  <c r="W48" i="1"/>
  <c r="AB48" i="1" s="1"/>
  <c r="U48" i="1"/>
  <c r="AM666" i="1"/>
  <c r="AL666" i="1"/>
  <c r="AK666" i="1"/>
  <c r="W666" i="1"/>
  <c r="AB666" i="1" s="1"/>
  <c r="U666" i="1"/>
  <c r="AM664" i="1"/>
  <c r="AL664" i="1"/>
  <c r="AK664" i="1"/>
  <c r="W664" i="1"/>
  <c r="AB664" i="1" s="1"/>
  <c r="U664" i="1"/>
  <c r="AM663" i="1"/>
  <c r="AL663" i="1"/>
  <c r="AK663" i="1"/>
  <c r="W663" i="1"/>
  <c r="AB663" i="1" s="1"/>
  <c r="U663" i="1"/>
  <c r="AM661" i="1"/>
  <c r="AL661" i="1"/>
  <c r="AK661" i="1"/>
  <c r="W661" i="1"/>
  <c r="AB661" i="1" s="1"/>
  <c r="U661" i="1"/>
  <c r="AM660" i="1"/>
  <c r="AL660" i="1"/>
  <c r="AK660" i="1"/>
  <c r="W660" i="1"/>
  <c r="AB660" i="1" s="1"/>
  <c r="U660" i="1"/>
  <c r="AM659" i="1"/>
  <c r="AL659" i="1"/>
  <c r="AK659" i="1"/>
  <c r="W659" i="1"/>
  <c r="AB659" i="1" s="1"/>
  <c r="U659" i="1"/>
  <c r="AM657" i="1"/>
  <c r="AL657" i="1"/>
  <c r="AK657" i="1"/>
  <c r="W657" i="1"/>
  <c r="AB657" i="1" s="1"/>
  <c r="U657" i="1"/>
  <c r="AM655" i="1"/>
  <c r="AL655" i="1"/>
  <c r="AK655" i="1"/>
  <c r="W655" i="1"/>
  <c r="AB655" i="1" s="1"/>
  <c r="U655" i="1"/>
  <c r="AM654" i="1"/>
  <c r="AL654" i="1"/>
  <c r="AK654" i="1"/>
  <c r="W654" i="1"/>
  <c r="AB654" i="1" s="1"/>
  <c r="U654" i="1"/>
  <c r="AM652" i="1"/>
  <c r="AL652" i="1"/>
  <c r="AK652" i="1"/>
  <c r="W652" i="1"/>
  <c r="AB652" i="1" s="1"/>
  <c r="U652" i="1"/>
  <c r="AM651" i="1"/>
  <c r="AL651" i="1"/>
  <c r="AK651" i="1"/>
  <c r="W651" i="1"/>
  <c r="AB651" i="1" s="1"/>
  <c r="U651" i="1"/>
  <c r="AM650" i="1"/>
  <c r="AL650" i="1"/>
  <c r="AK650" i="1"/>
  <c r="W650" i="1"/>
  <c r="AB650" i="1" s="1"/>
  <c r="U650" i="1"/>
  <c r="AM642" i="1"/>
  <c r="AL642" i="1"/>
  <c r="AK642" i="1"/>
  <c r="W642" i="1"/>
  <c r="AB642" i="1" s="1"/>
  <c r="U642" i="1"/>
  <c r="AM640" i="1"/>
  <c r="AL640" i="1"/>
  <c r="AK640" i="1"/>
  <c r="W640" i="1"/>
  <c r="AB640" i="1" s="1"/>
  <c r="U640" i="1"/>
  <c r="AM638" i="1"/>
  <c r="AL638" i="1"/>
  <c r="AK638" i="1"/>
  <c r="W638" i="1"/>
  <c r="AB638" i="1" s="1"/>
  <c r="U638" i="1"/>
  <c r="AM637" i="1"/>
  <c r="AL637" i="1"/>
  <c r="AK637" i="1"/>
  <c r="W637" i="1"/>
  <c r="AB637" i="1" s="1"/>
  <c r="U637" i="1"/>
  <c r="AM635" i="1"/>
  <c r="AL635" i="1"/>
  <c r="AK635" i="1"/>
  <c r="W635" i="1"/>
  <c r="AB635" i="1" s="1"/>
  <c r="U635" i="1"/>
  <c r="AM634" i="1"/>
  <c r="AL634" i="1"/>
  <c r="AK634" i="1"/>
  <c r="W634" i="1"/>
  <c r="AB634" i="1" s="1"/>
  <c r="U634" i="1"/>
  <c r="AM633" i="1"/>
  <c r="AL633" i="1"/>
  <c r="AK633" i="1"/>
  <c r="W633" i="1"/>
  <c r="AB633" i="1" s="1"/>
  <c r="U633" i="1"/>
  <c r="AM627" i="1"/>
  <c r="AL627" i="1"/>
  <c r="AK627" i="1"/>
  <c r="W627" i="1"/>
  <c r="AB627" i="1" s="1"/>
  <c r="U627" i="1"/>
  <c r="AM607" i="1"/>
  <c r="AL607" i="1"/>
  <c r="AK607" i="1"/>
  <c r="W607" i="1"/>
  <c r="AB607" i="1" s="1"/>
  <c r="U607" i="1"/>
  <c r="AM605" i="1"/>
  <c r="AL605" i="1"/>
  <c r="AK605" i="1"/>
  <c r="W605" i="1"/>
  <c r="AB605" i="1" s="1"/>
  <c r="U605" i="1"/>
  <c r="AM604" i="1"/>
  <c r="AL604" i="1"/>
  <c r="AK604" i="1"/>
  <c r="W604" i="1"/>
  <c r="AB604" i="1" s="1"/>
  <c r="U604" i="1"/>
  <c r="AM603" i="1"/>
  <c r="AL603" i="1"/>
  <c r="AK603" i="1"/>
  <c r="W603" i="1"/>
  <c r="AB603" i="1" s="1"/>
  <c r="U603" i="1"/>
  <c r="AM602" i="1"/>
  <c r="AL602" i="1"/>
  <c r="AK602" i="1"/>
  <c r="W602" i="1"/>
  <c r="AB602" i="1" s="1"/>
  <c r="U602" i="1"/>
  <c r="AM600" i="1"/>
  <c r="AL600" i="1"/>
  <c r="AK600" i="1"/>
  <c r="W600" i="1"/>
  <c r="AB600" i="1" s="1"/>
  <c r="U600" i="1"/>
  <c r="AM599" i="1"/>
  <c r="AL599" i="1"/>
  <c r="AK599" i="1"/>
  <c r="W599" i="1"/>
  <c r="AB599" i="1" s="1"/>
  <c r="U599" i="1"/>
  <c r="AM591" i="1"/>
  <c r="AL591" i="1"/>
  <c r="AK591" i="1"/>
  <c r="W591" i="1"/>
  <c r="AB591" i="1" s="1"/>
  <c r="U591" i="1"/>
  <c r="AM589" i="1"/>
  <c r="AL589" i="1"/>
  <c r="AK589" i="1"/>
  <c r="W589" i="1"/>
  <c r="AB589" i="1" s="1"/>
  <c r="U589" i="1"/>
  <c r="AM588" i="1"/>
  <c r="AL588" i="1"/>
  <c r="AK588" i="1"/>
  <c r="W588" i="1"/>
  <c r="AB588" i="1" s="1"/>
  <c r="U588" i="1"/>
  <c r="AM586" i="1"/>
  <c r="AL586" i="1"/>
  <c r="AK586" i="1"/>
  <c r="W586" i="1"/>
  <c r="AB586" i="1" s="1"/>
  <c r="U586" i="1"/>
  <c r="AM585" i="1"/>
  <c r="AL585" i="1"/>
  <c r="AK585" i="1"/>
  <c r="W585" i="1"/>
  <c r="AB585" i="1" s="1"/>
  <c r="U585" i="1"/>
  <c r="AM584" i="1"/>
  <c r="AL584" i="1"/>
  <c r="AK584" i="1"/>
  <c r="W584" i="1"/>
  <c r="AB584" i="1" s="1"/>
  <c r="U584" i="1"/>
  <c r="AM583" i="1"/>
  <c r="AL583" i="1"/>
  <c r="AK583" i="1"/>
  <c r="W583" i="1"/>
  <c r="AB583" i="1" s="1"/>
  <c r="U583" i="1"/>
  <c r="AM581" i="1"/>
  <c r="AL581" i="1"/>
  <c r="AK581" i="1"/>
  <c r="W581" i="1"/>
  <c r="AB581" i="1" s="1"/>
  <c r="U581" i="1"/>
  <c r="AM579" i="1"/>
  <c r="AL579" i="1"/>
  <c r="AK579" i="1"/>
  <c r="W579" i="1"/>
  <c r="AB579" i="1" s="1"/>
  <c r="U579" i="1"/>
  <c r="AM578" i="1"/>
  <c r="AL578" i="1"/>
  <c r="AK578" i="1"/>
  <c r="W578" i="1"/>
  <c r="AB578" i="1" s="1"/>
  <c r="U578" i="1"/>
  <c r="AM576" i="1"/>
  <c r="AL576" i="1"/>
  <c r="AK576" i="1"/>
  <c r="W576" i="1"/>
  <c r="AB576" i="1" s="1"/>
  <c r="U576" i="1"/>
  <c r="AM575" i="1"/>
  <c r="AL575" i="1"/>
  <c r="AK575" i="1"/>
  <c r="W575" i="1"/>
  <c r="AB575" i="1" s="1"/>
  <c r="U575" i="1"/>
  <c r="AM574" i="1"/>
  <c r="AL574" i="1"/>
  <c r="AK574" i="1"/>
  <c r="W574" i="1"/>
  <c r="AB574" i="1" s="1"/>
  <c r="U574" i="1"/>
  <c r="AM568" i="1"/>
  <c r="AL568" i="1"/>
  <c r="AK568" i="1"/>
  <c r="W568" i="1"/>
  <c r="AB568" i="1" s="1"/>
  <c r="U568" i="1"/>
  <c r="AM566" i="1"/>
  <c r="AL566" i="1"/>
  <c r="AK566" i="1"/>
  <c r="W566" i="1"/>
  <c r="AB566" i="1" s="1"/>
  <c r="U566" i="1"/>
  <c r="AM564" i="1"/>
  <c r="AL564" i="1"/>
  <c r="AK564" i="1"/>
  <c r="W564" i="1"/>
  <c r="AB564" i="1" s="1"/>
  <c r="U564" i="1"/>
  <c r="AM556" i="1"/>
  <c r="AL556" i="1"/>
  <c r="AK556" i="1"/>
  <c r="W556" i="1"/>
  <c r="AB556" i="1" s="1"/>
  <c r="U556" i="1"/>
  <c r="AM554" i="1"/>
  <c r="AL554" i="1"/>
  <c r="AK554" i="1"/>
  <c r="W554" i="1"/>
  <c r="AB554" i="1" s="1"/>
  <c r="U554" i="1"/>
  <c r="AM552" i="1"/>
  <c r="AL552" i="1"/>
  <c r="AK552" i="1"/>
  <c r="W552" i="1"/>
  <c r="AB552" i="1" s="1"/>
  <c r="U552" i="1"/>
  <c r="AM551" i="1"/>
  <c r="AL551" i="1"/>
  <c r="AK551" i="1"/>
  <c r="W551" i="1"/>
  <c r="AB551" i="1" s="1"/>
  <c r="U551" i="1"/>
  <c r="AM550" i="1"/>
  <c r="AL550" i="1"/>
  <c r="AK550" i="1"/>
  <c r="W550" i="1"/>
  <c r="AB550" i="1" s="1"/>
  <c r="U550" i="1"/>
  <c r="AM549" i="1"/>
  <c r="AL549" i="1"/>
  <c r="AK549" i="1"/>
  <c r="W549" i="1"/>
  <c r="AB549" i="1" s="1"/>
  <c r="U549" i="1"/>
  <c r="AM546" i="1"/>
  <c r="AL546" i="1"/>
  <c r="AK546" i="1"/>
  <c r="W546" i="1"/>
  <c r="AB546" i="1" s="1"/>
  <c r="U546" i="1"/>
  <c r="AM544" i="1"/>
  <c r="AL544" i="1"/>
  <c r="AK544" i="1"/>
  <c r="W544" i="1"/>
  <c r="AB544" i="1" s="1"/>
  <c r="U544" i="1"/>
  <c r="AM542" i="1"/>
  <c r="AL542" i="1"/>
  <c r="AK542" i="1"/>
  <c r="W542" i="1"/>
  <c r="AB542" i="1" s="1"/>
  <c r="U542" i="1"/>
  <c r="AM541" i="1"/>
  <c r="AL541" i="1"/>
  <c r="AK541" i="1"/>
  <c r="W541" i="1"/>
  <c r="AB541" i="1" s="1"/>
  <c r="U541" i="1"/>
  <c r="AM540" i="1"/>
  <c r="AL540" i="1"/>
  <c r="AK540" i="1"/>
  <c r="W540" i="1"/>
  <c r="AB540" i="1" s="1"/>
  <c r="U540" i="1"/>
  <c r="AM539" i="1"/>
  <c r="AL539" i="1"/>
  <c r="AK539" i="1"/>
  <c r="W539" i="1"/>
  <c r="AB539" i="1" s="1"/>
  <c r="U539" i="1"/>
  <c r="AM518" i="1"/>
  <c r="AL518" i="1"/>
  <c r="AK518" i="1"/>
  <c r="W518" i="1"/>
  <c r="AB518" i="1" s="1"/>
  <c r="U518" i="1"/>
  <c r="AM517" i="1"/>
  <c r="AL517" i="1"/>
  <c r="AK517" i="1"/>
  <c r="W517" i="1"/>
  <c r="AB517" i="1" s="1"/>
  <c r="U517" i="1"/>
  <c r="AM515" i="1"/>
  <c r="AL515" i="1"/>
  <c r="AK515" i="1"/>
  <c r="W515" i="1"/>
  <c r="AB515" i="1" s="1"/>
  <c r="U515" i="1"/>
  <c r="AM513" i="1"/>
  <c r="AL513" i="1"/>
  <c r="AK513" i="1"/>
  <c r="W513" i="1"/>
  <c r="AB513" i="1" s="1"/>
  <c r="U513" i="1"/>
  <c r="AM511" i="1"/>
  <c r="AL511" i="1"/>
  <c r="AK511" i="1"/>
  <c r="W511" i="1"/>
  <c r="AB511" i="1" s="1"/>
  <c r="U511" i="1"/>
  <c r="AM510" i="1"/>
  <c r="AL510" i="1"/>
  <c r="AK510" i="1"/>
  <c r="W510" i="1"/>
  <c r="AB510" i="1" s="1"/>
  <c r="U510" i="1"/>
  <c r="AM504" i="1"/>
  <c r="AL504" i="1"/>
  <c r="AK504" i="1"/>
  <c r="W504" i="1"/>
  <c r="AB504" i="1" s="1"/>
  <c r="U504" i="1"/>
  <c r="AM488" i="1"/>
  <c r="AL488" i="1"/>
  <c r="AK488" i="1"/>
  <c r="W488" i="1"/>
  <c r="AB488" i="1" s="1"/>
  <c r="U488" i="1"/>
  <c r="AM484" i="1"/>
  <c r="AL484" i="1"/>
  <c r="AK484" i="1"/>
  <c r="W484" i="1"/>
  <c r="AB484" i="1" s="1"/>
  <c r="U484" i="1"/>
  <c r="AM483" i="1"/>
  <c r="AL483" i="1"/>
  <c r="AK483" i="1"/>
  <c r="W483" i="1"/>
  <c r="AB483" i="1" s="1"/>
  <c r="U483" i="1"/>
  <c r="AM482" i="1"/>
  <c r="AL482" i="1"/>
  <c r="AK482" i="1"/>
  <c r="W482" i="1"/>
  <c r="AB482" i="1" s="1"/>
  <c r="U482" i="1"/>
  <c r="AM476" i="1"/>
  <c r="AL476" i="1"/>
  <c r="AK476" i="1"/>
  <c r="W476" i="1"/>
  <c r="AB476" i="1" s="1"/>
  <c r="U476" i="1"/>
  <c r="AM475" i="1"/>
  <c r="AL475" i="1"/>
  <c r="AK475" i="1"/>
  <c r="W475" i="1"/>
  <c r="AB475" i="1" s="1"/>
  <c r="U475" i="1"/>
  <c r="AM473" i="1"/>
  <c r="AL473" i="1"/>
  <c r="AK473" i="1"/>
  <c r="W473" i="1"/>
  <c r="AB473" i="1" s="1"/>
  <c r="U473" i="1"/>
  <c r="AM471" i="1"/>
  <c r="AL471" i="1"/>
  <c r="AK471" i="1"/>
  <c r="W471" i="1"/>
  <c r="AB471" i="1" s="1"/>
  <c r="U471" i="1"/>
  <c r="AM467" i="1"/>
  <c r="AL467" i="1"/>
  <c r="AK467" i="1"/>
  <c r="W467" i="1"/>
  <c r="AB467" i="1" s="1"/>
  <c r="U467" i="1"/>
  <c r="AM465" i="1"/>
  <c r="AL465" i="1"/>
  <c r="AK465" i="1"/>
  <c r="W465" i="1"/>
  <c r="AB465" i="1" s="1"/>
  <c r="U465" i="1"/>
  <c r="AM464" i="1"/>
  <c r="AL464" i="1"/>
  <c r="AK464" i="1"/>
  <c r="W464" i="1"/>
  <c r="AB464" i="1" s="1"/>
  <c r="U464" i="1"/>
  <c r="AM462" i="1"/>
  <c r="AL462" i="1"/>
  <c r="AK462" i="1"/>
  <c r="W462" i="1"/>
  <c r="AB462" i="1" s="1"/>
  <c r="U462" i="1"/>
  <c r="AM461" i="1"/>
  <c r="AL461" i="1"/>
  <c r="AK461" i="1"/>
  <c r="W461" i="1"/>
  <c r="AB461" i="1" s="1"/>
  <c r="U461" i="1"/>
  <c r="AM460" i="1"/>
  <c r="AL460" i="1"/>
  <c r="AK460" i="1"/>
  <c r="W460" i="1"/>
  <c r="AB460" i="1" s="1"/>
  <c r="U460" i="1"/>
  <c r="AM459" i="1"/>
  <c r="AL459" i="1"/>
  <c r="AK459" i="1"/>
  <c r="W459" i="1"/>
  <c r="AB459" i="1" s="1"/>
  <c r="U459" i="1"/>
  <c r="AM457" i="1"/>
  <c r="AL457" i="1"/>
  <c r="AK457" i="1"/>
  <c r="W457" i="1"/>
  <c r="AB457" i="1" s="1"/>
  <c r="U457" i="1"/>
  <c r="AM455" i="1"/>
  <c r="AL455" i="1"/>
  <c r="AK455" i="1"/>
  <c r="W455" i="1"/>
  <c r="AB455" i="1" s="1"/>
  <c r="U455" i="1"/>
  <c r="AM454" i="1"/>
  <c r="AL454" i="1"/>
  <c r="AK454" i="1"/>
  <c r="W454" i="1"/>
  <c r="AB454" i="1" s="1"/>
  <c r="U454" i="1"/>
  <c r="AM452" i="1"/>
  <c r="AL452" i="1"/>
  <c r="AK452" i="1"/>
  <c r="W452" i="1"/>
  <c r="AB452" i="1" s="1"/>
  <c r="U452" i="1"/>
  <c r="AM451" i="1"/>
  <c r="AL451" i="1"/>
  <c r="AK451" i="1"/>
  <c r="W451" i="1"/>
  <c r="AB451" i="1" s="1"/>
  <c r="U451" i="1"/>
  <c r="AM450" i="1"/>
  <c r="AL450" i="1"/>
  <c r="AK450" i="1"/>
  <c r="W450" i="1"/>
  <c r="AB450" i="1" s="1"/>
  <c r="U450" i="1"/>
  <c r="AM415" i="1"/>
  <c r="AL415" i="1"/>
  <c r="AK415" i="1"/>
  <c r="W415" i="1"/>
  <c r="AB415" i="1" s="1"/>
  <c r="U415" i="1"/>
  <c r="AM422" i="1"/>
  <c r="AL422" i="1"/>
  <c r="AK422" i="1"/>
  <c r="W422" i="1"/>
  <c r="AB422" i="1" s="1"/>
  <c r="U422" i="1"/>
  <c r="AM421" i="1"/>
  <c r="AL421" i="1"/>
  <c r="AK421" i="1"/>
  <c r="W421" i="1"/>
  <c r="AB421" i="1" s="1"/>
  <c r="U421" i="1"/>
  <c r="AM406" i="1"/>
  <c r="AL406" i="1"/>
  <c r="AK406" i="1"/>
  <c r="W406" i="1"/>
  <c r="AB406" i="1" s="1"/>
  <c r="U406" i="1"/>
  <c r="AM404" i="1"/>
  <c r="AL404" i="1"/>
  <c r="AK404" i="1"/>
  <c r="W404" i="1"/>
  <c r="AB404" i="1" s="1"/>
  <c r="U404" i="1"/>
  <c r="AM403" i="1"/>
  <c r="AL403" i="1"/>
  <c r="AK403" i="1"/>
  <c r="W403" i="1"/>
  <c r="AB403" i="1" s="1"/>
  <c r="U403" i="1"/>
  <c r="AM399" i="1"/>
  <c r="AL399" i="1"/>
  <c r="AK399" i="1"/>
  <c r="W399" i="1"/>
  <c r="AB399" i="1" s="1"/>
  <c r="U399" i="1"/>
  <c r="AM395" i="1"/>
  <c r="AL395" i="1"/>
  <c r="AK395" i="1"/>
  <c r="W395" i="1"/>
  <c r="AB395" i="1" s="1"/>
  <c r="U395" i="1"/>
  <c r="AM394" i="1"/>
  <c r="AL394" i="1"/>
  <c r="AK394" i="1"/>
  <c r="W394" i="1"/>
  <c r="AB394" i="1" s="1"/>
  <c r="U394" i="1"/>
  <c r="AM390" i="1"/>
  <c r="AL390" i="1"/>
  <c r="AK390" i="1"/>
  <c r="W390" i="1"/>
  <c r="AB390" i="1" s="1"/>
  <c r="U390" i="1"/>
  <c r="AM388" i="1"/>
  <c r="AL388" i="1"/>
  <c r="AK388" i="1"/>
  <c r="W388" i="1"/>
  <c r="AB388" i="1" s="1"/>
  <c r="U388" i="1"/>
  <c r="AM386" i="1"/>
  <c r="AL386" i="1"/>
  <c r="AK386" i="1"/>
  <c r="W386" i="1"/>
  <c r="AB386" i="1" s="1"/>
  <c r="U386" i="1"/>
  <c r="AM384" i="1"/>
  <c r="AL384" i="1"/>
  <c r="AK384" i="1"/>
  <c r="W384" i="1"/>
  <c r="AB384" i="1" s="1"/>
  <c r="U384" i="1"/>
  <c r="AM383" i="1"/>
  <c r="AL383" i="1"/>
  <c r="AK383" i="1"/>
  <c r="W383" i="1"/>
  <c r="AB383" i="1" s="1"/>
  <c r="U383" i="1"/>
  <c r="AM382" i="1"/>
  <c r="AL382" i="1"/>
  <c r="AK382" i="1"/>
  <c r="W382" i="1"/>
  <c r="AB382" i="1" s="1"/>
  <c r="U382" i="1"/>
  <c r="AM355" i="1"/>
  <c r="AL355" i="1"/>
  <c r="AK355" i="1"/>
  <c r="W355" i="1"/>
  <c r="AB355" i="1" s="1"/>
  <c r="U355" i="1"/>
  <c r="AM354" i="1"/>
  <c r="AL354" i="1"/>
  <c r="AK354" i="1"/>
  <c r="W354" i="1"/>
  <c r="AB354" i="1" s="1"/>
  <c r="U354" i="1"/>
  <c r="AM353" i="1"/>
  <c r="AL353" i="1"/>
  <c r="AK353" i="1"/>
  <c r="W353" i="1"/>
  <c r="AB353" i="1" s="1"/>
  <c r="U353" i="1"/>
  <c r="AM347" i="1"/>
  <c r="AL347" i="1"/>
  <c r="AK347" i="1"/>
  <c r="W347" i="1"/>
  <c r="AB347" i="1" s="1"/>
  <c r="U347" i="1"/>
  <c r="AM346" i="1"/>
  <c r="AL346" i="1"/>
  <c r="AK346" i="1"/>
  <c r="W346" i="1"/>
  <c r="AB346" i="1" s="1"/>
  <c r="U346" i="1"/>
  <c r="AM344" i="1"/>
  <c r="AL344" i="1"/>
  <c r="AK344" i="1"/>
  <c r="W344" i="1"/>
  <c r="AB344" i="1" s="1"/>
  <c r="U344" i="1"/>
  <c r="AM340" i="1"/>
  <c r="AL340" i="1"/>
  <c r="AK340" i="1"/>
  <c r="W340" i="1"/>
  <c r="AB340" i="1" s="1"/>
  <c r="U340" i="1"/>
  <c r="AM336" i="1"/>
  <c r="AL336" i="1"/>
  <c r="AK336" i="1"/>
  <c r="W336" i="1"/>
  <c r="AB336" i="1" s="1"/>
  <c r="U336" i="1"/>
  <c r="AM334" i="1"/>
  <c r="AL334" i="1"/>
  <c r="AK334" i="1"/>
  <c r="W334" i="1"/>
  <c r="AB334" i="1" s="1"/>
  <c r="U334" i="1"/>
  <c r="AM333" i="1"/>
  <c r="AL333" i="1"/>
  <c r="AK333" i="1"/>
  <c r="W333" i="1"/>
  <c r="AB333" i="1" s="1"/>
  <c r="U333" i="1"/>
  <c r="AM332" i="1"/>
  <c r="AL332" i="1"/>
  <c r="AK332" i="1"/>
  <c r="W332" i="1"/>
  <c r="AB332" i="1" s="1"/>
  <c r="U332" i="1"/>
  <c r="AM330" i="1"/>
  <c r="AL330" i="1"/>
  <c r="AK330" i="1"/>
  <c r="W330" i="1"/>
  <c r="AB330" i="1" s="1"/>
  <c r="U330" i="1"/>
  <c r="AM329" i="1"/>
  <c r="AL329" i="1"/>
  <c r="AK329" i="1"/>
  <c r="W329" i="1"/>
  <c r="AB329" i="1" s="1"/>
  <c r="U329" i="1"/>
  <c r="AM328" i="1"/>
  <c r="AL328" i="1"/>
  <c r="AK328" i="1"/>
  <c r="W328" i="1"/>
  <c r="AB328" i="1" s="1"/>
  <c r="U328" i="1"/>
  <c r="AM319" i="1"/>
  <c r="AL319" i="1"/>
  <c r="AK319" i="1"/>
  <c r="W319" i="1"/>
  <c r="AB319" i="1" s="1"/>
  <c r="U319" i="1"/>
  <c r="AM317" i="1"/>
  <c r="AL317" i="1"/>
  <c r="AK317" i="1"/>
  <c r="W317" i="1"/>
  <c r="AB317" i="1" s="1"/>
  <c r="U317" i="1"/>
  <c r="AM316" i="1"/>
  <c r="AL316" i="1"/>
  <c r="AK316" i="1"/>
  <c r="W316" i="1"/>
  <c r="AB316" i="1" s="1"/>
  <c r="U316" i="1"/>
  <c r="AM314" i="1"/>
  <c r="AL314" i="1"/>
  <c r="AK314" i="1"/>
  <c r="W314" i="1"/>
  <c r="AB314" i="1" s="1"/>
  <c r="U314" i="1"/>
  <c r="AM307" i="1"/>
  <c r="AL307" i="1"/>
  <c r="AK307" i="1"/>
  <c r="W307" i="1"/>
  <c r="AB307" i="1" s="1"/>
  <c r="U307" i="1"/>
  <c r="AM306" i="1"/>
  <c r="AL306" i="1"/>
  <c r="AK306" i="1"/>
  <c r="W306" i="1"/>
  <c r="AB306" i="1" s="1"/>
  <c r="U306" i="1"/>
  <c r="AM305" i="1"/>
  <c r="AL305" i="1"/>
  <c r="AK305" i="1"/>
  <c r="W305" i="1"/>
  <c r="AB305" i="1" s="1"/>
  <c r="U305" i="1"/>
  <c r="AM303" i="1"/>
  <c r="AL303" i="1"/>
  <c r="AK303" i="1"/>
  <c r="W303" i="1"/>
  <c r="AB303" i="1" s="1"/>
  <c r="U303" i="1"/>
  <c r="AM301" i="1"/>
  <c r="AL301" i="1"/>
  <c r="AK301" i="1"/>
  <c r="W301" i="1"/>
  <c r="AB301" i="1" s="1"/>
  <c r="U301" i="1"/>
  <c r="AM299" i="1"/>
  <c r="AL299" i="1"/>
  <c r="AK299" i="1"/>
  <c r="W299" i="1"/>
  <c r="AB299" i="1" s="1"/>
  <c r="U299" i="1"/>
  <c r="AM298" i="1"/>
  <c r="AL298" i="1"/>
  <c r="AK298" i="1"/>
  <c r="W298" i="1"/>
  <c r="AB298" i="1" s="1"/>
  <c r="U298" i="1"/>
  <c r="AM296" i="1"/>
  <c r="AL296" i="1"/>
  <c r="AK296" i="1"/>
  <c r="W296" i="1"/>
  <c r="AB296" i="1" s="1"/>
  <c r="U296" i="1"/>
  <c r="AM295" i="1"/>
  <c r="AL295" i="1"/>
  <c r="AK295" i="1"/>
  <c r="W295" i="1"/>
  <c r="AB295" i="1" s="1"/>
  <c r="U295" i="1"/>
  <c r="AM294" i="1"/>
  <c r="AL294" i="1"/>
  <c r="AK294" i="1"/>
  <c r="W294" i="1"/>
  <c r="AB294" i="1" s="1"/>
  <c r="U294" i="1"/>
  <c r="AM293" i="1"/>
  <c r="AL293" i="1"/>
  <c r="AK293" i="1"/>
  <c r="W293" i="1"/>
  <c r="AB293" i="1" s="1"/>
  <c r="U293" i="1"/>
  <c r="AM278" i="1"/>
  <c r="AL278" i="1"/>
  <c r="AK278" i="1"/>
  <c r="W278" i="1"/>
  <c r="AB278" i="1" s="1"/>
  <c r="U278" i="1"/>
  <c r="AM277" i="1"/>
  <c r="AL277" i="1"/>
  <c r="AK277" i="1"/>
  <c r="W277" i="1"/>
  <c r="AB277" i="1" s="1"/>
  <c r="U277" i="1"/>
  <c r="AM276" i="1"/>
  <c r="AL276" i="1"/>
  <c r="AK276" i="1"/>
  <c r="W276" i="1"/>
  <c r="AB276" i="1" s="1"/>
  <c r="U276" i="1"/>
  <c r="AM270" i="1"/>
  <c r="AL270" i="1"/>
  <c r="AK270" i="1"/>
  <c r="W270" i="1"/>
  <c r="AB270" i="1" s="1"/>
  <c r="U270" i="1"/>
  <c r="AM269" i="1"/>
  <c r="AL269" i="1"/>
  <c r="AK269" i="1"/>
  <c r="W269" i="1"/>
  <c r="AB269" i="1" s="1"/>
  <c r="U269" i="1"/>
  <c r="AM265" i="1"/>
  <c r="AL265" i="1"/>
  <c r="AK265" i="1"/>
  <c r="W265" i="1"/>
  <c r="AB265" i="1" s="1"/>
  <c r="U265" i="1"/>
  <c r="AM261" i="1"/>
  <c r="AL261" i="1"/>
  <c r="AK261" i="1"/>
  <c r="W261" i="1"/>
  <c r="AB261" i="1" s="1"/>
  <c r="U261" i="1"/>
  <c r="AM257" i="1"/>
  <c r="AL257" i="1"/>
  <c r="AK257" i="1"/>
  <c r="W257" i="1"/>
  <c r="AB257" i="1" s="1"/>
  <c r="U257" i="1"/>
  <c r="AM255" i="1"/>
  <c r="AL255" i="1"/>
  <c r="AK255" i="1"/>
  <c r="W255" i="1"/>
  <c r="AB255" i="1" s="1"/>
  <c r="U255" i="1"/>
  <c r="AM254" i="1"/>
  <c r="AL254" i="1"/>
  <c r="AK254" i="1"/>
  <c r="W254" i="1"/>
  <c r="AB254" i="1" s="1"/>
  <c r="U254" i="1"/>
  <c r="AM252" i="1"/>
  <c r="AL252" i="1"/>
  <c r="AK252" i="1"/>
  <c r="W252" i="1"/>
  <c r="AB252" i="1" s="1"/>
  <c r="U252" i="1"/>
  <c r="AM251" i="1"/>
  <c r="AL251" i="1"/>
  <c r="AK251" i="1"/>
  <c r="W251" i="1"/>
  <c r="AB251" i="1" s="1"/>
  <c r="U251" i="1"/>
  <c r="AM250" i="1"/>
  <c r="AL250" i="1"/>
  <c r="AK250" i="1"/>
  <c r="W250" i="1"/>
  <c r="AB250" i="1" s="1"/>
  <c r="U250" i="1"/>
  <c r="AM234" i="1"/>
  <c r="AL234" i="1"/>
  <c r="AK234" i="1"/>
  <c r="W234" i="1"/>
  <c r="AB234" i="1" s="1"/>
  <c r="U234" i="1"/>
  <c r="AM230" i="1"/>
  <c r="AL230" i="1"/>
  <c r="AK230" i="1"/>
  <c r="W230" i="1"/>
  <c r="AB230" i="1" s="1"/>
  <c r="U230" i="1"/>
  <c r="AM228" i="1"/>
  <c r="AL228" i="1"/>
  <c r="AK228" i="1"/>
  <c r="W228" i="1"/>
  <c r="AB228" i="1" s="1"/>
  <c r="U228" i="1"/>
  <c r="AM226" i="1"/>
  <c r="AL226" i="1"/>
  <c r="AK226" i="1"/>
  <c r="W226" i="1"/>
  <c r="AB226" i="1" s="1"/>
  <c r="U226" i="1"/>
  <c r="AM224" i="1"/>
  <c r="AL224" i="1"/>
  <c r="AK224" i="1"/>
  <c r="W224" i="1"/>
  <c r="AB224" i="1" s="1"/>
  <c r="U224" i="1"/>
  <c r="AM223" i="1"/>
  <c r="AL223" i="1"/>
  <c r="AK223" i="1"/>
  <c r="W223" i="1"/>
  <c r="AB223" i="1" s="1"/>
  <c r="U223" i="1"/>
  <c r="AM222" i="1"/>
  <c r="AL222" i="1"/>
  <c r="AK222" i="1"/>
  <c r="W222" i="1"/>
  <c r="AB222" i="1" s="1"/>
  <c r="U222" i="1"/>
  <c r="AM221" i="1"/>
  <c r="AL221" i="1"/>
  <c r="AK221" i="1"/>
  <c r="W221" i="1"/>
  <c r="AB221" i="1" s="1"/>
  <c r="U221" i="1"/>
  <c r="AM219" i="1"/>
  <c r="AL219" i="1"/>
  <c r="AK219" i="1"/>
  <c r="W219" i="1"/>
  <c r="AB219" i="1" s="1"/>
  <c r="U219" i="1"/>
  <c r="AM217" i="1"/>
  <c r="AL217" i="1"/>
  <c r="AK217" i="1"/>
  <c r="W217" i="1"/>
  <c r="AB217" i="1" s="1"/>
  <c r="U217" i="1"/>
  <c r="AM210" i="1"/>
  <c r="AL210" i="1"/>
  <c r="AK210" i="1"/>
  <c r="W210" i="1"/>
  <c r="AB210" i="1" s="1"/>
  <c r="U210" i="1"/>
  <c r="AM208" i="1"/>
  <c r="AL208" i="1"/>
  <c r="AK208" i="1"/>
  <c r="W208" i="1"/>
  <c r="AB208" i="1" s="1"/>
  <c r="U208" i="1"/>
  <c r="AM206" i="1"/>
  <c r="AL206" i="1"/>
  <c r="AK206" i="1"/>
  <c r="W206" i="1"/>
  <c r="AB206" i="1" s="1"/>
  <c r="U206" i="1"/>
  <c r="AM200" i="1"/>
  <c r="AL200" i="1"/>
  <c r="AK200" i="1"/>
  <c r="W200" i="1"/>
  <c r="AB200" i="1" s="1"/>
  <c r="U200" i="1"/>
  <c r="AM198" i="1"/>
  <c r="AL198" i="1"/>
  <c r="AK198" i="1"/>
  <c r="W198" i="1"/>
  <c r="AB198" i="1" s="1"/>
  <c r="U198" i="1"/>
  <c r="AM196" i="1"/>
  <c r="AL196" i="1"/>
  <c r="AK196" i="1"/>
  <c r="W196" i="1"/>
  <c r="AB196" i="1" s="1"/>
  <c r="U196" i="1"/>
  <c r="AM188" i="1"/>
  <c r="AL188" i="1"/>
  <c r="AK188" i="1"/>
  <c r="W188" i="1"/>
  <c r="AB188" i="1" s="1"/>
  <c r="U188" i="1"/>
  <c r="AM186" i="1"/>
  <c r="AL186" i="1"/>
  <c r="AK186" i="1"/>
  <c r="W186" i="1"/>
  <c r="AB186" i="1" s="1"/>
  <c r="U186" i="1"/>
  <c r="AM184" i="1"/>
  <c r="AL184" i="1"/>
  <c r="AK184" i="1"/>
  <c r="W184" i="1"/>
  <c r="AB184" i="1" s="1"/>
  <c r="U184" i="1"/>
  <c r="AM182" i="1"/>
  <c r="AL182" i="1"/>
  <c r="AK182" i="1"/>
  <c r="W182" i="1"/>
  <c r="AB182" i="1" s="1"/>
  <c r="U182" i="1"/>
  <c r="AM181" i="1"/>
  <c r="AL181" i="1"/>
  <c r="AK181" i="1"/>
  <c r="W181" i="1"/>
  <c r="AB181" i="1" s="1"/>
  <c r="U181" i="1"/>
  <c r="AM179" i="1"/>
  <c r="AL179" i="1"/>
  <c r="AK179" i="1"/>
  <c r="W179" i="1"/>
  <c r="AB179" i="1" s="1"/>
  <c r="U179" i="1"/>
  <c r="AM177" i="1"/>
  <c r="AL177" i="1"/>
  <c r="AK177" i="1"/>
  <c r="W177" i="1"/>
  <c r="AB177" i="1" s="1"/>
  <c r="U177" i="1"/>
  <c r="AM175" i="1"/>
  <c r="AL175" i="1"/>
  <c r="AK175" i="1"/>
  <c r="W175" i="1"/>
  <c r="AB175" i="1" s="1"/>
  <c r="U175" i="1"/>
  <c r="AM173" i="1"/>
  <c r="AL173" i="1"/>
  <c r="AK173" i="1"/>
  <c r="W173" i="1"/>
  <c r="AB173" i="1" s="1"/>
  <c r="U173" i="1"/>
  <c r="AM172" i="1"/>
  <c r="AL172" i="1"/>
  <c r="AK172" i="1"/>
  <c r="W172" i="1"/>
  <c r="AB172" i="1" s="1"/>
  <c r="U172" i="1"/>
  <c r="AM164" i="1"/>
  <c r="AL164" i="1"/>
  <c r="AK164" i="1"/>
  <c r="W164" i="1"/>
  <c r="AB164" i="1" s="1"/>
  <c r="U164" i="1"/>
  <c r="AM163" i="1"/>
  <c r="AL163" i="1"/>
  <c r="AK163" i="1"/>
  <c r="W163" i="1"/>
  <c r="AB163" i="1" s="1"/>
  <c r="U163" i="1"/>
  <c r="AM157" i="1"/>
  <c r="AL157" i="1"/>
  <c r="AK157" i="1"/>
  <c r="W157" i="1"/>
  <c r="AB157" i="1" s="1"/>
  <c r="U157" i="1"/>
  <c r="AM156" i="1"/>
  <c r="AL156" i="1"/>
  <c r="AK156" i="1"/>
  <c r="W156" i="1"/>
  <c r="AB156" i="1" s="1"/>
  <c r="U156" i="1"/>
  <c r="AM155" i="1"/>
  <c r="AL155" i="1"/>
  <c r="AK155" i="1"/>
  <c r="W155" i="1"/>
  <c r="AB155" i="1" s="1"/>
  <c r="U155" i="1"/>
  <c r="AM154" i="1"/>
  <c r="AL154" i="1"/>
  <c r="AK154" i="1"/>
  <c r="W154" i="1"/>
  <c r="AB154" i="1" s="1"/>
  <c r="U154" i="1"/>
  <c r="AM148" i="1"/>
  <c r="AL148" i="1"/>
  <c r="AK148" i="1"/>
  <c r="W148" i="1"/>
  <c r="AB148" i="1" s="1"/>
  <c r="U148" i="1"/>
  <c r="AM144" i="1"/>
  <c r="AL144" i="1"/>
  <c r="AK144" i="1"/>
  <c r="W144" i="1"/>
  <c r="AB144" i="1" s="1"/>
  <c r="U144" i="1"/>
  <c r="AM142" i="1"/>
  <c r="AL142" i="1"/>
  <c r="AK142" i="1"/>
  <c r="W142" i="1"/>
  <c r="AB142" i="1" s="1"/>
  <c r="U142" i="1"/>
  <c r="AM141" i="1"/>
  <c r="AL141" i="1"/>
  <c r="AK141" i="1"/>
  <c r="W141" i="1"/>
  <c r="AB141" i="1" s="1"/>
  <c r="U141" i="1"/>
  <c r="AM130" i="1"/>
  <c r="AL130" i="1"/>
  <c r="AK130" i="1"/>
  <c r="W130" i="1"/>
  <c r="AB130" i="1" s="1"/>
  <c r="U130" i="1"/>
  <c r="AM128" i="1"/>
  <c r="AL128" i="1"/>
  <c r="AK128" i="1"/>
  <c r="W128" i="1"/>
  <c r="AB128" i="1" s="1"/>
  <c r="U128" i="1"/>
  <c r="AM126" i="1"/>
  <c r="AL126" i="1"/>
  <c r="AK126" i="1"/>
  <c r="W126" i="1"/>
  <c r="AB126" i="1" s="1"/>
  <c r="U126" i="1"/>
  <c r="AM124" i="1"/>
  <c r="AL124" i="1"/>
  <c r="AK124" i="1"/>
  <c r="W124" i="1"/>
  <c r="AB124" i="1" s="1"/>
  <c r="U124" i="1"/>
  <c r="AM123" i="1"/>
  <c r="AL123" i="1"/>
  <c r="AK123" i="1"/>
  <c r="W123" i="1"/>
  <c r="AB123" i="1" s="1"/>
  <c r="U123" i="1"/>
  <c r="AM122" i="1"/>
  <c r="AL122" i="1"/>
  <c r="AK122" i="1"/>
  <c r="W122" i="1"/>
  <c r="AB122" i="1" s="1"/>
  <c r="U122" i="1"/>
  <c r="AM116" i="1"/>
  <c r="AL116" i="1"/>
  <c r="AK116" i="1"/>
  <c r="W116" i="1"/>
  <c r="AB116" i="1" s="1"/>
  <c r="U116" i="1"/>
  <c r="AM115" i="1"/>
  <c r="AL115" i="1"/>
  <c r="AK115" i="1"/>
  <c r="W115" i="1"/>
  <c r="AB115" i="1" s="1"/>
  <c r="U115" i="1"/>
  <c r="AM114" i="1"/>
  <c r="AL114" i="1"/>
  <c r="AK114" i="1"/>
  <c r="W114" i="1"/>
  <c r="AB114" i="1" s="1"/>
  <c r="U114" i="1"/>
  <c r="AM112" i="1"/>
  <c r="AL112" i="1"/>
  <c r="AK112" i="1"/>
  <c r="W112" i="1"/>
  <c r="AB112" i="1" s="1"/>
  <c r="U112" i="1"/>
  <c r="AM111" i="1"/>
  <c r="AL111" i="1"/>
  <c r="AK111" i="1"/>
  <c r="W111" i="1"/>
  <c r="AB111" i="1" s="1"/>
  <c r="U111" i="1"/>
  <c r="AM93" i="1"/>
  <c r="AL93" i="1"/>
  <c r="AK93" i="1"/>
  <c r="W93" i="1"/>
  <c r="AB93" i="1" s="1"/>
  <c r="U93" i="1"/>
  <c r="AM91" i="1"/>
  <c r="AL91" i="1"/>
  <c r="AK91" i="1"/>
  <c r="W91" i="1"/>
  <c r="AB91" i="1" s="1"/>
  <c r="U91" i="1"/>
  <c r="AM89" i="1"/>
  <c r="AL89" i="1"/>
  <c r="AK89" i="1"/>
  <c r="W89" i="1"/>
  <c r="AB89" i="1" s="1"/>
  <c r="U89" i="1"/>
  <c r="AM87" i="1"/>
  <c r="AL87" i="1"/>
  <c r="AK87" i="1"/>
  <c r="W87" i="1"/>
  <c r="AB87" i="1" s="1"/>
  <c r="U87" i="1"/>
  <c r="AM86" i="1"/>
  <c r="AL86" i="1"/>
  <c r="AK86" i="1"/>
  <c r="W86" i="1"/>
  <c r="AB86" i="1" s="1"/>
  <c r="U86" i="1"/>
  <c r="AM80" i="1"/>
  <c r="AL80" i="1"/>
  <c r="AK80" i="1"/>
  <c r="W80" i="1"/>
  <c r="AB80" i="1" s="1"/>
  <c r="U80" i="1"/>
  <c r="AM78" i="1"/>
  <c r="AL78" i="1"/>
  <c r="AK78" i="1"/>
  <c r="W78" i="1"/>
  <c r="AB78" i="1" s="1"/>
  <c r="U78" i="1"/>
  <c r="AM77" i="1"/>
  <c r="AL77" i="1"/>
  <c r="AK77" i="1"/>
  <c r="W77" i="1"/>
  <c r="AB77" i="1" s="1"/>
  <c r="U77" i="1"/>
  <c r="AM75" i="1"/>
  <c r="AL75" i="1"/>
  <c r="AK75" i="1"/>
  <c r="W75" i="1"/>
  <c r="AB75" i="1" s="1"/>
  <c r="U75" i="1"/>
  <c r="AM69" i="1"/>
  <c r="AL69" i="1"/>
  <c r="AK69" i="1"/>
  <c r="W69" i="1"/>
  <c r="AB69" i="1" s="1"/>
  <c r="U69" i="1"/>
  <c r="AM67" i="1"/>
  <c r="AL67" i="1"/>
  <c r="AK67" i="1"/>
  <c r="W67" i="1"/>
  <c r="AB67" i="1" s="1"/>
  <c r="U67" i="1"/>
  <c r="AM42" i="1"/>
  <c r="AL42" i="1"/>
  <c r="AK42" i="1"/>
  <c r="W42" i="1"/>
  <c r="AB42" i="1" s="1"/>
  <c r="U42" i="1"/>
  <c r="AM40" i="1"/>
  <c r="AL40" i="1"/>
  <c r="AK40" i="1"/>
  <c r="W40" i="1"/>
  <c r="AB40" i="1" s="1"/>
  <c r="U40" i="1"/>
  <c r="AM38" i="1"/>
  <c r="AL38" i="1"/>
  <c r="AK38" i="1"/>
  <c r="W38" i="1"/>
  <c r="AB38" i="1" s="1"/>
  <c r="U38" i="1"/>
  <c r="AM37" i="1"/>
  <c r="AL37" i="1"/>
  <c r="AK37" i="1"/>
  <c r="W37" i="1"/>
  <c r="AB37" i="1" s="1"/>
  <c r="U37" i="1"/>
  <c r="AM36" i="1"/>
  <c r="AL36" i="1"/>
  <c r="AK36" i="1"/>
  <c r="W36" i="1"/>
  <c r="AB36" i="1" s="1"/>
  <c r="U36" i="1"/>
  <c r="AM34" i="1"/>
  <c r="AL34" i="1"/>
  <c r="AK34" i="1"/>
  <c r="W34" i="1"/>
  <c r="AB34" i="1" s="1"/>
  <c r="U34" i="1"/>
  <c r="AM32" i="1"/>
  <c r="AL32" i="1"/>
  <c r="AK32" i="1"/>
  <c r="W32" i="1"/>
  <c r="AB32" i="1" s="1"/>
  <c r="U32" i="1"/>
  <c r="AM30" i="1"/>
  <c r="AL30" i="1"/>
  <c r="AK30" i="1"/>
  <c r="W30" i="1"/>
  <c r="AB30" i="1" s="1"/>
  <c r="U30" i="1"/>
  <c r="AM28" i="1"/>
  <c r="AL28" i="1"/>
  <c r="AK28" i="1"/>
  <c r="W28" i="1"/>
  <c r="AB28" i="1" s="1"/>
  <c r="U28" i="1"/>
  <c r="AM27" i="1"/>
  <c r="AL27" i="1"/>
  <c r="AK27" i="1"/>
  <c r="W27" i="1"/>
  <c r="AB27" i="1" s="1"/>
  <c r="U27" i="1"/>
  <c r="AM26" i="1"/>
  <c r="AL26" i="1"/>
  <c r="AK26" i="1"/>
  <c r="W26" i="1"/>
  <c r="AB26" i="1" s="1"/>
  <c r="U26" i="1"/>
  <c r="AM25" i="1"/>
  <c r="AL25" i="1"/>
  <c r="AK25" i="1"/>
  <c r="W25" i="1"/>
  <c r="AB25" i="1" s="1"/>
  <c r="U25" i="1"/>
  <c r="AM18" i="1"/>
  <c r="AL18" i="1"/>
  <c r="AK18" i="1"/>
  <c r="AJ18" i="1"/>
  <c r="AG18" i="1"/>
  <c r="AF18" i="1"/>
  <c r="AE18" i="1"/>
  <c r="AD18" i="1"/>
  <c r="AC18" i="1"/>
  <c r="AB18" i="1"/>
  <c r="U18" i="1"/>
  <c r="AG16" i="1"/>
  <c r="C16" i="1"/>
  <c r="N15" i="1"/>
  <c r="AE14" i="1"/>
  <c r="T14" i="1"/>
  <c r="O13" i="1"/>
  <c r="S11" i="1"/>
  <c r="S18" i="1" s="1"/>
  <c r="AM7" i="1"/>
  <c r="AL7" i="1"/>
  <c r="AK7" i="1"/>
  <c r="W7" i="1"/>
  <c r="AB7" i="1" s="1"/>
  <c r="U7" i="1"/>
  <c r="AM6" i="1"/>
  <c r="AL6" i="1"/>
  <c r="AK6" i="1"/>
  <c r="W6" i="1"/>
  <c r="AB6" i="1" s="1"/>
  <c r="U6" i="1"/>
  <c r="AM5" i="1"/>
  <c r="AL5" i="1"/>
  <c r="AK5" i="1"/>
  <c r="W5" i="1"/>
  <c r="AB5" i="1" s="1"/>
  <c r="U5" i="1"/>
  <c r="AM4" i="1"/>
  <c r="AL4" i="1"/>
  <c r="AK4" i="1"/>
  <c r="W4" i="1"/>
  <c r="AB4" i="1" s="1"/>
  <c r="U4" i="1"/>
  <c r="AM3" i="1"/>
  <c r="AL3" i="1"/>
  <c r="AK3" i="1"/>
  <c r="W3" i="1"/>
  <c r="AB3" i="1" s="1"/>
  <c r="U3" i="1"/>
  <c r="AM2" i="1"/>
  <c r="AL2" i="1"/>
  <c r="AK2" i="1"/>
  <c r="W2" i="1"/>
  <c r="AB2" i="1" s="1"/>
  <c r="U2" i="1"/>
  <c r="AM1" i="1"/>
  <c r="AL1" i="1"/>
  <c r="AK1" i="1"/>
  <c r="W1" i="1"/>
  <c r="AB1" i="1" s="1"/>
  <c r="U1" i="1"/>
  <c r="A6" i="4"/>
  <c r="G3" i="4"/>
  <c r="B22" i="5"/>
  <c r="S250" i="1" l="1"/>
  <c r="S482" i="1"/>
  <c r="X708" i="1"/>
  <c r="AC708" i="1" s="1"/>
  <c r="AJ708" i="1" s="1"/>
  <c r="AG708" i="1" s="1"/>
  <c r="AD708" i="1" s="1"/>
  <c r="X690" i="1"/>
  <c r="AC690" i="1" s="1"/>
  <c r="AJ690" i="1" s="1"/>
  <c r="AG690" i="1" s="1"/>
  <c r="AD690" i="1" s="1"/>
  <c r="S979" i="1"/>
  <c r="S252" i="1"/>
  <c r="X6" i="1"/>
  <c r="AC6" i="1" s="1"/>
  <c r="AJ6" i="1" s="1"/>
  <c r="AG6" i="1" s="1"/>
  <c r="AD6" i="1" s="1"/>
  <c r="S6" i="1"/>
  <c r="X3" i="1"/>
  <c r="AC3" i="1" s="1"/>
  <c r="AJ3" i="1" s="1"/>
  <c r="AG3" i="1" s="1"/>
  <c r="AD3" i="1" s="1"/>
  <c r="X388" i="1"/>
  <c r="AC388" i="1" s="1"/>
  <c r="AJ388" i="1" s="1"/>
  <c r="AG388" i="1" s="1"/>
  <c r="AD388" i="1" s="1"/>
  <c r="S5" i="1"/>
  <c r="S1" i="1"/>
  <c r="X303" i="1"/>
  <c r="AC303" i="1" s="1"/>
  <c r="AJ303" i="1" s="1"/>
  <c r="AG303" i="1" s="1"/>
  <c r="AD303" i="1" s="1"/>
  <c r="X989" i="1"/>
  <c r="AC989" i="1" s="1"/>
  <c r="AJ989" i="1" s="1"/>
  <c r="AG989" i="1" s="1"/>
  <c r="AD989" i="1" s="1"/>
  <c r="S2" i="1"/>
  <c r="X7" i="1"/>
  <c r="AC7" i="1" s="1"/>
  <c r="AJ7" i="1" s="1"/>
  <c r="AG7" i="1" s="1"/>
  <c r="AD7" i="1" s="1"/>
  <c r="S7" i="1"/>
  <c r="S655" i="1"/>
  <c r="X655" i="1"/>
  <c r="AC655" i="1" s="1"/>
  <c r="AJ655" i="1" s="1"/>
  <c r="AG655" i="1" s="1"/>
  <c r="AD655" i="1" s="1"/>
  <c r="X548" i="1" l="1"/>
  <c r="AC548" i="1" s="1"/>
  <c r="AJ548" i="1" s="1"/>
  <c r="AG548" i="1" s="1"/>
  <c r="AD548" i="1" s="1"/>
  <c r="S548" i="1"/>
  <c r="X487" i="1"/>
  <c r="AC487" i="1" s="1"/>
  <c r="AJ487" i="1" s="1"/>
  <c r="AG487" i="1" s="1"/>
  <c r="AD487" i="1" s="1"/>
  <c r="S486" i="1"/>
  <c r="X732" i="1"/>
  <c r="AC732" i="1" s="1"/>
  <c r="AJ732" i="1" s="1"/>
  <c r="AG732" i="1" s="1"/>
  <c r="AD732" i="1" s="1"/>
  <c r="S556" i="1"/>
  <c r="X657" i="1"/>
  <c r="AC657" i="1" s="1"/>
  <c r="AJ657" i="1" s="1"/>
  <c r="AG657" i="1" s="1"/>
  <c r="AD657" i="1" s="1"/>
  <c r="X116" i="1"/>
  <c r="AC116" i="1" s="1"/>
  <c r="AJ116" i="1" s="1"/>
  <c r="AG116" i="1" s="1"/>
  <c r="AD116" i="1" s="1"/>
  <c r="X115" i="1"/>
  <c r="AC115" i="1" s="1"/>
  <c r="AJ115" i="1" s="1"/>
  <c r="AG115" i="1" s="1"/>
  <c r="AD115" i="1" s="1"/>
  <c r="X27" i="1"/>
  <c r="AC27" i="1" s="1"/>
  <c r="AJ27" i="1" s="1"/>
  <c r="AG27" i="1" s="1"/>
  <c r="AD27" i="1" s="1"/>
  <c r="X484" i="1"/>
  <c r="AC484" i="1" s="1"/>
  <c r="AJ484" i="1" s="1"/>
  <c r="AG484" i="1" s="1"/>
  <c r="AD484" i="1" s="1"/>
  <c r="X839" i="1"/>
  <c r="AC839" i="1" s="1"/>
  <c r="AJ839" i="1" s="1"/>
  <c r="AG839" i="1" s="1"/>
  <c r="AD839" i="1" s="1"/>
  <c r="S817" i="1"/>
  <c r="S923" i="1"/>
  <c r="S846" i="1"/>
  <c r="S529" i="1"/>
  <c r="X217" i="1"/>
  <c r="AC217" i="1" s="1"/>
  <c r="AJ217" i="1" s="1"/>
  <c r="AG217" i="1" s="1"/>
  <c r="AD217" i="1" s="1"/>
  <c r="S837" i="1"/>
  <c r="X433" i="1"/>
  <c r="AC433" i="1" s="1"/>
  <c r="AJ433" i="1" s="1"/>
  <c r="AG433" i="1" s="1"/>
  <c r="AD433" i="1" s="1"/>
  <c r="X955" i="1"/>
  <c r="AC955" i="1" s="1"/>
  <c r="AJ955" i="1" s="1"/>
  <c r="AG955" i="1" s="1"/>
  <c r="AD955" i="1" s="1"/>
  <c r="X838" i="1"/>
  <c r="AC838" i="1" s="1"/>
  <c r="AJ838" i="1" s="1"/>
  <c r="AG838" i="1" s="1"/>
  <c r="AD838" i="1" s="1"/>
  <c r="X863" i="1"/>
  <c r="AC863" i="1" s="1"/>
  <c r="AJ863" i="1" s="1"/>
  <c r="AG863" i="1" s="1"/>
  <c r="AD863" i="1" s="1"/>
  <c r="S228" i="1"/>
  <c r="S954" i="1"/>
  <c r="X953" i="1"/>
  <c r="AC953" i="1" s="1"/>
  <c r="AJ953" i="1" s="1"/>
  <c r="AG953" i="1" s="1"/>
  <c r="AD953" i="1" s="1"/>
  <c r="S530" i="1"/>
  <c r="S951" i="1"/>
  <c r="S956" i="1"/>
  <c r="X578" i="1"/>
  <c r="AC578" i="1" s="1"/>
  <c r="AJ578" i="1" s="1"/>
  <c r="AG578" i="1" s="1"/>
  <c r="AD578" i="1" s="1"/>
  <c r="S49" i="1"/>
  <c r="S652" i="1"/>
  <c r="S406" i="1"/>
  <c r="X250" i="1"/>
  <c r="AC250" i="1" s="1"/>
  <c r="AJ250" i="1" s="1"/>
  <c r="AG250" i="1" s="1"/>
  <c r="AD250" i="1" s="1"/>
  <c r="S575" i="1"/>
  <c r="S156" i="1"/>
  <c r="S690" i="1"/>
  <c r="X361" i="1"/>
  <c r="AC361" i="1" s="1"/>
  <c r="AJ361" i="1" s="1"/>
  <c r="AG361" i="1" s="1"/>
  <c r="AD361" i="1" s="1"/>
  <c r="X604" i="1"/>
  <c r="AC604" i="1" s="1"/>
  <c r="AJ604" i="1" s="1"/>
  <c r="AG604" i="1" s="1"/>
  <c r="AD604" i="1" s="1"/>
  <c r="X122" i="1"/>
  <c r="AC122" i="1" s="1"/>
  <c r="AJ122" i="1" s="1"/>
  <c r="AG122" i="1" s="1"/>
  <c r="AD122" i="1" s="1"/>
  <c r="X473" i="1"/>
  <c r="AC473" i="1" s="1"/>
  <c r="AJ473" i="1" s="1"/>
  <c r="AG473" i="1" s="1"/>
  <c r="AD473" i="1" s="1"/>
  <c r="S78" i="1"/>
  <c r="S708" i="1"/>
  <c r="X482" i="1"/>
  <c r="AC482" i="1" s="1"/>
  <c r="AJ482" i="1" s="1"/>
  <c r="AG482" i="1" s="1"/>
  <c r="AD482" i="1" s="1"/>
  <c r="S77" i="1"/>
  <c r="S554" i="1"/>
  <c r="X599" i="1"/>
  <c r="AC599" i="1" s="1"/>
  <c r="AJ599" i="1" s="1"/>
  <c r="AG599" i="1" s="1"/>
  <c r="AD599" i="1" s="1"/>
  <c r="S540" i="1"/>
  <c r="X642" i="1"/>
  <c r="AC642" i="1" s="1"/>
  <c r="AJ642" i="1" s="1"/>
  <c r="AG642" i="1" s="1"/>
  <c r="AD642" i="1" s="1"/>
  <c r="S257" i="1"/>
  <c r="S551" i="1"/>
  <c r="X588" i="1"/>
  <c r="AC588" i="1" s="1"/>
  <c r="AJ588" i="1" s="1"/>
  <c r="AG588" i="1" s="1"/>
  <c r="AD588" i="1" s="1"/>
  <c r="X666" i="1"/>
  <c r="AC666" i="1" s="1"/>
  <c r="AJ666" i="1" s="1"/>
  <c r="AG666" i="1" s="1"/>
  <c r="AD666" i="1" s="1"/>
  <c r="S896" i="1"/>
  <c r="S97" i="1"/>
  <c r="S163" i="1"/>
  <c r="S328" i="1"/>
  <c r="S524" i="1"/>
  <c r="X251" i="1"/>
  <c r="AC251" i="1" s="1"/>
  <c r="AJ251" i="1" s="1"/>
  <c r="AG251" i="1" s="1"/>
  <c r="AD251" i="1" s="1"/>
  <c r="X633" i="1"/>
  <c r="AC633" i="1" s="1"/>
  <c r="AJ633" i="1" s="1"/>
  <c r="AG633" i="1" s="1"/>
  <c r="AD633" i="1" s="1"/>
  <c r="S728" i="1"/>
  <c r="S654" i="1"/>
  <c r="S130" i="1"/>
  <c r="X210" i="1"/>
  <c r="AC210" i="1" s="1"/>
  <c r="AJ210" i="1" s="1"/>
  <c r="AG210" i="1" s="1"/>
  <c r="AD210" i="1" s="1"/>
  <c r="X50" i="1"/>
  <c r="AC50" i="1" s="1"/>
  <c r="AJ50" i="1" s="1"/>
  <c r="AG50" i="1" s="1"/>
  <c r="AD50" i="1" s="1"/>
  <c r="S640" i="1"/>
  <c r="S549" i="1"/>
  <c r="X661" i="1"/>
  <c r="AC661" i="1" s="1"/>
  <c r="AJ661" i="1" s="1"/>
  <c r="AG661" i="1" s="1"/>
  <c r="AD661" i="1" s="1"/>
  <c r="X354" i="1"/>
  <c r="AC354" i="1" s="1"/>
  <c r="AJ354" i="1" s="1"/>
  <c r="AG354" i="1" s="1"/>
  <c r="AD354" i="1" s="1"/>
  <c r="S395" i="1"/>
  <c r="S255" i="1"/>
  <c r="S307" i="1"/>
  <c r="X978" i="1"/>
  <c r="AC978" i="1" s="1"/>
  <c r="AJ978" i="1" s="1"/>
  <c r="AG978" i="1" s="1"/>
  <c r="AD978" i="1" s="1"/>
  <c r="X5" i="1"/>
  <c r="AC5" i="1" s="1"/>
  <c r="AJ5" i="1" s="1"/>
  <c r="AG5" i="1" s="1"/>
  <c r="AD5" i="1" s="1"/>
  <c r="X990" i="1"/>
  <c r="AC990" i="1" s="1"/>
  <c r="AJ990" i="1" s="1"/>
  <c r="AG990" i="1" s="1"/>
  <c r="AD990" i="1" s="1"/>
  <c r="X128" i="1"/>
  <c r="AC128" i="1" s="1"/>
  <c r="AJ128" i="1" s="1"/>
  <c r="AG128" i="1" s="1"/>
  <c r="AD128" i="1" s="1"/>
  <c r="S729" i="1"/>
  <c r="X747" i="1"/>
  <c r="AC747" i="1" s="1"/>
  <c r="AJ747" i="1" s="1"/>
  <c r="AG747" i="1" s="1"/>
  <c r="AD747" i="1" s="1"/>
  <c r="S3" i="1"/>
  <c r="X979" i="1"/>
  <c r="AC979" i="1" s="1"/>
  <c r="AJ979" i="1" s="1"/>
  <c r="AG979" i="1" s="1"/>
  <c r="AD979" i="1" s="1"/>
  <c r="X523" i="1"/>
  <c r="AC523" i="1" s="1"/>
  <c r="AJ523" i="1" s="1"/>
  <c r="AG523" i="1" s="1"/>
  <c r="AD523" i="1" s="1"/>
  <c r="X252" i="1"/>
  <c r="AC252" i="1" s="1"/>
  <c r="AJ252" i="1" s="1"/>
  <c r="AG252" i="1" s="1"/>
  <c r="AD252" i="1" s="1"/>
  <c r="S112" i="1"/>
  <c r="S186" i="1"/>
  <c r="S637" i="1"/>
  <c r="X270" i="1"/>
  <c r="AC270" i="1" s="1"/>
  <c r="AJ270" i="1" s="1"/>
  <c r="AG270" i="1" s="1"/>
  <c r="AD270" i="1" s="1"/>
  <c r="X564" i="1"/>
  <c r="AC564" i="1" s="1"/>
  <c r="AJ564" i="1" s="1"/>
  <c r="AG564" i="1" s="1"/>
  <c r="AD564" i="1" s="1"/>
  <c r="X638" i="1"/>
  <c r="AC638" i="1" s="1"/>
  <c r="AJ638" i="1" s="1"/>
  <c r="AG638" i="1" s="1"/>
  <c r="AD638" i="1" s="1"/>
  <c r="S973" i="1"/>
  <c r="X454" i="1"/>
  <c r="AC454" i="1" s="1"/>
  <c r="AJ454" i="1" s="1"/>
  <c r="AG454" i="1" s="1"/>
  <c r="AD454" i="1" s="1"/>
  <c r="S388" i="1"/>
  <c r="S827" i="1"/>
  <c r="X48" i="1"/>
  <c r="AC48" i="1" s="1"/>
  <c r="AJ48" i="1" s="1"/>
  <c r="AG48" i="1" s="1"/>
  <c r="AD48" i="1" s="1"/>
  <c r="S353" i="1"/>
  <c r="S550" i="1"/>
  <c r="S172" i="1"/>
  <c r="S635" i="1"/>
  <c r="S254" i="1"/>
  <c r="X510" i="1"/>
  <c r="AC510" i="1" s="1"/>
  <c r="AJ510" i="1" s="1"/>
  <c r="AG510" i="1" s="1"/>
  <c r="AD510" i="1" s="1"/>
  <c r="S627" i="1"/>
  <c r="X317" i="1"/>
  <c r="AC317" i="1" s="1"/>
  <c r="AJ317" i="1" s="1"/>
  <c r="AG317" i="1" s="1"/>
  <c r="AD317" i="1" s="1"/>
  <c r="S546" i="1"/>
  <c r="S142" i="1"/>
  <c r="S541" i="1"/>
  <c r="S522" i="1"/>
  <c r="S75" i="1"/>
  <c r="S40" i="1"/>
  <c r="X1" i="1"/>
  <c r="AC1" i="1" s="1"/>
  <c r="AJ1" i="1" s="1"/>
  <c r="AG1" i="1" s="1"/>
  <c r="AD1" i="1" s="1"/>
  <c r="X518" i="1"/>
  <c r="AC518" i="1" s="1"/>
  <c r="AJ518" i="1" s="1"/>
  <c r="AG518" i="1" s="1"/>
  <c r="AD518" i="1" s="1"/>
  <c r="X2" i="1"/>
  <c r="AC2" i="1" s="1"/>
  <c r="AJ2" i="1" s="1"/>
  <c r="AG2" i="1" s="1"/>
  <c r="AD2" i="1" s="1"/>
  <c r="S989" i="1"/>
  <c r="S26" i="1"/>
  <c r="S566" i="1"/>
  <c r="X295" i="1"/>
  <c r="AC295" i="1" s="1"/>
  <c r="AJ295" i="1" s="1"/>
  <c r="AG295" i="1" s="1"/>
  <c r="AD295" i="1" s="1"/>
  <c r="X154" i="1"/>
  <c r="AC154" i="1" s="1"/>
  <c r="AJ154" i="1" s="1"/>
  <c r="AG154" i="1" s="1"/>
  <c r="AD154" i="1" s="1"/>
  <c r="S303" i="1"/>
  <c r="X330" i="1"/>
  <c r="AC330" i="1" s="1"/>
  <c r="AJ330" i="1" s="1"/>
  <c r="AG330" i="1" s="1"/>
  <c r="AD330" i="1" s="1"/>
  <c r="X173" i="1"/>
  <c r="AC173" i="1" s="1"/>
  <c r="AJ173" i="1" s="1"/>
  <c r="AG173" i="1" s="1"/>
  <c r="AD173" i="1" s="1"/>
  <c r="S173" i="1"/>
  <c r="S579" i="1"/>
  <c r="X579" i="1"/>
  <c r="AC579" i="1" s="1"/>
  <c r="AJ579" i="1" s="1"/>
  <c r="AG579" i="1" s="1"/>
  <c r="AD579" i="1" s="1"/>
  <c r="X69" i="1"/>
  <c r="AC69" i="1" s="1"/>
  <c r="AJ69" i="1" s="1"/>
  <c r="AG69" i="1" s="1"/>
  <c r="AD69" i="1" s="1"/>
  <c r="S69" i="1"/>
  <c r="S200" i="1"/>
  <c r="X200" i="1"/>
  <c r="AC200" i="1" s="1"/>
  <c r="AJ200" i="1" s="1"/>
  <c r="AG200" i="1" s="1"/>
  <c r="AD200" i="1" s="1"/>
  <c r="S276" i="1"/>
  <c r="X276" i="1"/>
  <c r="AC276" i="1" s="1"/>
  <c r="AJ276" i="1" s="1"/>
  <c r="AG276" i="1" s="1"/>
  <c r="AD276" i="1" s="1"/>
  <c r="S451" i="1"/>
  <c r="X451" i="1"/>
  <c r="AC451" i="1" s="1"/>
  <c r="AJ451" i="1" s="1"/>
  <c r="AG451" i="1" s="1"/>
  <c r="AD451" i="1" s="1"/>
  <c r="S296" i="1"/>
  <c r="X296" i="1"/>
  <c r="AC296" i="1" s="1"/>
  <c r="AJ296" i="1" s="1"/>
  <c r="AG296" i="1" s="1"/>
  <c r="AD296" i="1" s="1"/>
  <c r="S651" i="1"/>
  <c r="X651" i="1"/>
  <c r="AC651" i="1" s="1"/>
  <c r="AJ651" i="1" s="1"/>
  <c r="AG651" i="1" s="1"/>
  <c r="AD651" i="1" s="1"/>
  <c r="S124" i="1"/>
  <c r="X124" i="1"/>
  <c r="AC124" i="1" s="1"/>
  <c r="AJ124" i="1" s="1"/>
  <c r="AG124" i="1" s="1"/>
  <c r="AD124" i="1" s="1"/>
  <c r="S87" i="1"/>
  <c r="X87" i="1"/>
  <c r="AC87" i="1" s="1"/>
  <c r="AJ87" i="1" s="1"/>
  <c r="AG87" i="1" s="1"/>
  <c r="AD87" i="1" s="1"/>
  <c r="S605" i="1"/>
  <c r="X605" i="1"/>
  <c r="AC605" i="1" s="1"/>
  <c r="AJ605" i="1" s="1"/>
  <c r="AG605" i="1" s="1"/>
  <c r="AD605" i="1" s="1"/>
  <c r="S114" i="1"/>
  <c r="X114" i="1"/>
  <c r="AC114" i="1" s="1"/>
  <c r="AJ114" i="1" s="1"/>
  <c r="AG114" i="1" s="1"/>
  <c r="AD114" i="1" s="1"/>
  <c r="S842" i="1"/>
  <c r="X842" i="1"/>
  <c r="AC842" i="1" s="1"/>
  <c r="AJ842" i="1" s="1"/>
  <c r="AG842" i="1" s="1"/>
  <c r="AD842" i="1" s="1"/>
  <c r="S603" i="1"/>
  <c r="X603" i="1"/>
  <c r="AC603" i="1" s="1"/>
  <c r="AJ603" i="1" s="1"/>
  <c r="AG603" i="1" s="1"/>
  <c r="AD603" i="1" s="1"/>
  <c r="S526" i="1"/>
  <c r="X526" i="1"/>
  <c r="AC526" i="1" s="1"/>
  <c r="AJ526" i="1" s="1"/>
  <c r="AG526" i="1" s="1"/>
  <c r="AD526" i="1" s="1"/>
  <c r="S983" i="1"/>
  <c r="X983" i="1"/>
  <c r="AC983" i="1" s="1"/>
  <c r="AJ983" i="1" s="1"/>
  <c r="AG983" i="1" s="1"/>
  <c r="AD983" i="1" s="1"/>
  <c r="S663" i="1"/>
  <c r="X663" i="1"/>
  <c r="AC663" i="1" s="1"/>
  <c r="AJ663" i="1" s="1"/>
  <c r="AG663" i="1" s="1"/>
  <c r="AD663" i="1" s="1"/>
  <c r="S980" i="1"/>
  <c r="X980" i="1"/>
  <c r="AC980" i="1" s="1"/>
  <c r="AJ980" i="1" s="1"/>
  <c r="AG980" i="1" s="1"/>
  <c r="AD980" i="1" s="1"/>
  <c r="S144" i="1"/>
  <c r="X144" i="1"/>
  <c r="AC144" i="1" s="1"/>
  <c r="AJ144" i="1" s="1"/>
  <c r="AG144" i="1" s="1"/>
  <c r="AD144" i="1" s="1"/>
  <c r="S660" i="1"/>
  <c r="X660" i="1"/>
  <c r="AC660" i="1" s="1"/>
  <c r="AJ660" i="1" s="1"/>
  <c r="AG660" i="1" s="1"/>
  <c r="AD660" i="1" s="1"/>
  <c r="S706" i="1"/>
  <c r="X706" i="1"/>
  <c r="AC706" i="1" s="1"/>
  <c r="AJ706" i="1" s="1"/>
  <c r="AG706" i="1" s="1"/>
  <c r="AD706" i="1" s="1"/>
  <c r="S971" i="1"/>
  <c r="X971" i="1"/>
  <c r="AC971" i="1" s="1"/>
  <c r="AJ971" i="1" s="1"/>
  <c r="AG971" i="1" s="1"/>
  <c r="AD971" i="1" s="1"/>
  <c r="S415" i="1"/>
  <c r="X415" i="1"/>
  <c r="AC415" i="1" s="1"/>
  <c r="AJ415" i="1" s="1"/>
  <c r="AG415" i="1" s="1"/>
  <c r="AD415" i="1" s="1"/>
  <c r="S576" i="1"/>
  <c r="X576" i="1"/>
  <c r="AC576" i="1" s="1"/>
  <c r="AJ576" i="1" s="1"/>
  <c r="AG576" i="1" s="1"/>
  <c r="AD576" i="1" s="1"/>
  <c r="S539" i="1"/>
  <c r="X539" i="1"/>
  <c r="AC539" i="1" s="1"/>
  <c r="AJ539" i="1" s="1"/>
  <c r="AG539" i="1" s="1"/>
  <c r="AD539" i="1" s="1"/>
  <c r="S504" i="1"/>
  <c r="X504" i="1"/>
  <c r="AC504" i="1" s="1"/>
  <c r="AJ504" i="1" s="1"/>
  <c r="AG504" i="1" s="1"/>
  <c r="AD504" i="1" s="1"/>
  <c r="S175" i="1"/>
  <c r="X175" i="1"/>
  <c r="AC175" i="1" s="1"/>
  <c r="AJ175" i="1" s="1"/>
  <c r="AG175" i="1" s="1"/>
  <c r="AD175" i="1" s="1"/>
  <c r="S30" i="1"/>
  <c r="X30" i="1"/>
  <c r="AC30" i="1" s="1"/>
  <c r="AJ30" i="1" s="1"/>
  <c r="AG30" i="1" s="1"/>
  <c r="AD30" i="1" s="1"/>
  <c r="S299" i="1"/>
  <c r="X299" i="1"/>
  <c r="AC299" i="1" s="1"/>
  <c r="AJ299" i="1" s="1"/>
  <c r="AG299" i="1" s="1"/>
  <c r="AD299" i="1" s="1"/>
  <c r="S382" i="1"/>
  <c r="X382" i="1"/>
  <c r="AC382" i="1" s="1"/>
  <c r="AJ382" i="1" s="1"/>
  <c r="AG382" i="1" s="1"/>
  <c r="AD382" i="1" s="1"/>
  <c r="S155" i="1"/>
  <c r="X155" i="1"/>
  <c r="AC155" i="1" s="1"/>
  <c r="AJ155" i="1" s="1"/>
  <c r="AG155" i="1" s="1"/>
  <c r="AD155" i="1" s="1"/>
  <c r="S28" i="1"/>
  <c r="X28" i="1"/>
  <c r="AC28" i="1" s="1"/>
  <c r="AJ28" i="1" s="1"/>
  <c r="AG28" i="1" s="1"/>
  <c r="AD28" i="1" s="1"/>
  <c r="S475" i="1"/>
  <c r="X475" i="1"/>
  <c r="AC475" i="1" s="1"/>
  <c r="AJ475" i="1" s="1"/>
  <c r="AG475" i="1" s="1"/>
  <c r="AD475" i="1" s="1"/>
  <c r="S634" i="1"/>
  <c r="X634" i="1"/>
  <c r="AC634" i="1" s="1"/>
  <c r="AJ634" i="1" s="1"/>
  <c r="AG634" i="1" s="1"/>
  <c r="AD634" i="1" s="1"/>
  <c r="S996" i="1"/>
  <c r="X996" i="1"/>
  <c r="AC996" i="1" s="1"/>
  <c r="AJ996" i="1" s="1"/>
  <c r="AG996" i="1" s="1"/>
  <c r="AD996" i="1" s="1"/>
  <c r="X86" i="1"/>
  <c r="AC86" i="1" s="1"/>
  <c r="AJ86" i="1" s="1"/>
  <c r="AG86" i="1" s="1"/>
  <c r="AD86" i="1" s="1"/>
  <c r="S86" i="1"/>
  <c r="S515" i="1"/>
  <c r="X515" i="1"/>
  <c r="AC515" i="1" s="1"/>
  <c r="AJ515" i="1" s="1"/>
  <c r="AG515" i="1" s="1"/>
  <c r="AD515" i="1" s="1"/>
  <c r="S589" i="1"/>
  <c r="X589" i="1"/>
  <c r="AC589" i="1" s="1"/>
  <c r="AJ589" i="1" s="1"/>
  <c r="AG589" i="1" s="1"/>
  <c r="AD589" i="1" s="1"/>
  <c r="S277" i="1"/>
  <c r="X277" i="1"/>
  <c r="AC277" i="1" s="1"/>
  <c r="AJ277" i="1" s="1"/>
  <c r="AG277" i="1" s="1"/>
  <c r="AD277" i="1" s="1"/>
  <c r="S344" i="1"/>
  <c r="X344" i="1"/>
  <c r="AC344" i="1" s="1"/>
  <c r="AJ344" i="1" s="1"/>
  <c r="AG344" i="1" s="1"/>
  <c r="AD344" i="1" s="1"/>
  <c r="S164" i="1"/>
  <c r="X164" i="1"/>
  <c r="AC164" i="1" s="1"/>
  <c r="AJ164" i="1" s="1"/>
  <c r="AG164" i="1" s="1"/>
  <c r="AD164" i="1" s="1"/>
  <c r="S421" i="1"/>
  <c r="X421" i="1"/>
  <c r="AC421" i="1" s="1"/>
  <c r="AJ421" i="1" s="1"/>
  <c r="AG421" i="1" s="1"/>
  <c r="AD421" i="1" s="1"/>
  <c r="X486" i="1" l="1"/>
  <c r="AC486" i="1" s="1"/>
  <c r="AJ486" i="1" s="1"/>
  <c r="AG486" i="1" s="1"/>
  <c r="AD486" i="1" s="1"/>
  <c r="S487" i="1"/>
  <c r="S115" i="1"/>
  <c r="S839" i="1"/>
  <c r="S433" i="1"/>
  <c r="X923" i="1"/>
  <c r="AC923" i="1" s="1"/>
  <c r="AJ923" i="1" s="1"/>
  <c r="AG923" i="1" s="1"/>
  <c r="AD923" i="1" s="1"/>
  <c r="X994" i="1"/>
  <c r="AC994" i="1" s="1"/>
  <c r="AJ994" i="1" s="1"/>
  <c r="AG994" i="1" s="1"/>
  <c r="AD994" i="1" s="1"/>
  <c r="S838" i="1"/>
  <c r="X431" i="1"/>
  <c r="AC431" i="1" s="1"/>
  <c r="AJ431" i="1" s="1"/>
  <c r="AG431" i="1" s="1"/>
  <c r="AD431" i="1" s="1"/>
  <c r="S27" i="1"/>
  <c r="X556" i="1"/>
  <c r="AC556" i="1" s="1"/>
  <c r="AJ556" i="1" s="1"/>
  <c r="AG556" i="1" s="1"/>
  <c r="AD556" i="1" s="1"/>
  <c r="S54" i="1"/>
  <c r="X54" i="1"/>
  <c r="AC54" i="1" s="1"/>
  <c r="AJ54" i="1" s="1"/>
  <c r="AG54" i="1" s="1"/>
  <c r="AD54" i="1" s="1"/>
  <c r="S338" i="1"/>
  <c r="X338" i="1"/>
  <c r="AC338" i="1" s="1"/>
  <c r="AJ338" i="1" s="1"/>
  <c r="AG338" i="1" s="1"/>
  <c r="AD338" i="1" s="1"/>
  <c r="S259" i="1"/>
  <c r="X259" i="1"/>
  <c r="AC259" i="1" s="1"/>
  <c r="AJ259" i="1" s="1"/>
  <c r="AG259" i="1" s="1"/>
  <c r="AD259" i="1" s="1"/>
  <c r="S657" i="1"/>
  <c r="S116" i="1"/>
  <c r="S89" i="1"/>
  <c r="X837" i="1"/>
  <c r="AC837" i="1" s="1"/>
  <c r="AJ837" i="1" s="1"/>
  <c r="AG837" i="1" s="1"/>
  <c r="AD837" i="1" s="1"/>
  <c r="X49" i="1"/>
  <c r="AC49" i="1" s="1"/>
  <c r="AJ49" i="1" s="1"/>
  <c r="AG49" i="1" s="1"/>
  <c r="AD49" i="1" s="1"/>
  <c r="S732" i="1"/>
  <c r="S484" i="1"/>
  <c r="X228" i="1"/>
  <c r="AC228" i="1" s="1"/>
  <c r="AJ228" i="1" s="1"/>
  <c r="AG228" i="1" s="1"/>
  <c r="AD228" i="1" s="1"/>
  <c r="X530" i="1"/>
  <c r="AC530" i="1" s="1"/>
  <c r="AJ530" i="1" s="1"/>
  <c r="AG530" i="1" s="1"/>
  <c r="AD530" i="1" s="1"/>
  <c r="X529" i="1"/>
  <c r="AC529" i="1" s="1"/>
  <c r="AJ529" i="1" s="1"/>
  <c r="AG529" i="1" s="1"/>
  <c r="AD529" i="1" s="1"/>
  <c r="X956" i="1"/>
  <c r="AC956" i="1" s="1"/>
  <c r="AJ956" i="1" s="1"/>
  <c r="AG956" i="1" s="1"/>
  <c r="AD956" i="1" s="1"/>
  <c r="S361" i="1"/>
  <c r="X817" i="1"/>
  <c r="AC817" i="1" s="1"/>
  <c r="AJ817" i="1" s="1"/>
  <c r="AG817" i="1" s="1"/>
  <c r="AD817" i="1" s="1"/>
  <c r="X652" i="1"/>
  <c r="AC652" i="1" s="1"/>
  <c r="AJ652" i="1" s="1"/>
  <c r="AG652" i="1" s="1"/>
  <c r="AD652" i="1" s="1"/>
  <c r="S217" i="1"/>
  <c r="S863" i="1"/>
  <c r="X846" i="1"/>
  <c r="AC846" i="1" s="1"/>
  <c r="AJ846" i="1" s="1"/>
  <c r="AG846" i="1" s="1"/>
  <c r="AD846" i="1" s="1"/>
  <c r="S955" i="1"/>
  <c r="X951" i="1"/>
  <c r="AC951" i="1" s="1"/>
  <c r="AJ951" i="1" s="1"/>
  <c r="AG951" i="1" s="1"/>
  <c r="AD951" i="1" s="1"/>
  <c r="S953" i="1"/>
  <c r="S226" i="1"/>
  <c r="S721" i="1"/>
  <c r="X219" i="1"/>
  <c r="AC219" i="1" s="1"/>
  <c r="AJ219" i="1" s="1"/>
  <c r="AG219" i="1" s="1"/>
  <c r="AD219" i="1" s="1"/>
  <c r="S278" i="1"/>
  <c r="S876" i="1"/>
  <c r="X841" i="1"/>
  <c r="AC841" i="1" s="1"/>
  <c r="AJ841" i="1" s="1"/>
  <c r="AG841" i="1" s="1"/>
  <c r="AD841" i="1" s="1"/>
  <c r="S914" i="1"/>
  <c r="S925" i="1"/>
  <c r="S793" i="1"/>
  <c r="S617" i="1"/>
  <c r="S915" i="1"/>
  <c r="X805" i="1"/>
  <c r="AC805" i="1" s="1"/>
  <c r="AJ805" i="1" s="1"/>
  <c r="AG805" i="1" s="1"/>
  <c r="AD805" i="1" s="1"/>
  <c r="S488" i="1"/>
  <c r="X813" i="1"/>
  <c r="AC813" i="1" s="1"/>
  <c r="AJ813" i="1" s="1"/>
  <c r="AG813" i="1" s="1"/>
  <c r="AD813" i="1" s="1"/>
  <c r="S774" i="1"/>
  <c r="X873" i="1"/>
  <c r="AC873" i="1" s="1"/>
  <c r="AJ873" i="1" s="1"/>
  <c r="AG873" i="1" s="1"/>
  <c r="AD873" i="1" s="1"/>
  <c r="S854" i="1"/>
  <c r="S849" i="1"/>
  <c r="S223" i="1"/>
  <c r="X100" i="1"/>
  <c r="AC100" i="1" s="1"/>
  <c r="AJ100" i="1" s="1"/>
  <c r="AG100" i="1" s="1"/>
  <c r="AD100" i="1" s="1"/>
  <c r="X734" i="1"/>
  <c r="AC734" i="1" s="1"/>
  <c r="AJ734" i="1" s="1"/>
  <c r="AG734" i="1" s="1"/>
  <c r="AD734" i="1" s="1"/>
  <c r="X766" i="1"/>
  <c r="AC766" i="1" s="1"/>
  <c r="AJ766" i="1" s="1"/>
  <c r="AG766" i="1" s="1"/>
  <c r="AD766" i="1" s="1"/>
  <c r="S766" i="1"/>
  <c r="X809" i="1"/>
  <c r="AC809" i="1" s="1"/>
  <c r="AJ809" i="1" s="1"/>
  <c r="AG809" i="1" s="1"/>
  <c r="AD809" i="1" s="1"/>
  <c r="S809" i="1"/>
  <c r="S432" i="1"/>
  <c r="S770" i="1"/>
  <c r="S924" i="1"/>
  <c r="X364" i="1"/>
  <c r="AC364" i="1" s="1"/>
  <c r="AJ364" i="1" s="1"/>
  <c r="AG364" i="1" s="1"/>
  <c r="AD364" i="1" s="1"/>
  <c r="S355" i="1"/>
  <c r="S870" i="1"/>
  <c r="S929" i="1"/>
  <c r="X941" i="1"/>
  <c r="AC941" i="1" s="1"/>
  <c r="AJ941" i="1" s="1"/>
  <c r="AG941" i="1" s="1"/>
  <c r="AD941" i="1" s="1"/>
  <c r="S758" i="1"/>
  <c r="S618" i="1"/>
  <c r="X53" i="1"/>
  <c r="AC53" i="1" s="1"/>
  <c r="AJ53" i="1" s="1"/>
  <c r="AG53" i="1" s="1"/>
  <c r="AD53" i="1" s="1"/>
  <c r="S53" i="1"/>
  <c r="X528" i="1"/>
  <c r="AC528" i="1" s="1"/>
  <c r="AJ528" i="1" s="1"/>
  <c r="AG528" i="1" s="1"/>
  <c r="AD528" i="1" s="1"/>
  <c r="S528" i="1"/>
  <c r="X768" i="1"/>
  <c r="AC768" i="1" s="1"/>
  <c r="AJ768" i="1" s="1"/>
  <c r="AG768" i="1" s="1"/>
  <c r="AD768" i="1" s="1"/>
  <c r="S768" i="1"/>
  <c r="X55" i="1"/>
  <c r="AC55" i="1" s="1"/>
  <c r="AJ55" i="1" s="1"/>
  <c r="AG55" i="1" s="1"/>
  <c r="AD55" i="1" s="1"/>
  <c r="X221" i="1"/>
  <c r="AC221" i="1" s="1"/>
  <c r="AJ221" i="1" s="1"/>
  <c r="AG221" i="1" s="1"/>
  <c r="AD221" i="1" s="1"/>
  <c r="S801" i="1"/>
  <c r="S733" i="1"/>
  <c r="S852" i="1"/>
  <c r="S101" i="1"/>
  <c r="S735" i="1"/>
  <c r="S98" i="1"/>
  <c r="X954" i="1"/>
  <c r="AC954" i="1" s="1"/>
  <c r="AJ954" i="1" s="1"/>
  <c r="AG954" i="1" s="1"/>
  <c r="AD954" i="1" s="1"/>
  <c r="S848" i="1"/>
  <c r="X874" i="1"/>
  <c r="AC874" i="1" s="1"/>
  <c r="AJ874" i="1" s="1"/>
  <c r="AG874" i="1" s="1"/>
  <c r="AD874" i="1" s="1"/>
  <c r="X931" i="1"/>
  <c r="AC931" i="1" s="1"/>
  <c r="AJ931" i="1" s="1"/>
  <c r="AG931" i="1" s="1"/>
  <c r="AD931" i="1" s="1"/>
  <c r="X919" i="1"/>
  <c r="AC919" i="1" s="1"/>
  <c r="AJ919" i="1" s="1"/>
  <c r="AG919" i="1" s="1"/>
  <c r="AD919" i="1" s="1"/>
  <c r="S531" i="1"/>
  <c r="X531" i="1"/>
  <c r="AC531" i="1" s="1"/>
  <c r="AJ531" i="1" s="1"/>
  <c r="AG531" i="1" s="1"/>
  <c r="AD531" i="1" s="1"/>
  <c r="S762" i="1"/>
  <c r="X762" i="1"/>
  <c r="AC762" i="1" s="1"/>
  <c r="AJ762" i="1" s="1"/>
  <c r="AG762" i="1" s="1"/>
  <c r="AD762" i="1" s="1"/>
  <c r="X910" i="1"/>
  <c r="AC910" i="1" s="1"/>
  <c r="AJ910" i="1" s="1"/>
  <c r="AG910" i="1" s="1"/>
  <c r="AD910" i="1" s="1"/>
  <c r="S910" i="1"/>
  <c r="S578" i="1"/>
  <c r="X390" i="1"/>
  <c r="AC390" i="1" s="1"/>
  <c r="AJ390" i="1" s="1"/>
  <c r="AG390" i="1" s="1"/>
  <c r="AD390" i="1" s="1"/>
  <c r="X406" i="1"/>
  <c r="AC406" i="1" s="1"/>
  <c r="AJ406" i="1" s="1"/>
  <c r="AG406" i="1" s="1"/>
  <c r="AD406" i="1" s="1"/>
  <c r="S332" i="1"/>
  <c r="S122" i="1"/>
  <c r="S473" i="1"/>
  <c r="X575" i="1"/>
  <c r="AC575" i="1" s="1"/>
  <c r="AJ575" i="1" s="1"/>
  <c r="AG575" i="1" s="1"/>
  <c r="AD575" i="1" s="1"/>
  <c r="S599" i="1"/>
  <c r="S334" i="1"/>
  <c r="S987" i="1"/>
  <c r="S604" i="1"/>
  <c r="X554" i="1"/>
  <c r="AC554" i="1" s="1"/>
  <c r="AJ554" i="1" s="1"/>
  <c r="AG554" i="1" s="1"/>
  <c r="AD554" i="1" s="1"/>
  <c r="X156" i="1"/>
  <c r="AC156" i="1" s="1"/>
  <c r="AJ156" i="1" s="1"/>
  <c r="AG156" i="1" s="1"/>
  <c r="AD156" i="1" s="1"/>
  <c r="X77" i="1"/>
  <c r="AC77" i="1" s="1"/>
  <c r="AJ77" i="1" s="1"/>
  <c r="AG77" i="1" s="1"/>
  <c r="AD77" i="1" s="1"/>
  <c r="X399" i="1"/>
  <c r="AC399" i="1" s="1"/>
  <c r="AJ399" i="1" s="1"/>
  <c r="AG399" i="1" s="1"/>
  <c r="AD399" i="1" s="1"/>
  <c r="S588" i="1"/>
  <c r="S697" i="1"/>
  <c r="S894" i="1"/>
  <c r="X896" i="1"/>
  <c r="AC896" i="1" s="1"/>
  <c r="AJ896" i="1" s="1"/>
  <c r="AG896" i="1" s="1"/>
  <c r="AD896" i="1" s="1"/>
  <c r="S464" i="1"/>
  <c r="X551" i="1"/>
  <c r="AC551" i="1" s="1"/>
  <c r="AJ551" i="1" s="1"/>
  <c r="AG551" i="1" s="1"/>
  <c r="AD551" i="1" s="1"/>
  <c r="S633" i="1"/>
  <c r="X130" i="1"/>
  <c r="AC130" i="1" s="1"/>
  <c r="AJ130" i="1" s="1"/>
  <c r="AG130" i="1" s="1"/>
  <c r="AD130" i="1" s="1"/>
  <c r="S452" i="1"/>
  <c r="X729" i="1"/>
  <c r="AC729" i="1" s="1"/>
  <c r="AJ729" i="1" s="1"/>
  <c r="AG729" i="1" s="1"/>
  <c r="AD729" i="1" s="1"/>
  <c r="X255" i="1"/>
  <c r="AC255" i="1" s="1"/>
  <c r="AJ255" i="1" s="1"/>
  <c r="AG255" i="1" s="1"/>
  <c r="AD255" i="1" s="1"/>
  <c r="X257" i="1"/>
  <c r="AC257" i="1" s="1"/>
  <c r="AJ257" i="1" s="1"/>
  <c r="AG257" i="1" s="1"/>
  <c r="AD257" i="1" s="1"/>
  <c r="X581" i="1"/>
  <c r="AC581" i="1" s="1"/>
  <c r="AJ581" i="1" s="1"/>
  <c r="AG581" i="1" s="1"/>
  <c r="AD581" i="1" s="1"/>
  <c r="S329" i="1"/>
  <c r="X540" i="1"/>
  <c r="AC540" i="1" s="1"/>
  <c r="AJ540" i="1" s="1"/>
  <c r="AG540" i="1" s="1"/>
  <c r="AD540" i="1" s="1"/>
  <c r="X524" i="1"/>
  <c r="AC524" i="1" s="1"/>
  <c r="AJ524" i="1" s="1"/>
  <c r="AG524" i="1" s="1"/>
  <c r="AD524" i="1" s="1"/>
  <c r="S703" i="1"/>
  <c r="S123" i="1"/>
  <c r="X78" i="1"/>
  <c r="AC78" i="1" s="1"/>
  <c r="AJ78" i="1" s="1"/>
  <c r="AG78" i="1" s="1"/>
  <c r="AD78" i="1" s="1"/>
  <c r="X664" i="1"/>
  <c r="AC664" i="1" s="1"/>
  <c r="AJ664" i="1" s="1"/>
  <c r="AG664" i="1" s="1"/>
  <c r="AD664" i="1" s="1"/>
  <c r="S997" i="1"/>
  <c r="X163" i="1"/>
  <c r="AC163" i="1" s="1"/>
  <c r="AJ163" i="1" s="1"/>
  <c r="AG163" i="1" s="1"/>
  <c r="AD163" i="1" s="1"/>
  <c r="S210" i="1"/>
  <c r="S642" i="1"/>
  <c r="X654" i="1"/>
  <c r="AC654" i="1" s="1"/>
  <c r="AJ654" i="1" s="1"/>
  <c r="AG654" i="1" s="1"/>
  <c r="AD654" i="1" s="1"/>
  <c r="X97" i="1"/>
  <c r="AC97" i="1" s="1"/>
  <c r="AJ97" i="1" s="1"/>
  <c r="AG97" i="1" s="1"/>
  <c r="AD97" i="1" s="1"/>
  <c r="S666" i="1"/>
  <c r="X728" i="1"/>
  <c r="AC728" i="1" s="1"/>
  <c r="AJ728" i="1" s="1"/>
  <c r="AG728" i="1" s="1"/>
  <c r="AD728" i="1" s="1"/>
  <c r="S682" i="1"/>
  <c r="X25" i="1"/>
  <c r="AC25" i="1" s="1"/>
  <c r="AJ25" i="1" s="1"/>
  <c r="AG25" i="1" s="1"/>
  <c r="AD25" i="1" s="1"/>
  <c r="S141" i="1"/>
  <c r="S978" i="1"/>
  <c r="S901" i="1"/>
  <c r="X328" i="1"/>
  <c r="AC328" i="1" s="1"/>
  <c r="AJ328" i="1" s="1"/>
  <c r="AG328" i="1" s="1"/>
  <c r="AD328" i="1" s="1"/>
  <c r="X549" i="1"/>
  <c r="AC549" i="1" s="1"/>
  <c r="AJ549" i="1" s="1"/>
  <c r="AG549" i="1" s="1"/>
  <c r="AD549" i="1" s="1"/>
  <c r="S888" i="1"/>
  <c r="S50" i="1"/>
  <c r="X650" i="1"/>
  <c r="AC650" i="1" s="1"/>
  <c r="AJ650" i="1" s="1"/>
  <c r="AG650" i="1" s="1"/>
  <c r="AD650" i="1" s="1"/>
  <c r="S985" i="1"/>
  <c r="S251" i="1"/>
  <c r="X307" i="1"/>
  <c r="AC307" i="1" s="1"/>
  <c r="AJ307" i="1" s="1"/>
  <c r="AG307" i="1" s="1"/>
  <c r="AD307" i="1" s="1"/>
  <c r="S305" i="1"/>
  <c r="X640" i="1"/>
  <c r="AC640" i="1" s="1"/>
  <c r="AJ640" i="1" s="1"/>
  <c r="AG640" i="1" s="1"/>
  <c r="AD640" i="1" s="1"/>
  <c r="S128" i="1"/>
  <c r="S661" i="1"/>
  <c r="S710" i="1"/>
  <c r="S354" i="1"/>
  <c r="S638" i="1"/>
  <c r="S314" i="1"/>
  <c r="S517" i="1"/>
  <c r="S48" i="1"/>
  <c r="S513" i="1"/>
  <c r="X186" i="1"/>
  <c r="AC186" i="1" s="1"/>
  <c r="AJ186" i="1" s="1"/>
  <c r="AG186" i="1" s="1"/>
  <c r="AD186" i="1" s="1"/>
  <c r="S298" i="1"/>
  <c r="S510" i="1"/>
  <c r="S990" i="1"/>
  <c r="X395" i="1"/>
  <c r="AC395" i="1" s="1"/>
  <c r="AJ395" i="1" s="1"/>
  <c r="AG395" i="1" s="1"/>
  <c r="AD395" i="1" s="1"/>
  <c r="X428" i="1"/>
  <c r="AC428" i="1" s="1"/>
  <c r="AJ428" i="1" s="1"/>
  <c r="AG428" i="1" s="1"/>
  <c r="AD428" i="1" s="1"/>
  <c r="S747" i="1"/>
  <c r="S198" i="1"/>
  <c r="S38" i="1"/>
  <c r="S270" i="1"/>
  <c r="S523" i="1"/>
  <c r="X112" i="1"/>
  <c r="AC112" i="1" s="1"/>
  <c r="AJ112" i="1" s="1"/>
  <c r="AG112" i="1" s="1"/>
  <c r="AD112" i="1" s="1"/>
  <c r="S454" i="1"/>
  <c r="S902" i="1"/>
  <c r="X550" i="1"/>
  <c r="AC550" i="1" s="1"/>
  <c r="AJ550" i="1" s="1"/>
  <c r="AG550" i="1" s="1"/>
  <c r="AD550" i="1" s="1"/>
  <c r="X827" i="1"/>
  <c r="AC827" i="1" s="1"/>
  <c r="AJ827" i="1" s="1"/>
  <c r="AG827" i="1" s="1"/>
  <c r="AD827" i="1" s="1"/>
  <c r="X254" i="1"/>
  <c r="AC254" i="1" s="1"/>
  <c r="AJ254" i="1" s="1"/>
  <c r="AG254" i="1" s="1"/>
  <c r="AD254" i="1" s="1"/>
  <c r="S564" i="1"/>
  <c r="S525" i="1"/>
  <c r="X525" i="1"/>
  <c r="AC525" i="1" s="1"/>
  <c r="AJ525" i="1" s="1"/>
  <c r="AG525" i="1" s="1"/>
  <c r="AD525" i="1" s="1"/>
  <c r="X462" i="1"/>
  <c r="AC462" i="1" s="1"/>
  <c r="AJ462" i="1" s="1"/>
  <c r="AG462" i="1" s="1"/>
  <c r="AD462" i="1" s="1"/>
  <c r="X353" i="1"/>
  <c r="AC353" i="1" s="1"/>
  <c r="AJ353" i="1" s="1"/>
  <c r="AG353" i="1" s="1"/>
  <c r="AD353" i="1" s="1"/>
  <c r="X892" i="1"/>
  <c r="AC892" i="1" s="1"/>
  <c r="AJ892" i="1" s="1"/>
  <c r="AG892" i="1" s="1"/>
  <c r="AD892" i="1" s="1"/>
  <c r="X973" i="1"/>
  <c r="AC973" i="1" s="1"/>
  <c r="AJ973" i="1" s="1"/>
  <c r="AG973" i="1" s="1"/>
  <c r="AD973" i="1" s="1"/>
  <c r="S681" i="1"/>
  <c r="S80" i="1"/>
  <c r="X142" i="1"/>
  <c r="AC142" i="1" s="1"/>
  <c r="AJ142" i="1" s="1"/>
  <c r="AG142" i="1" s="1"/>
  <c r="AD142" i="1" s="1"/>
  <c r="X584" i="1"/>
  <c r="AC584" i="1" s="1"/>
  <c r="AJ584" i="1" s="1"/>
  <c r="AG584" i="1" s="1"/>
  <c r="AD584" i="1" s="1"/>
  <c r="X637" i="1"/>
  <c r="AC637" i="1" s="1"/>
  <c r="AJ637" i="1" s="1"/>
  <c r="AG637" i="1" s="1"/>
  <c r="AD637" i="1" s="1"/>
  <c r="X172" i="1"/>
  <c r="AC172" i="1" s="1"/>
  <c r="AJ172" i="1" s="1"/>
  <c r="AG172" i="1" s="1"/>
  <c r="AD172" i="1" s="1"/>
  <c r="X574" i="1"/>
  <c r="AC574" i="1" s="1"/>
  <c r="AJ574" i="1" s="1"/>
  <c r="AG574" i="1" s="1"/>
  <c r="AD574" i="1" s="1"/>
  <c r="S659" i="1"/>
  <c r="X635" i="1"/>
  <c r="AC635" i="1" s="1"/>
  <c r="AJ635" i="1" s="1"/>
  <c r="AG635" i="1" s="1"/>
  <c r="AD635" i="1" s="1"/>
  <c r="X627" i="1"/>
  <c r="AC627" i="1" s="1"/>
  <c r="AJ627" i="1" s="1"/>
  <c r="AG627" i="1" s="1"/>
  <c r="AD627" i="1" s="1"/>
  <c r="X541" i="1"/>
  <c r="AC541" i="1" s="1"/>
  <c r="AJ541" i="1" s="1"/>
  <c r="AG541" i="1" s="1"/>
  <c r="AD541" i="1" s="1"/>
  <c r="X522" i="1"/>
  <c r="AC522" i="1" s="1"/>
  <c r="AJ522" i="1" s="1"/>
  <c r="AG522" i="1" s="1"/>
  <c r="AD522" i="1" s="1"/>
  <c r="X546" i="1"/>
  <c r="AC546" i="1" s="1"/>
  <c r="AJ546" i="1" s="1"/>
  <c r="AG546" i="1" s="1"/>
  <c r="AD546" i="1" s="1"/>
  <c r="S394" i="1"/>
  <c r="S362" i="1"/>
  <c r="S317" i="1"/>
  <c r="X75" i="1"/>
  <c r="AC75" i="1" s="1"/>
  <c r="AJ75" i="1" s="1"/>
  <c r="AG75" i="1" s="1"/>
  <c r="AD75" i="1" s="1"/>
  <c r="S518" i="1"/>
  <c r="X26" i="1"/>
  <c r="AC26" i="1" s="1"/>
  <c r="AJ26" i="1" s="1"/>
  <c r="AG26" i="1" s="1"/>
  <c r="AD26" i="1" s="1"/>
  <c r="X40" i="1"/>
  <c r="AC40" i="1" s="1"/>
  <c r="AJ40" i="1" s="1"/>
  <c r="AG40" i="1" s="1"/>
  <c r="AD40" i="1" s="1"/>
  <c r="S330" i="1"/>
  <c r="S154" i="1"/>
  <c r="S295" i="1"/>
  <c r="X566" i="1"/>
  <c r="AC566" i="1" s="1"/>
  <c r="AJ566" i="1" s="1"/>
  <c r="AG566" i="1" s="1"/>
  <c r="AD566" i="1" s="1"/>
  <c r="S613" i="1"/>
  <c r="X613" i="1"/>
  <c r="AC613" i="1" s="1"/>
  <c r="AJ613" i="1" s="1"/>
  <c r="AG613" i="1" s="1"/>
  <c r="AD613" i="1" s="1"/>
  <c r="S111" i="1"/>
  <c r="X111" i="1"/>
  <c r="AC111" i="1" s="1"/>
  <c r="AJ111" i="1" s="1"/>
  <c r="AG111" i="1" s="1"/>
  <c r="AD111" i="1" s="1"/>
  <c r="S702" i="1"/>
  <c r="X702" i="1"/>
  <c r="AC702" i="1" s="1"/>
  <c r="AJ702" i="1" s="1"/>
  <c r="AG702" i="1" s="1"/>
  <c r="AD702" i="1" s="1"/>
  <c r="X607" i="1"/>
  <c r="AC607" i="1" s="1"/>
  <c r="AJ607" i="1" s="1"/>
  <c r="AG607" i="1" s="1"/>
  <c r="AD607" i="1" s="1"/>
  <c r="S607" i="1"/>
  <c r="X889" i="1"/>
  <c r="AC889" i="1" s="1"/>
  <c r="AJ889" i="1" s="1"/>
  <c r="AG889" i="1" s="1"/>
  <c r="AD889" i="1" s="1"/>
  <c r="S889" i="1"/>
  <c r="S568" i="1"/>
  <c r="X568" i="1"/>
  <c r="AC568" i="1" s="1"/>
  <c r="AJ568" i="1" s="1"/>
  <c r="AG568" i="1" s="1"/>
  <c r="AD568" i="1" s="1"/>
  <c r="X460" i="1"/>
  <c r="AC460" i="1" s="1"/>
  <c r="AJ460" i="1" s="1"/>
  <c r="AG460" i="1" s="1"/>
  <c r="AD460" i="1" s="1"/>
  <c r="S460" i="1"/>
  <c r="S542" i="1"/>
  <c r="X542" i="1"/>
  <c r="AC542" i="1" s="1"/>
  <c r="AJ542" i="1" s="1"/>
  <c r="AG542" i="1" s="1"/>
  <c r="AD542" i="1" s="1"/>
  <c r="S450" i="1"/>
  <c r="X450" i="1"/>
  <c r="AC450" i="1" s="1"/>
  <c r="AJ450" i="1" s="1"/>
  <c r="AG450" i="1" s="1"/>
  <c r="AD450" i="1" s="1"/>
  <c r="X316" i="1"/>
  <c r="AC316" i="1" s="1"/>
  <c r="AJ316" i="1" s="1"/>
  <c r="AG316" i="1" s="1"/>
  <c r="AD316" i="1" s="1"/>
  <c r="S316" i="1"/>
  <c r="S208" i="1"/>
  <c r="X208" i="1"/>
  <c r="AC208" i="1" s="1"/>
  <c r="AJ208" i="1" s="1"/>
  <c r="AG208" i="1" s="1"/>
  <c r="AD208" i="1" s="1"/>
  <c r="S511" i="1"/>
  <c r="X511" i="1"/>
  <c r="AC511" i="1" s="1"/>
  <c r="AJ511" i="1" s="1"/>
  <c r="AG511" i="1" s="1"/>
  <c r="AD511" i="1" s="1"/>
  <c r="S240" i="1"/>
  <c r="X240" i="1"/>
  <c r="AC240" i="1" s="1"/>
  <c r="AJ240" i="1" s="1"/>
  <c r="AG240" i="1" s="1"/>
  <c r="AD240" i="1" s="1"/>
  <c r="S188" i="1"/>
  <c r="X188" i="1"/>
  <c r="AC188" i="1" s="1"/>
  <c r="AJ188" i="1" s="1"/>
  <c r="AG188" i="1" s="1"/>
  <c r="AD188" i="1" s="1"/>
  <c r="S552" i="1"/>
  <c r="X552" i="1"/>
  <c r="AC552" i="1" s="1"/>
  <c r="AJ552" i="1" s="1"/>
  <c r="AG552" i="1" s="1"/>
  <c r="AD552" i="1" s="1"/>
  <c r="S465" i="1"/>
  <c r="X465" i="1"/>
  <c r="AC465" i="1" s="1"/>
  <c r="AJ465" i="1" s="1"/>
  <c r="AG465" i="1" s="1"/>
  <c r="AD465" i="1" s="1"/>
  <c r="S680" i="1"/>
  <c r="X680" i="1"/>
  <c r="AC680" i="1" s="1"/>
  <c r="AJ680" i="1" s="1"/>
  <c r="AG680" i="1" s="1"/>
  <c r="AD680" i="1" s="1"/>
  <c r="S970" i="1"/>
  <c r="X970" i="1"/>
  <c r="AC970" i="1" s="1"/>
  <c r="AJ970" i="1" s="1"/>
  <c r="AG970" i="1" s="1"/>
  <c r="AD970" i="1" s="1"/>
  <c r="X544" i="1"/>
  <c r="AC544" i="1" s="1"/>
  <c r="AJ544" i="1" s="1"/>
  <c r="AG544" i="1" s="1"/>
  <c r="AD544" i="1" s="1"/>
  <c r="S544" i="1"/>
  <c r="X586" i="1"/>
  <c r="AC586" i="1" s="1"/>
  <c r="AJ586" i="1" s="1"/>
  <c r="AG586" i="1" s="1"/>
  <c r="AD586" i="1" s="1"/>
  <c r="S586" i="1"/>
  <c r="S293" i="1"/>
  <c r="X293" i="1"/>
  <c r="AC293" i="1" s="1"/>
  <c r="AJ293" i="1" s="1"/>
  <c r="AG293" i="1" s="1"/>
  <c r="AD293" i="1" s="1"/>
  <c r="X900" i="1"/>
  <c r="AC900" i="1" s="1"/>
  <c r="AJ900" i="1" s="1"/>
  <c r="AG900" i="1" s="1"/>
  <c r="AD900" i="1" s="1"/>
  <c r="S900" i="1"/>
  <c r="S34" i="1"/>
  <c r="X34" i="1"/>
  <c r="AC34" i="1" s="1"/>
  <c r="AJ34" i="1" s="1"/>
  <c r="AG34" i="1" s="1"/>
  <c r="AD34" i="1" s="1"/>
  <c r="X483" i="1"/>
  <c r="AC483" i="1" s="1"/>
  <c r="AJ483" i="1" s="1"/>
  <c r="AG483" i="1" s="1"/>
  <c r="AD483" i="1" s="1"/>
  <c r="S483" i="1"/>
  <c r="S591" i="1"/>
  <c r="X591" i="1"/>
  <c r="AC591" i="1" s="1"/>
  <c r="AJ591" i="1" s="1"/>
  <c r="AG591" i="1" s="1"/>
  <c r="AD591" i="1" s="1"/>
  <c r="S459" i="1"/>
  <c r="X459" i="1"/>
  <c r="AC459" i="1" s="1"/>
  <c r="AJ459" i="1" s="1"/>
  <c r="AG459" i="1" s="1"/>
  <c r="AD459" i="1" s="1"/>
  <c r="S422" i="1"/>
  <c r="X422" i="1"/>
  <c r="AC422" i="1" s="1"/>
  <c r="AJ422" i="1" s="1"/>
  <c r="AG422" i="1" s="1"/>
  <c r="AD422" i="1" s="1"/>
  <c r="X981" i="1"/>
  <c r="AC981" i="1" s="1"/>
  <c r="AJ981" i="1" s="1"/>
  <c r="AG981" i="1" s="1"/>
  <c r="AD981" i="1" s="1"/>
  <c r="S981" i="1"/>
  <c r="X891" i="1"/>
  <c r="AC891" i="1" s="1"/>
  <c r="AJ891" i="1" s="1"/>
  <c r="AG891" i="1" s="1"/>
  <c r="AD891" i="1" s="1"/>
  <c r="S891" i="1"/>
  <c r="X471" i="1"/>
  <c r="AC471" i="1" s="1"/>
  <c r="AJ471" i="1" s="1"/>
  <c r="AG471" i="1" s="1"/>
  <c r="AD471" i="1" s="1"/>
  <c r="S471" i="1"/>
  <c r="S730" i="1"/>
  <c r="X730" i="1"/>
  <c r="AC730" i="1" s="1"/>
  <c r="AJ730" i="1" s="1"/>
  <c r="AG730" i="1" s="1"/>
  <c r="AD730" i="1" s="1"/>
  <c r="X294" i="1"/>
  <c r="AC294" i="1" s="1"/>
  <c r="AJ294" i="1" s="1"/>
  <c r="AG294" i="1" s="1"/>
  <c r="AD294" i="1" s="1"/>
  <c r="S294" i="1"/>
  <c r="S704" i="1"/>
  <c r="X704" i="1"/>
  <c r="AC704" i="1" s="1"/>
  <c r="AJ704" i="1" s="1"/>
  <c r="AG704" i="1" s="1"/>
  <c r="AD704" i="1" s="1"/>
  <c r="S346" i="1"/>
  <c r="X346" i="1"/>
  <c r="AC346" i="1" s="1"/>
  <c r="AJ346" i="1" s="1"/>
  <c r="AG346" i="1" s="1"/>
  <c r="AD346" i="1" s="1"/>
  <c r="X181" i="1"/>
  <c r="AC181" i="1" s="1"/>
  <c r="AJ181" i="1" s="1"/>
  <c r="AG181" i="1" s="1"/>
  <c r="AD181" i="1" s="1"/>
  <c r="S181" i="1"/>
  <c r="X991" i="1"/>
  <c r="AC991" i="1" s="1"/>
  <c r="AJ991" i="1" s="1"/>
  <c r="AG991" i="1" s="1"/>
  <c r="AD991" i="1" s="1"/>
  <c r="S991" i="1"/>
  <c r="X679" i="1"/>
  <c r="AC679" i="1" s="1"/>
  <c r="AJ679" i="1" s="1"/>
  <c r="AG679" i="1" s="1"/>
  <c r="AD679" i="1" s="1"/>
  <c r="S679" i="1"/>
  <c r="X602" i="1"/>
  <c r="AC602" i="1" s="1"/>
  <c r="AJ602" i="1" s="1"/>
  <c r="AG602" i="1" s="1"/>
  <c r="AD602" i="1" s="1"/>
  <c r="S602" i="1"/>
  <c r="S148" i="1"/>
  <c r="X148" i="1"/>
  <c r="AC148" i="1" s="1"/>
  <c r="AJ148" i="1" s="1"/>
  <c r="AG148" i="1" s="1"/>
  <c r="AD148" i="1" s="1"/>
  <c r="X384" i="1"/>
  <c r="AC384" i="1" s="1"/>
  <c r="AJ384" i="1" s="1"/>
  <c r="AG384" i="1" s="1"/>
  <c r="AD384" i="1" s="1"/>
  <c r="S384" i="1"/>
  <c r="X4" i="1"/>
  <c r="AC4" i="1" s="1"/>
  <c r="AJ4" i="1" s="1"/>
  <c r="AG4" i="1" s="1"/>
  <c r="AD4" i="1" s="1"/>
  <c r="S4" i="1"/>
  <c r="X404" i="1"/>
  <c r="AC404" i="1" s="1"/>
  <c r="AJ404" i="1" s="1"/>
  <c r="AG404" i="1" s="1"/>
  <c r="AD404" i="1" s="1"/>
  <c r="S404" i="1"/>
  <c r="S467" i="1"/>
  <c r="X467" i="1"/>
  <c r="AC467" i="1" s="1"/>
  <c r="AJ467" i="1" s="1"/>
  <c r="AG467" i="1" s="1"/>
  <c r="AD467" i="1" s="1"/>
  <c r="X333" i="1"/>
  <c r="AC333" i="1" s="1"/>
  <c r="AJ333" i="1" s="1"/>
  <c r="AG333" i="1" s="1"/>
  <c r="AD333" i="1" s="1"/>
  <c r="S333" i="1"/>
  <c r="X126" i="1"/>
  <c r="AC126" i="1" s="1"/>
  <c r="AJ126" i="1" s="1"/>
  <c r="AG126" i="1" s="1"/>
  <c r="AD126" i="1" s="1"/>
  <c r="S126" i="1"/>
  <c r="X457" i="1"/>
  <c r="AC457" i="1" s="1"/>
  <c r="AJ457" i="1" s="1"/>
  <c r="AG457" i="1" s="1"/>
  <c r="AD457" i="1" s="1"/>
  <c r="S457" i="1"/>
  <c r="S749" i="1"/>
  <c r="X749" i="1"/>
  <c r="AC749" i="1" s="1"/>
  <c r="AJ749" i="1" s="1"/>
  <c r="AG749" i="1" s="1"/>
  <c r="AD749" i="1" s="1"/>
  <c r="S67" i="1"/>
  <c r="X67" i="1"/>
  <c r="AC67" i="1" s="1"/>
  <c r="AJ67" i="1" s="1"/>
  <c r="AG67" i="1" s="1"/>
  <c r="AD67" i="1" s="1"/>
  <c r="S825" i="1"/>
  <c r="X825" i="1"/>
  <c r="AC825" i="1" s="1"/>
  <c r="AJ825" i="1" s="1"/>
  <c r="AG825" i="1" s="1"/>
  <c r="AD825" i="1" s="1"/>
  <c r="X182" i="1"/>
  <c r="AC182" i="1" s="1"/>
  <c r="AJ182" i="1" s="1"/>
  <c r="AG182" i="1" s="1"/>
  <c r="AD182" i="1" s="1"/>
  <c r="S182" i="1"/>
  <c r="X432" i="1"/>
  <c r="AC432" i="1" s="1"/>
  <c r="AJ432" i="1" s="1"/>
  <c r="AG432" i="1" s="1"/>
  <c r="AD432" i="1" s="1"/>
  <c r="S994" i="1"/>
  <c r="S829" i="1"/>
  <c r="X829" i="1"/>
  <c r="AC829" i="1" s="1"/>
  <c r="AJ829" i="1" s="1"/>
  <c r="AG829" i="1" s="1"/>
  <c r="AD829" i="1" s="1"/>
  <c r="X177" i="1"/>
  <c r="AC177" i="1" s="1"/>
  <c r="AJ177" i="1" s="1"/>
  <c r="AG177" i="1" s="1"/>
  <c r="AD177" i="1" s="1"/>
  <c r="S177" i="1"/>
  <c r="X265" i="1"/>
  <c r="AC265" i="1" s="1"/>
  <c r="AJ265" i="1" s="1"/>
  <c r="AG265" i="1" s="1"/>
  <c r="AD265" i="1" s="1"/>
  <c r="S265" i="1"/>
  <c r="X455" i="1"/>
  <c r="AC455" i="1" s="1"/>
  <c r="AJ455" i="1" s="1"/>
  <c r="AG455" i="1" s="1"/>
  <c r="AD455" i="1" s="1"/>
  <c r="S455" i="1"/>
  <c r="X758" i="1" l="1"/>
  <c r="AC758" i="1" s="1"/>
  <c r="AJ758" i="1" s="1"/>
  <c r="AG758" i="1" s="1"/>
  <c r="AD758" i="1" s="1"/>
  <c r="X876" i="1"/>
  <c r="AC876" i="1" s="1"/>
  <c r="AJ876" i="1" s="1"/>
  <c r="AG876" i="1" s="1"/>
  <c r="AD876" i="1" s="1"/>
  <c r="X721" i="1"/>
  <c r="AC721" i="1" s="1"/>
  <c r="AJ721" i="1" s="1"/>
  <c r="AG721" i="1" s="1"/>
  <c r="AD721" i="1" s="1"/>
  <c r="S873" i="1"/>
  <c r="X915" i="1"/>
  <c r="AC915" i="1" s="1"/>
  <c r="AJ915" i="1" s="1"/>
  <c r="AG915" i="1" s="1"/>
  <c r="AD915" i="1" s="1"/>
  <c r="X733" i="1"/>
  <c r="AC733" i="1" s="1"/>
  <c r="AJ733" i="1" s="1"/>
  <c r="AG733" i="1" s="1"/>
  <c r="AD733" i="1" s="1"/>
  <c r="X89" i="1"/>
  <c r="AC89" i="1" s="1"/>
  <c r="AJ89" i="1" s="1"/>
  <c r="AG89" i="1" s="1"/>
  <c r="AD89" i="1" s="1"/>
  <c r="S431" i="1"/>
  <c r="X925" i="1"/>
  <c r="AC925" i="1" s="1"/>
  <c r="AJ925" i="1" s="1"/>
  <c r="AG925" i="1" s="1"/>
  <c r="AD925" i="1" s="1"/>
  <c r="S390" i="1"/>
  <c r="X735" i="1"/>
  <c r="AC735" i="1" s="1"/>
  <c r="AJ735" i="1" s="1"/>
  <c r="AG735" i="1" s="1"/>
  <c r="AD735" i="1" s="1"/>
  <c r="X848" i="1"/>
  <c r="AC848" i="1" s="1"/>
  <c r="AJ848" i="1" s="1"/>
  <c r="AG848" i="1" s="1"/>
  <c r="AD848" i="1" s="1"/>
  <c r="X770" i="1"/>
  <c r="AC770" i="1" s="1"/>
  <c r="AJ770" i="1" s="1"/>
  <c r="AG770" i="1" s="1"/>
  <c r="AD770" i="1" s="1"/>
  <c r="X793" i="1"/>
  <c r="AC793" i="1" s="1"/>
  <c r="AJ793" i="1" s="1"/>
  <c r="AG793" i="1" s="1"/>
  <c r="AD793" i="1" s="1"/>
  <c r="X854" i="1"/>
  <c r="AC854" i="1" s="1"/>
  <c r="AJ854" i="1" s="1"/>
  <c r="AG854" i="1" s="1"/>
  <c r="AD854" i="1" s="1"/>
  <c r="X929" i="1"/>
  <c r="AC929" i="1" s="1"/>
  <c r="AJ929" i="1" s="1"/>
  <c r="AG929" i="1" s="1"/>
  <c r="AD929" i="1" s="1"/>
  <c r="S805" i="1"/>
  <c r="S221" i="1"/>
  <c r="X618" i="1"/>
  <c r="AC618" i="1" s="1"/>
  <c r="AJ618" i="1" s="1"/>
  <c r="AG618" i="1" s="1"/>
  <c r="AD618" i="1" s="1"/>
  <c r="S841" i="1"/>
  <c r="S813" i="1"/>
  <c r="S919" i="1"/>
  <c r="X852" i="1"/>
  <c r="AC852" i="1" s="1"/>
  <c r="AJ852" i="1" s="1"/>
  <c r="AG852" i="1" s="1"/>
  <c r="AD852" i="1" s="1"/>
  <c r="X101" i="1"/>
  <c r="AC101" i="1" s="1"/>
  <c r="AJ101" i="1" s="1"/>
  <c r="AG101" i="1" s="1"/>
  <c r="AD101" i="1" s="1"/>
  <c r="X924" i="1"/>
  <c r="AC924" i="1" s="1"/>
  <c r="AJ924" i="1" s="1"/>
  <c r="AG924" i="1" s="1"/>
  <c r="AD924" i="1" s="1"/>
  <c r="X226" i="1"/>
  <c r="AC226" i="1" s="1"/>
  <c r="AJ226" i="1" s="1"/>
  <c r="AG226" i="1" s="1"/>
  <c r="AD226" i="1" s="1"/>
  <c r="S219" i="1"/>
  <c r="X488" i="1"/>
  <c r="AC488" i="1" s="1"/>
  <c r="AJ488" i="1" s="1"/>
  <c r="AG488" i="1" s="1"/>
  <c r="AD488" i="1" s="1"/>
  <c r="S364" i="1"/>
  <c r="X223" i="1"/>
  <c r="AC223" i="1" s="1"/>
  <c r="AJ223" i="1" s="1"/>
  <c r="AG223" i="1" s="1"/>
  <c r="AD223" i="1" s="1"/>
  <c r="X617" i="1"/>
  <c r="AC617" i="1" s="1"/>
  <c r="AJ617" i="1" s="1"/>
  <c r="AG617" i="1" s="1"/>
  <c r="AD617" i="1" s="1"/>
  <c r="S941" i="1"/>
  <c r="X278" i="1"/>
  <c r="AC278" i="1" s="1"/>
  <c r="AJ278" i="1" s="1"/>
  <c r="AG278" i="1" s="1"/>
  <c r="AD278" i="1" s="1"/>
  <c r="X774" i="1"/>
  <c r="AC774" i="1" s="1"/>
  <c r="AJ774" i="1" s="1"/>
  <c r="AG774" i="1" s="1"/>
  <c r="AD774" i="1" s="1"/>
  <c r="X849" i="1"/>
  <c r="AC849" i="1" s="1"/>
  <c r="AJ849" i="1" s="1"/>
  <c r="AG849" i="1" s="1"/>
  <c r="AD849" i="1" s="1"/>
  <c r="X914" i="1"/>
  <c r="AC914" i="1" s="1"/>
  <c r="AJ914" i="1" s="1"/>
  <c r="AG914" i="1" s="1"/>
  <c r="AD914" i="1" s="1"/>
  <c r="X801" i="1"/>
  <c r="AC801" i="1" s="1"/>
  <c r="AJ801" i="1" s="1"/>
  <c r="AG801" i="1" s="1"/>
  <c r="AD801" i="1" s="1"/>
  <c r="S100" i="1"/>
  <c r="S931" i="1"/>
  <c r="X355" i="1"/>
  <c r="AC355" i="1" s="1"/>
  <c r="AJ355" i="1" s="1"/>
  <c r="AG355" i="1" s="1"/>
  <c r="AD355" i="1" s="1"/>
  <c r="X98" i="1"/>
  <c r="AC98" i="1" s="1"/>
  <c r="AJ98" i="1" s="1"/>
  <c r="AG98" i="1" s="1"/>
  <c r="AD98" i="1" s="1"/>
  <c r="S55" i="1"/>
  <c r="S874" i="1"/>
  <c r="S734" i="1"/>
  <c r="X870" i="1"/>
  <c r="AC870" i="1" s="1"/>
  <c r="AJ870" i="1" s="1"/>
  <c r="AG870" i="1" s="1"/>
  <c r="AD870" i="1" s="1"/>
  <c r="X366" i="1"/>
  <c r="AC366" i="1" s="1"/>
  <c r="AJ366" i="1" s="1"/>
  <c r="AG366" i="1" s="1"/>
  <c r="AD366" i="1" s="1"/>
  <c r="S366" i="1"/>
  <c r="S367" i="1"/>
  <c r="X367" i="1"/>
  <c r="AC367" i="1" s="1"/>
  <c r="AJ367" i="1" s="1"/>
  <c r="AG367" i="1" s="1"/>
  <c r="AD367" i="1" s="1"/>
  <c r="S365" i="1"/>
  <c r="X365" i="1"/>
  <c r="AC365" i="1" s="1"/>
  <c r="AJ365" i="1" s="1"/>
  <c r="AG365" i="1" s="1"/>
  <c r="AD365" i="1" s="1"/>
  <c r="S261" i="1"/>
  <c r="X261" i="1"/>
  <c r="AC261" i="1" s="1"/>
  <c r="AJ261" i="1" s="1"/>
  <c r="AG261" i="1" s="1"/>
  <c r="AD261" i="1" s="1"/>
  <c r="S91" i="1"/>
  <c r="X91" i="1"/>
  <c r="AC91" i="1" s="1"/>
  <c r="AJ91" i="1" s="1"/>
  <c r="AG91" i="1" s="1"/>
  <c r="AD91" i="1" s="1"/>
  <c r="S864" i="1"/>
  <c r="X864" i="1"/>
  <c r="AC864" i="1" s="1"/>
  <c r="AJ864" i="1" s="1"/>
  <c r="AG864" i="1" s="1"/>
  <c r="AD864" i="1" s="1"/>
  <c r="S851" i="1"/>
  <c r="X851" i="1"/>
  <c r="AC851" i="1" s="1"/>
  <c r="AJ851" i="1" s="1"/>
  <c r="AG851" i="1" s="1"/>
  <c r="AD851" i="1" s="1"/>
  <c r="S583" i="1"/>
  <c r="X583" i="1"/>
  <c r="AC583" i="1" s="1"/>
  <c r="AJ583" i="1" s="1"/>
  <c r="AG583" i="1" s="1"/>
  <c r="AD583" i="1" s="1"/>
  <c r="S52" i="1"/>
  <c r="X52" i="1"/>
  <c r="AC52" i="1" s="1"/>
  <c r="AJ52" i="1" s="1"/>
  <c r="AG52" i="1" s="1"/>
  <c r="AD52" i="1" s="1"/>
  <c r="S782" i="1"/>
  <c r="X782" i="1"/>
  <c r="AC782" i="1" s="1"/>
  <c r="AJ782" i="1" s="1"/>
  <c r="AG782" i="1" s="1"/>
  <c r="AD782" i="1" s="1"/>
  <c r="X722" i="1"/>
  <c r="AC722" i="1" s="1"/>
  <c r="AJ722" i="1" s="1"/>
  <c r="AG722" i="1" s="1"/>
  <c r="AD722" i="1" s="1"/>
  <c r="S722" i="1"/>
  <c r="X927" i="1"/>
  <c r="AC927" i="1" s="1"/>
  <c r="AJ927" i="1" s="1"/>
  <c r="AG927" i="1" s="1"/>
  <c r="AD927" i="1" s="1"/>
  <c r="S927" i="1"/>
  <c r="S937" i="1"/>
  <c r="X937" i="1"/>
  <c r="AC937" i="1" s="1"/>
  <c r="AJ937" i="1" s="1"/>
  <c r="AG937" i="1" s="1"/>
  <c r="AD937" i="1" s="1"/>
  <c r="X430" i="1"/>
  <c r="AC430" i="1" s="1"/>
  <c r="AJ430" i="1" s="1"/>
  <c r="AG430" i="1" s="1"/>
  <c r="AD430" i="1" s="1"/>
  <c r="S430" i="1"/>
  <c r="S224" i="1"/>
  <c r="X224" i="1"/>
  <c r="AC224" i="1" s="1"/>
  <c r="AJ224" i="1" s="1"/>
  <c r="AG224" i="1" s="1"/>
  <c r="AD224" i="1" s="1"/>
  <c r="X871" i="1"/>
  <c r="AC871" i="1" s="1"/>
  <c r="AJ871" i="1" s="1"/>
  <c r="AG871" i="1" s="1"/>
  <c r="AD871" i="1" s="1"/>
  <c r="S871" i="1"/>
  <c r="X222" i="1"/>
  <c r="AC222" i="1" s="1"/>
  <c r="AJ222" i="1" s="1"/>
  <c r="AG222" i="1" s="1"/>
  <c r="AD222" i="1" s="1"/>
  <c r="S222" i="1"/>
  <c r="X778" i="1"/>
  <c r="AC778" i="1" s="1"/>
  <c r="AJ778" i="1" s="1"/>
  <c r="AG778" i="1" s="1"/>
  <c r="AD778" i="1" s="1"/>
  <c r="S778" i="1"/>
  <c r="X875" i="1"/>
  <c r="AC875" i="1" s="1"/>
  <c r="AJ875" i="1" s="1"/>
  <c r="AG875" i="1" s="1"/>
  <c r="AD875" i="1" s="1"/>
  <c r="S875" i="1"/>
  <c r="X103" i="1"/>
  <c r="AC103" i="1" s="1"/>
  <c r="AJ103" i="1" s="1"/>
  <c r="AG103" i="1" s="1"/>
  <c r="AD103" i="1" s="1"/>
  <c r="S103" i="1"/>
  <c r="X797" i="1"/>
  <c r="AC797" i="1" s="1"/>
  <c r="AJ797" i="1" s="1"/>
  <c r="AG797" i="1" s="1"/>
  <c r="AD797" i="1" s="1"/>
  <c r="S797" i="1"/>
  <c r="S102" i="1"/>
  <c r="X102" i="1"/>
  <c r="AC102" i="1" s="1"/>
  <c r="AJ102" i="1" s="1"/>
  <c r="AG102" i="1" s="1"/>
  <c r="AD102" i="1" s="1"/>
  <c r="S230" i="1"/>
  <c r="X230" i="1"/>
  <c r="AC230" i="1" s="1"/>
  <c r="AJ230" i="1" s="1"/>
  <c r="AG230" i="1" s="1"/>
  <c r="AD230" i="1" s="1"/>
  <c r="X786" i="1"/>
  <c r="AC786" i="1" s="1"/>
  <c r="AJ786" i="1" s="1"/>
  <c r="AG786" i="1" s="1"/>
  <c r="AD786" i="1" s="1"/>
  <c r="S786" i="1"/>
  <c r="S93" i="1"/>
  <c r="X93" i="1"/>
  <c r="AC93" i="1" s="1"/>
  <c r="AJ93" i="1" s="1"/>
  <c r="AG93" i="1" s="1"/>
  <c r="AD93" i="1" s="1"/>
  <c r="S862" i="1"/>
  <c r="X862" i="1"/>
  <c r="AC862" i="1" s="1"/>
  <c r="AJ862" i="1" s="1"/>
  <c r="AG862" i="1" s="1"/>
  <c r="AD862" i="1" s="1"/>
  <c r="S615" i="1"/>
  <c r="X615" i="1"/>
  <c r="AC615" i="1" s="1"/>
  <c r="AJ615" i="1" s="1"/>
  <c r="AG615" i="1" s="1"/>
  <c r="AD615" i="1" s="1"/>
  <c r="X616" i="1"/>
  <c r="AC616" i="1" s="1"/>
  <c r="AJ616" i="1" s="1"/>
  <c r="AG616" i="1" s="1"/>
  <c r="AD616" i="1" s="1"/>
  <c r="S616" i="1"/>
  <c r="X844" i="1"/>
  <c r="AC844" i="1" s="1"/>
  <c r="AJ844" i="1" s="1"/>
  <c r="AG844" i="1" s="1"/>
  <c r="AD844" i="1" s="1"/>
  <c r="S844" i="1"/>
  <c r="S234" i="1"/>
  <c r="X234" i="1"/>
  <c r="AC234" i="1" s="1"/>
  <c r="AJ234" i="1" s="1"/>
  <c r="AG234" i="1" s="1"/>
  <c r="AD234" i="1" s="1"/>
  <c r="S340" i="1"/>
  <c r="X340" i="1"/>
  <c r="AC340" i="1" s="1"/>
  <c r="AJ340" i="1" s="1"/>
  <c r="AG340" i="1" s="1"/>
  <c r="AD340" i="1" s="1"/>
  <c r="S772" i="1"/>
  <c r="X772" i="1"/>
  <c r="AC772" i="1" s="1"/>
  <c r="AJ772" i="1" s="1"/>
  <c r="AG772" i="1" s="1"/>
  <c r="AD772" i="1" s="1"/>
  <c r="S856" i="1"/>
  <c r="X856" i="1"/>
  <c r="AC856" i="1" s="1"/>
  <c r="AJ856" i="1" s="1"/>
  <c r="AG856" i="1" s="1"/>
  <c r="AD856" i="1" s="1"/>
  <c r="X332" i="1"/>
  <c r="AC332" i="1" s="1"/>
  <c r="AJ332" i="1" s="1"/>
  <c r="AG332" i="1" s="1"/>
  <c r="AD332" i="1" s="1"/>
  <c r="X894" i="1"/>
  <c r="AC894" i="1" s="1"/>
  <c r="AJ894" i="1" s="1"/>
  <c r="AG894" i="1" s="1"/>
  <c r="AD894" i="1" s="1"/>
  <c r="X334" i="1"/>
  <c r="AC334" i="1" s="1"/>
  <c r="AJ334" i="1" s="1"/>
  <c r="AG334" i="1" s="1"/>
  <c r="AD334" i="1" s="1"/>
  <c r="S581" i="1"/>
  <c r="X987" i="1"/>
  <c r="AC987" i="1" s="1"/>
  <c r="AJ987" i="1" s="1"/>
  <c r="AG987" i="1" s="1"/>
  <c r="AD987" i="1" s="1"/>
  <c r="S399" i="1"/>
  <c r="X464" i="1"/>
  <c r="AC464" i="1" s="1"/>
  <c r="AJ464" i="1" s="1"/>
  <c r="AG464" i="1" s="1"/>
  <c r="AD464" i="1" s="1"/>
  <c r="X329" i="1"/>
  <c r="AC329" i="1" s="1"/>
  <c r="AJ329" i="1" s="1"/>
  <c r="AG329" i="1" s="1"/>
  <c r="AD329" i="1" s="1"/>
  <c r="X997" i="1"/>
  <c r="AC997" i="1" s="1"/>
  <c r="AJ997" i="1" s="1"/>
  <c r="AG997" i="1" s="1"/>
  <c r="AD997" i="1" s="1"/>
  <c r="X298" i="1"/>
  <c r="AC298" i="1" s="1"/>
  <c r="AJ298" i="1" s="1"/>
  <c r="AG298" i="1" s="1"/>
  <c r="AD298" i="1" s="1"/>
  <c r="X901" i="1"/>
  <c r="AC901" i="1" s="1"/>
  <c r="AJ901" i="1" s="1"/>
  <c r="AG901" i="1" s="1"/>
  <c r="AD901" i="1" s="1"/>
  <c r="X123" i="1"/>
  <c r="AC123" i="1" s="1"/>
  <c r="AJ123" i="1" s="1"/>
  <c r="AG123" i="1" s="1"/>
  <c r="AD123" i="1" s="1"/>
  <c r="X697" i="1"/>
  <c r="AC697" i="1" s="1"/>
  <c r="AJ697" i="1" s="1"/>
  <c r="AG697" i="1" s="1"/>
  <c r="AD697" i="1" s="1"/>
  <c r="X452" i="1"/>
  <c r="AC452" i="1" s="1"/>
  <c r="AJ452" i="1" s="1"/>
  <c r="AG452" i="1" s="1"/>
  <c r="AD452" i="1" s="1"/>
  <c r="X703" i="1"/>
  <c r="AC703" i="1" s="1"/>
  <c r="AJ703" i="1" s="1"/>
  <c r="AG703" i="1" s="1"/>
  <c r="AD703" i="1" s="1"/>
  <c r="S664" i="1"/>
  <c r="S25" i="1"/>
  <c r="X682" i="1"/>
  <c r="AC682" i="1" s="1"/>
  <c r="AJ682" i="1" s="1"/>
  <c r="AG682" i="1" s="1"/>
  <c r="AD682" i="1" s="1"/>
  <c r="X985" i="1"/>
  <c r="AC985" i="1" s="1"/>
  <c r="AJ985" i="1" s="1"/>
  <c r="AG985" i="1" s="1"/>
  <c r="AD985" i="1" s="1"/>
  <c r="X141" i="1"/>
  <c r="AC141" i="1" s="1"/>
  <c r="AJ141" i="1" s="1"/>
  <c r="AG141" i="1" s="1"/>
  <c r="AD141" i="1" s="1"/>
  <c r="X888" i="1"/>
  <c r="AC888" i="1" s="1"/>
  <c r="AJ888" i="1" s="1"/>
  <c r="AG888" i="1" s="1"/>
  <c r="AD888" i="1" s="1"/>
  <c r="S650" i="1"/>
  <c r="X305" i="1"/>
  <c r="AC305" i="1" s="1"/>
  <c r="AJ305" i="1" s="1"/>
  <c r="AG305" i="1" s="1"/>
  <c r="AD305" i="1" s="1"/>
  <c r="X710" i="1"/>
  <c r="AC710" i="1" s="1"/>
  <c r="AJ710" i="1" s="1"/>
  <c r="AG710" i="1" s="1"/>
  <c r="AD710" i="1" s="1"/>
  <c r="X517" i="1"/>
  <c r="AC517" i="1" s="1"/>
  <c r="AJ517" i="1" s="1"/>
  <c r="AG517" i="1" s="1"/>
  <c r="AD517" i="1" s="1"/>
  <c r="X902" i="1"/>
  <c r="AC902" i="1" s="1"/>
  <c r="AJ902" i="1" s="1"/>
  <c r="AG902" i="1" s="1"/>
  <c r="AD902" i="1" s="1"/>
  <c r="X314" i="1"/>
  <c r="AC314" i="1" s="1"/>
  <c r="AJ314" i="1" s="1"/>
  <c r="AG314" i="1" s="1"/>
  <c r="AD314" i="1" s="1"/>
  <c r="X513" i="1"/>
  <c r="AC513" i="1" s="1"/>
  <c r="AJ513" i="1" s="1"/>
  <c r="AG513" i="1" s="1"/>
  <c r="AD513" i="1" s="1"/>
  <c r="S428" i="1"/>
  <c r="X745" i="1"/>
  <c r="AC745" i="1" s="1"/>
  <c r="AJ745" i="1" s="1"/>
  <c r="AG745" i="1" s="1"/>
  <c r="AD745" i="1" s="1"/>
  <c r="S745" i="1"/>
  <c r="X198" i="1"/>
  <c r="AC198" i="1" s="1"/>
  <c r="AJ198" i="1" s="1"/>
  <c r="AG198" i="1" s="1"/>
  <c r="AD198" i="1" s="1"/>
  <c r="X38" i="1"/>
  <c r="AC38" i="1" s="1"/>
  <c r="AJ38" i="1" s="1"/>
  <c r="AG38" i="1" s="1"/>
  <c r="AD38" i="1" s="1"/>
  <c r="X394" i="1"/>
  <c r="AC394" i="1" s="1"/>
  <c r="AJ394" i="1" s="1"/>
  <c r="AG394" i="1" s="1"/>
  <c r="AD394" i="1" s="1"/>
  <c r="X80" i="1"/>
  <c r="AC80" i="1" s="1"/>
  <c r="AJ80" i="1" s="1"/>
  <c r="AG80" i="1" s="1"/>
  <c r="AD80" i="1" s="1"/>
  <c r="S306" i="1"/>
  <c r="X306" i="1"/>
  <c r="AC306" i="1" s="1"/>
  <c r="AJ306" i="1" s="1"/>
  <c r="AG306" i="1" s="1"/>
  <c r="AD306" i="1" s="1"/>
  <c r="S462" i="1"/>
  <c r="S892" i="1"/>
  <c r="S584" i="1"/>
  <c r="X681" i="1"/>
  <c r="AC681" i="1" s="1"/>
  <c r="AJ681" i="1" s="1"/>
  <c r="AG681" i="1" s="1"/>
  <c r="AD681" i="1" s="1"/>
  <c r="X659" i="1"/>
  <c r="AC659" i="1" s="1"/>
  <c r="AJ659" i="1" s="1"/>
  <c r="AG659" i="1" s="1"/>
  <c r="AD659" i="1" s="1"/>
  <c r="S574" i="1"/>
  <c r="S319" i="1"/>
  <c r="X319" i="1"/>
  <c r="AC319" i="1" s="1"/>
  <c r="AJ319" i="1" s="1"/>
  <c r="AG319" i="1" s="1"/>
  <c r="AD319" i="1" s="1"/>
  <c r="X36" i="1"/>
  <c r="AC36" i="1" s="1"/>
  <c r="AJ36" i="1" s="1"/>
  <c r="AG36" i="1" s="1"/>
  <c r="AD36" i="1" s="1"/>
  <c r="S36" i="1"/>
  <c r="X37" i="1"/>
  <c r="AC37" i="1" s="1"/>
  <c r="AJ37" i="1" s="1"/>
  <c r="AG37" i="1" s="1"/>
  <c r="AD37" i="1" s="1"/>
  <c r="S37" i="1"/>
  <c r="X362" i="1"/>
  <c r="AC362" i="1" s="1"/>
  <c r="AJ362" i="1" s="1"/>
  <c r="AG362" i="1" s="1"/>
  <c r="AD362" i="1" s="1"/>
  <c r="S823" i="1"/>
  <c r="X823" i="1"/>
  <c r="AC823" i="1" s="1"/>
  <c r="AJ823" i="1" s="1"/>
  <c r="AG823" i="1" s="1"/>
  <c r="AD823" i="1" s="1"/>
  <c r="X32" i="1"/>
  <c r="AC32" i="1" s="1"/>
  <c r="AJ32" i="1" s="1"/>
  <c r="AG32" i="1" s="1"/>
  <c r="AD32" i="1" s="1"/>
  <c r="S32" i="1"/>
  <c r="S386" i="1"/>
  <c r="X386" i="1"/>
  <c r="AC386" i="1" s="1"/>
  <c r="AJ386" i="1" s="1"/>
  <c r="AG386" i="1" s="1"/>
  <c r="AD386" i="1" s="1"/>
  <c r="S42" i="1"/>
  <c r="X42" i="1"/>
  <c r="AC42" i="1" s="1"/>
  <c r="AJ42" i="1" s="1"/>
  <c r="AG42" i="1" s="1"/>
  <c r="AD42" i="1" s="1"/>
  <c r="X179" i="1"/>
  <c r="AC179" i="1" s="1"/>
  <c r="AJ179" i="1" s="1"/>
  <c r="AG179" i="1" s="1"/>
  <c r="AD179" i="1" s="1"/>
  <c r="S179" i="1"/>
  <c r="S206" i="1"/>
  <c r="X206" i="1"/>
  <c r="AC206" i="1" s="1"/>
  <c r="AJ206" i="1" s="1"/>
  <c r="AG206" i="1" s="1"/>
  <c r="AD206" i="1" s="1"/>
  <c r="S196" i="1"/>
  <c r="X196" i="1"/>
  <c r="AC196" i="1" s="1"/>
  <c r="AJ196" i="1" s="1"/>
  <c r="AG196" i="1" s="1"/>
  <c r="AD196" i="1" s="1"/>
  <c r="S184" i="1"/>
  <c r="X184" i="1"/>
  <c r="AC184" i="1" s="1"/>
  <c r="AJ184" i="1" s="1"/>
  <c r="AG184" i="1" s="1"/>
  <c r="AD184" i="1" s="1"/>
  <c r="S476" i="1"/>
  <c r="X476" i="1"/>
  <c r="AC476" i="1" s="1"/>
  <c r="AJ476" i="1" s="1"/>
  <c r="AG476" i="1" s="1"/>
  <c r="AD476" i="1" s="1"/>
  <c r="X269" i="1"/>
  <c r="AC269" i="1" s="1"/>
  <c r="AJ269" i="1" s="1"/>
  <c r="AG269" i="1" s="1"/>
  <c r="AD269" i="1" s="1"/>
  <c r="S269" i="1"/>
  <c r="X336" i="1"/>
  <c r="AC336" i="1" s="1"/>
  <c r="AJ336" i="1" s="1"/>
  <c r="AG336" i="1" s="1"/>
  <c r="AD336" i="1" s="1"/>
  <c r="S336" i="1"/>
  <c r="X347" i="1"/>
  <c r="AC347" i="1" s="1"/>
  <c r="AJ347" i="1" s="1"/>
  <c r="AG347" i="1" s="1"/>
  <c r="AD347" i="1" s="1"/>
  <c r="S347" i="1"/>
  <c r="X890" i="1"/>
  <c r="AC890" i="1" s="1"/>
  <c r="AJ890" i="1" s="1"/>
  <c r="AG890" i="1" s="1"/>
  <c r="AD890" i="1" s="1"/>
  <c r="S890" i="1"/>
  <c r="X600" i="1"/>
  <c r="AC600" i="1" s="1"/>
  <c r="AJ600" i="1" s="1"/>
  <c r="AG600" i="1" s="1"/>
  <c r="AD600" i="1" s="1"/>
  <c r="S600" i="1"/>
  <c r="S383" i="1"/>
  <c r="X383" i="1"/>
  <c r="AC383" i="1" s="1"/>
  <c r="AJ383" i="1" s="1"/>
  <c r="AG383" i="1" s="1"/>
  <c r="AD383" i="1" s="1"/>
  <c r="S301" i="1"/>
  <c r="X301" i="1"/>
  <c r="AC301" i="1" s="1"/>
  <c r="AJ301" i="1" s="1"/>
  <c r="AG301" i="1" s="1"/>
  <c r="AD301" i="1" s="1"/>
  <c r="X461" i="1"/>
  <c r="AC461" i="1" s="1"/>
  <c r="AJ461" i="1" s="1"/>
  <c r="AG461" i="1" s="1"/>
  <c r="AD461" i="1" s="1"/>
  <c r="S461" i="1"/>
  <c r="X157" i="1"/>
  <c r="AC157" i="1" s="1"/>
  <c r="AJ157" i="1" s="1"/>
  <c r="AG157" i="1" s="1"/>
  <c r="AD157" i="1" s="1"/>
  <c r="S157" i="1"/>
  <c r="S677" i="1"/>
  <c r="X677" i="1"/>
  <c r="AC677" i="1" s="1"/>
  <c r="AJ677" i="1" s="1"/>
  <c r="AG677" i="1" s="1"/>
  <c r="AD677" i="1" s="1"/>
  <c r="S992" i="1"/>
  <c r="X992" i="1"/>
  <c r="AC992" i="1" s="1"/>
  <c r="AJ992" i="1" s="1"/>
  <c r="AG992" i="1" s="1"/>
  <c r="AD992" i="1" s="1"/>
  <c r="X585" i="1"/>
  <c r="AC585" i="1" s="1"/>
  <c r="AJ585" i="1" s="1"/>
  <c r="AG585" i="1" s="1"/>
  <c r="AD585" i="1" s="1"/>
  <c r="S585" i="1"/>
  <c r="X403" i="1"/>
  <c r="AC403" i="1" s="1"/>
  <c r="AJ403" i="1" s="1"/>
  <c r="AG403" i="1" s="1"/>
  <c r="AD403" i="1" s="1"/>
  <c r="S403" i="1"/>
  <c r="X744" i="1"/>
  <c r="AC744" i="1" s="1"/>
  <c r="AJ744" i="1" s="1"/>
  <c r="AG744" i="1" s="1"/>
  <c r="AD744" i="1" s="1"/>
  <c r="S744" i="1"/>
  <c r="S945" i="1" l="1"/>
  <c r="X945" i="1"/>
  <c r="AC945" i="1" s="1"/>
  <c r="AJ945" i="1" s="1"/>
  <c r="AG945" i="1" s="1"/>
  <c r="AD945" i="1" s="1"/>
</calcChain>
</file>

<file path=xl/sharedStrings.xml><?xml version="1.0" encoding="utf-8"?>
<sst xmlns="http://schemas.openxmlformats.org/spreadsheetml/2006/main" count="4908" uniqueCount="870">
  <si>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</si>
  <si>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</si>
  <si>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</si>
  <si>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</si>
  <si>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</si>
  <si>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</si>
  <si>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</si>
  <si>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</si>
  <si>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</si>
  <si>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</si>
  <si>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</si>
  <si>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</si>
  <si>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</si>
  <si>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</si>
  <si>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</si>
  <si>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</si>
  <si>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</si>
  <si>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</si>
  <si>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</si>
  <si>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</si>
  <si>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</si>
  <si>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</si>
  <si>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Yes</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</si>
  <si>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</si>
  <si>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</si>
  <si>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</si>
  <si>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</si>
  <si>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</si>
  <si>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</si>
  <si>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</si>
  <si>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</si>
  <si>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</si>
  <si>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</si>
  <si>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</si>
  <si>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</si>
  <si>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</si>
  <si>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</si>
  <si>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</si>
  <si>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</si>
  <si>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</si>
  <si>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</si>
  <si>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</si>
  <si>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</si>
  <si>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</si>
  <si>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</si>
  <si>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</si>
  <si>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</si>
  <si>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</si>
  <si>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</si>
  <si>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</si>
  <si>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</si>
  <si>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</si>
  <si>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</si>
  <si>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</si>
  <si>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</si>
  <si>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</si>
  <si>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</si>
  <si>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</si>
  <si>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</si>
  <si>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</si>
  <si>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</si>
  <si>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</si>
  <si>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</si>
  <si>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</si>
  <si>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</si>
  <si>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</si>
  <si>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</si>
  <si>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</si>
  <si>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</si>
  <si>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</si>
  <si>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</si>
  <si>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</si>
  <si>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</si>
  <si>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</si>
  <si>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</si>
  <si>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</si>
  <si>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</si>
  <si>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</si>
  <si>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</si>
  <si>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</si>
  <si>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</si>
  <si>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</si>
  <si>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</si>
  <si>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</si>
  <si>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</si>
  <si>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</si>
  <si>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</si>
  <si>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</si>
  <si>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G</t>
  </si>
  <si>
    <t>APPLAUSE</t>
  </si>
  <si>
    <t>Artisan Glass</t>
  </si>
  <si>
    <t>Atmosphere</t>
  </si>
  <si>
    <t>6" x 12"</t>
  </si>
  <si>
    <t>Borders</t>
  </si>
  <si>
    <t>12" x 12"</t>
  </si>
  <si>
    <t>Mosaic</t>
  </si>
  <si>
    <t>Cove Base</t>
  </si>
  <si>
    <t>Duets</t>
  </si>
  <si>
    <t>Finishing Trims</t>
  </si>
  <si>
    <t>Matterhorn</t>
  </si>
  <si>
    <t>3" x 12"</t>
  </si>
  <si>
    <t>Mattoncino</t>
  </si>
  <si>
    <t>Metallic Dreams</t>
  </si>
  <si>
    <t>Midori</t>
  </si>
  <si>
    <t>Miravalle</t>
  </si>
  <si>
    <t>Opale</t>
  </si>
  <si>
    <t>Pulsacions</t>
  </si>
  <si>
    <t>Rip Rap</t>
  </si>
  <si>
    <t>Bullnose</t>
  </si>
  <si>
    <t>FINALE - SEE APPLAUSE</t>
  </si>
  <si>
    <t>GWINNETT</t>
  </si>
  <si>
    <t>13.00 SF/CTN</t>
  </si>
  <si>
    <t>Note:</t>
  </si>
  <si>
    <t>COPPER RIDGE - glazed porcelain</t>
  </si>
  <si>
    <t>DUBLIN STONE - glazed porcelain</t>
  </si>
  <si>
    <t>ESCAPADES - through body porcelain</t>
  </si>
  <si>
    <t>KASSEL STONE -  glazed porcelain</t>
  </si>
  <si>
    <t>KENNESAW -glazed porcelain</t>
  </si>
  <si>
    <t>MARQUESSA - glazed porcelain</t>
  </si>
  <si>
    <t>NAUTICA - glazed porcelain</t>
  </si>
  <si>
    <t>NAVAJO - glazed porcelain</t>
  </si>
  <si>
    <t>TRUVIAN STONE - glazed porcelain</t>
  </si>
  <si>
    <t>TUNDRA - through-body porcelain</t>
  </si>
  <si>
    <t>VEZELAY - glazed porcelain</t>
  </si>
  <si>
    <t>VILLA COMO - glazed porcelain</t>
  </si>
  <si>
    <t>x</t>
  </si>
  <si>
    <t>Copper Ridge</t>
  </si>
  <si>
    <t>Dublin Stone</t>
  </si>
  <si>
    <t>Escapades</t>
  </si>
  <si>
    <t>Applause (Finale)</t>
  </si>
  <si>
    <t>Kennesaw</t>
  </si>
  <si>
    <t>Marquessa</t>
  </si>
  <si>
    <t>Nautica</t>
  </si>
  <si>
    <t>Navajo</t>
  </si>
  <si>
    <t>Truvian Stone</t>
  </si>
  <si>
    <t>Tundra</t>
  </si>
  <si>
    <t>Vezelay</t>
  </si>
  <si>
    <t>Villa Como</t>
  </si>
  <si>
    <t>You can enter a value in the column labeled "Adj." to change your price manually.</t>
  </si>
  <si>
    <t xml:space="preserve"> </t>
  </si>
  <si>
    <t>Gwinett</t>
  </si>
  <si>
    <t>Terra Nuevo</t>
  </si>
  <si>
    <t>Woodlands</t>
  </si>
  <si>
    <t xml:space="preserve">Mosaic </t>
  </si>
  <si>
    <t>12" x 24"</t>
  </si>
  <si>
    <t>12.00 SF/CTN</t>
  </si>
  <si>
    <t>Glazed Porcelain</t>
  </si>
  <si>
    <t>Changes</t>
  </si>
  <si>
    <t xml:space="preserve">12" x 24" Field size added, 6" x 12" Cove Base, 1" x 6" Cove Base </t>
  </si>
  <si>
    <t>Inside &amp; 1" x 6" Cove Base Outside Corner.</t>
  </si>
  <si>
    <t>Corfinio</t>
  </si>
  <si>
    <t>Durango</t>
  </si>
  <si>
    <t>Stonefire</t>
  </si>
  <si>
    <t>"</t>
  </si>
  <si>
    <t>b</t>
  </si>
  <si>
    <t>Notes:</t>
  </si>
  <si>
    <t>Antelope Canyon</t>
  </si>
  <si>
    <t>Far Isle</t>
  </si>
  <si>
    <t>Urban Landscape</t>
  </si>
  <si>
    <t>6" x 6" field tile now available in all 6 colors</t>
  </si>
  <si>
    <t>Color Fidia only in all sizes &amp; shapes.</t>
  </si>
  <si>
    <t>Wish</t>
  </si>
  <si>
    <t>Colors Echo Park and North Beach only.</t>
  </si>
  <si>
    <t>Colors Brighton (White) and Soho (Black) added.</t>
  </si>
  <si>
    <t>W-Slate</t>
  </si>
  <si>
    <t>Color Charlestown Brick only discontinued.</t>
  </si>
  <si>
    <t>Taking off pricelist until such time that Florim produces inventory again.</t>
  </si>
  <si>
    <t xml:space="preserve">Added 6"x12" Cove Base, 1"x6" CB Inside &amp; 1"x6" CB Outside Corner. </t>
  </si>
  <si>
    <t xml:space="preserve">6"x6" Bullnose, B/N Corners, 1"x6" CB Inside &amp; CB Outside Corners. </t>
  </si>
  <si>
    <t>Plantation</t>
  </si>
  <si>
    <t>6" x 24"</t>
  </si>
  <si>
    <t>Color Red Cave (only) in all sizes &amp; shapes.</t>
  </si>
  <si>
    <t xml:space="preserve">Added 6" x 6" field tile; available in all 3 colors. </t>
  </si>
  <si>
    <t>6" x 6" field tile in all colors.</t>
  </si>
  <si>
    <t>9" x 12" Wall field tile in all colors.</t>
  </si>
  <si>
    <t>Ecowood</t>
  </si>
  <si>
    <t>Glazed Porcelain - Wood Planks</t>
  </si>
  <si>
    <t>PLANTATION</t>
  </si>
  <si>
    <t>Ethos</t>
  </si>
  <si>
    <t>Linear Brick 1-1/2" x 6" Mosaic only.</t>
  </si>
  <si>
    <t>Glitz</t>
  </si>
  <si>
    <t>1-1/4" x 6" Quarter Round and 1-1/4" x 1-1/4" Beak added to line in all colors.</t>
  </si>
  <si>
    <t>Glass Mosaics</t>
  </si>
  <si>
    <t>Color Ocean in all formats.</t>
  </si>
  <si>
    <t>Natural</t>
  </si>
  <si>
    <t>Natural, Rectified</t>
  </si>
  <si>
    <t>Galaxy</t>
  </si>
  <si>
    <t>Gems</t>
  </si>
  <si>
    <t>Iced Rocks</t>
  </si>
  <si>
    <t>Glass &amp; Natural Stone Mosaics</t>
  </si>
  <si>
    <t>Urban Wood</t>
  </si>
  <si>
    <t>24" x 24" Field Tile size only in all colors.</t>
  </si>
  <si>
    <t>12" x 24" Field Tile size only in all colors.</t>
  </si>
  <si>
    <t>9" x 12" Wall Field tile size only in all colors.</t>
  </si>
  <si>
    <t>6" x 6" Field Tile size only in all colors.</t>
  </si>
  <si>
    <t>Entire Series.</t>
  </si>
  <si>
    <t>6" x 36"</t>
  </si>
  <si>
    <t>Balboa          Cocoa          Navy          Santa Monica</t>
  </si>
  <si>
    <t>Pier</t>
  </si>
  <si>
    <t>Pietra Romana</t>
  </si>
  <si>
    <t>17.36" x 34.84" Rectified Field Tile size only in all colors.</t>
  </si>
  <si>
    <t xml:space="preserve">     "</t>
  </si>
  <si>
    <t xml:space="preserve">5.71" x 34.84" Rectified Field Tile size only in all colors. (Being replaced with a </t>
  </si>
  <si>
    <t>6" x 36" Non-Rectifed Field Tile size.)</t>
  </si>
  <si>
    <t>Color Tribeca in all formats.</t>
  </si>
  <si>
    <t>Entire Series.  (Discontinued by Florim USA)</t>
  </si>
  <si>
    <t>6" x 12" Cove Base in all colors.</t>
  </si>
  <si>
    <t xml:space="preserve">6" x 36" Non-Rectifed Field Tile size being added and is available in all colors.  (Replacing the Discontinued 5.71" x 34.84" Rectified Field Tile size.)  </t>
  </si>
  <si>
    <t>4" x 24" (3.81" x 23.43") Natural, Rectified Field Tile size only in all colors.</t>
  </si>
  <si>
    <t>3" x 6" Brick, 6" x 12" Cove Base, 1" x 6" Inside Cove Base Corner and 1" x 6" Outside Cove Base Corner in all colors.</t>
  </si>
  <si>
    <t>Vintage</t>
  </si>
  <si>
    <t>Glazed Porcelain with High Definition Graphics.</t>
  </si>
  <si>
    <t>TimeOut</t>
  </si>
  <si>
    <t>2cm Porcelain Tile</t>
  </si>
  <si>
    <t>8.00 SF/CTN</t>
  </si>
  <si>
    <t>24" x 24" x 2cm</t>
  </si>
  <si>
    <t>Outdoor</t>
  </si>
  <si>
    <t>1" x 6" Inside and Outside Cove Base Corners in all colors.</t>
  </si>
  <si>
    <t>Color Midtown only in all formats.</t>
  </si>
  <si>
    <t>24" x 24"</t>
  </si>
  <si>
    <t>Faroe</t>
  </si>
  <si>
    <t>Vintage Plates</t>
  </si>
  <si>
    <t>12" x 24" x 2cm</t>
  </si>
  <si>
    <t>12" x 24" x 2cm Rectified Field Tile and "L" Shape Coping added.</t>
  </si>
  <si>
    <t>1</t>
  </si>
  <si>
    <t>Stained Cement</t>
  </si>
  <si>
    <t>Color Body Porcelain</t>
  </si>
  <si>
    <t>Color Body Porcelain.  Collection made with Digital Technology.</t>
  </si>
  <si>
    <t>Color Body Porcelain - Wood Planks</t>
  </si>
  <si>
    <t>Color Body Porcelain.  Made with High Definition Graphics.</t>
  </si>
  <si>
    <t>Color Body Porcelain with High Definition Graphics</t>
  </si>
  <si>
    <t>Color Body Porcelain.</t>
  </si>
  <si>
    <t>6" x 24" Field Tile format in colors Antique Oak, Dark Walnut and Driftwood only and the Multi-Color 2" x 2" Mesh-Mounted Mosaic.</t>
  </si>
  <si>
    <t>Item # Lookup:</t>
  </si>
  <si>
    <t>AFOU</t>
  </si>
  <si>
    <t>AFPI</t>
  </si>
  <si>
    <t>24" x 48"</t>
  </si>
  <si>
    <t>Charleston</t>
  </si>
  <si>
    <t>Evolution</t>
  </si>
  <si>
    <t>Heritage</t>
  </si>
  <si>
    <t>Polished, Rectified</t>
  </si>
  <si>
    <t>Polished</t>
  </si>
  <si>
    <t>9" x 11"</t>
  </si>
  <si>
    <t>Listello</t>
  </si>
  <si>
    <t>Luxury</t>
  </si>
  <si>
    <t>Modern Stone</t>
  </si>
  <si>
    <t>AFLU</t>
  </si>
  <si>
    <r>
      <t xml:space="preserve">24" x 24" x 2cm "Pressed" Field Tile format only in all colors.  (Instead, use the 24" x 24" x 2cm "Rectified" Field Tile that is </t>
    </r>
    <r>
      <rPr>
        <i/>
        <sz val="10"/>
        <rFont val="Arial"/>
        <family val="2"/>
      </rPr>
      <t>NO</t>
    </r>
    <r>
      <rPr>
        <sz val="10"/>
        <rFont val="Arial"/>
        <family val="2"/>
      </rPr>
      <t xml:space="preserve"> longer considered " Special Order ".)</t>
    </r>
  </si>
  <si>
    <t>24" x 24" Field Tile format in all colors.  Colors Celeste, Mist and Moss in all formats.</t>
  </si>
  <si>
    <t>18" x 18" Field Tile format in all colors.  Colors Hazelnut and Nutmeg in all formats.</t>
  </si>
  <si>
    <t>Afrika</t>
  </si>
  <si>
    <t>Element</t>
  </si>
  <si>
    <t>Forest</t>
  </si>
  <si>
    <t>Glazed Porcelain.</t>
  </si>
  <si>
    <t>iStone</t>
  </si>
  <si>
    <t>3.00 SF/CTN</t>
  </si>
  <si>
    <t>The 3" x 12" Polished, Rectified Listello will now be sold by the SF instead of the piece.  Must be purchased in full cartons of 3.00 SF per carton, (12 pcs./ctn.).</t>
  </si>
  <si>
    <r>
      <t>12" x 24", 24" x 24" and 16" x 32" formats will now be available in the Rectified Natural finish.</t>
    </r>
    <r>
      <rPr>
        <b/>
        <i/>
        <sz val="10"/>
        <rFont val="Arial"/>
        <family val="2"/>
      </rPr>
      <t xml:space="preserve"> (Replacing the 12" x 24", 24" x 24" and 16" x 32" Pressed (Non-Rectified) formats in the Natural finish.)</t>
    </r>
  </si>
  <si>
    <r>
      <t>2" x 2" Polished Mosaic Mix (Calacatta &amp; Nero Marquina).  12" x 24", 24" x 24" and 16" x 32" Pressed (Non-Rectified) formats in the Natural finish.</t>
    </r>
    <r>
      <rPr>
        <i/>
        <sz val="10"/>
        <rFont val="Arial"/>
        <family val="2"/>
      </rPr>
      <t xml:space="preserve"> (Replaced by the 12" x 24", 24" x 24" and 16" x 32" formats in the Rectified Natural finish.)</t>
    </r>
  </si>
  <si>
    <t>Color Midnight in all formats.</t>
  </si>
  <si>
    <t>Noir          Silver          White</t>
  </si>
  <si>
    <t>AFBR</t>
  </si>
  <si>
    <t>Breccia</t>
  </si>
  <si>
    <t>Essence</t>
  </si>
  <si>
    <t>Matte, Rectified</t>
  </si>
  <si>
    <t>Matte</t>
  </si>
  <si>
    <t>3" x 24"</t>
  </si>
  <si>
    <t>AFBA</t>
  </si>
  <si>
    <t>Dark Grey          Light Grey          Nut          Sand          White</t>
  </si>
  <si>
    <t>Basaltine</t>
  </si>
  <si>
    <t>Millennial</t>
  </si>
  <si>
    <t>Glazed Porcelain with High Definition Graphics</t>
  </si>
  <si>
    <t>Color Mist in all formats is now available once again.  (This color was discontinued by FlorimUSA on 2/17/18.)</t>
  </si>
  <si>
    <t>8" x 32" and 16" x 32" Natural Rectified and Polished Rectified Field Tile formats in all colors.  4" x 4" Polished Rectified Tozzetto in all colors.</t>
  </si>
  <si>
    <t>AFAB</t>
  </si>
  <si>
    <t>16.00 SF/CTN</t>
  </si>
  <si>
    <t>Brown          Dark Grey          Light Grey          Taupe          White</t>
  </si>
  <si>
    <t>Absolute</t>
  </si>
  <si>
    <t>(Mesh-Mounted)</t>
  </si>
  <si>
    <t>2" x 2"</t>
  </si>
  <si>
    <t>Hexagon</t>
  </si>
  <si>
    <t>15.00 SF/CTN</t>
  </si>
  <si>
    <t>AFON</t>
  </si>
  <si>
    <t>Beige          Dark Grey          Ivory          Light Grey          White</t>
  </si>
  <si>
    <t>3" x 6" Brick</t>
  </si>
  <si>
    <t>Onyx</t>
  </si>
  <si>
    <t>Wood Medley</t>
  </si>
  <si>
    <t>https://www.milestonetiles.com/en/collection/absolute/</t>
  </si>
  <si>
    <t>Jewel</t>
  </si>
  <si>
    <t>Layers</t>
  </si>
  <si>
    <t>Revival</t>
  </si>
  <si>
    <t>Stoffa</t>
  </si>
  <si>
    <t>https://www.milestonetiles.com/en/collection/basaltine/</t>
  </si>
  <si>
    <t>https://www.milestonetiles.com/en/collection/breccia/</t>
  </si>
  <si>
    <t>https://www.milestonetiles.com/en/collection/luxury/</t>
  </si>
  <si>
    <t>https://www.milestonetiles.com/en/collection/onyx/</t>
  </si>
  <si>
    <t>https://www.milestonetiles.com/en/collection/pier/</t>
  </si>
  <si>
    <t>Color Body Porcelain with High Definition Graphics.</t>
  </si>
  <si>
    <t>24" x 48" Field Tile format added and is available in all colors in both Natural Rectified and Polished Rectified formats.</t>
  </si>
  <si>
    <t>6" x 6" Field Tile and 2" x 2" Mosaic formats in all colors.  The 12" x 12" and 18" x 18" Field Tile formats in colors Beige, Grigio, Noce and Petrolio only.</t>
  </si>
  <si>
    <t>12" x 12" Natural, 6" x 24" Natural, 18" x 36" Natural Rectified and 11.54" x 23.19" Semi-Polished Rectified Field Tile formats in all colors.  1" x 6" Inside and Outside Cove Base Corners in all colors.</t>
  </si>
  <si>
    <t xml:space="preserve">6" x 12" Cove Base is now Special Order Only with a minimum quantity of 500 pieces. </t>
  </si>
  <si>
    <t>Colors Beige, Grigio, Noce &amp; Petrolio only in all formats.</t>
  </si>
  <si>
    <t>Packaging for the 24" x 48" Field Tile format is changing from 24.00 SF/CTN to 16.00 SF/CTN as inventory with old packaging is depleted.</t>
  </si>
  <si>
    <t>Basaltine, Luxury, Onyx &amp; Stoffa</t>
  </si>
  <si>
    <t xml:space="preserve">Dark Grey </t>
  </si>
  <si>
    <t xml:space="preserve">Light Grey </t>
  </si>
  <si>
    <t>Colors Flagstone Gold, Flagstone Red, Wood Cherry, Wood Honey &amp; Wood Tobacco in all formats.  12" x 24" x 2cm Rectified Field Tile format in all colors.  12" x 24" x 2cm "L" Shape Coping in all colors.</t>
  </si>
  <si>
    <t>12" x 48" x 2cm</t>
  </si>
  <si>
    <t>24" x 48" x 2cm</t>
  </si>
  <si>
    <t>+One, Mood Wood and Quartz Colors added.</t>
  </si>
  <si>
    <t>Colors Stone Dark Grey, Stone Light Grey, Stone Manhattan Grey, Stone Miami White, Stone Moon White &amp; Stone Multicolor have been renamed omitting the word "Stone" and are now found in the "Earth Colors" section.</t>
  </si>
  <si>
    <t>12" x 12" Field Tile format only in all colors.</t>
  </si>
  <si>
    <t>12" x 12" Field Tile and 12" x 12" Listello Mosaic formats only in all colors.</t>
  </si>
  <si>
    <t>5-1/8" x 32" and 16" x 32" Field Tile formats in all colors.</t>
  </si>
  <si>
    <t>This price list is available electronically on an Excel spreadsheet at www.conestogatile.com/pricelists.</t>
  </si>
  <si>
    <t>6" x 24" Natural, Rectified Field Tile format only in all colors.</t>
  </si>
  <si>
    <t>6" x 6" Field Tile format only in all colors.</t>
  </si>
  <si>
    <t>3" x 12" Polished, Rectified Listello format only in all colors.</t>
  </si>
  <si>
    <t>8" x 32" and 16" x 32" Natural, Rectified and Semi-Polished, Rectified Field Tile formats only in all colors.</t>
  </si>
  <si>
    <t>RUSTIC STONE - Glazed Porcelain</t>
  </si>
  <si>
    <t>AFRS</t>
  </si>
  <si>
    <t>Charcoal          Grey          Taupe          White</t>
  </si>
  <si>
    <t>Rustic Stone</t>
  </si>
  <si>
    <t>AFMA</t>
  </si>
  <si>
    <t>MARBLES - Glazed Porcelain</t>
  </si>
  <si>
    <t>Marbles</t>
  </si>
  <si>
    <t>Verve</t>
  </si>
  <si>
    <t>Packaging for the 12" x 24" Field Tile format is changing from 14.00 SF/CTN to 16.00 SF/CTN as FlorimUSA's inventory with old packaging is depleted.  Currently FlorimUSA is still shipping the old 14.00 SF/CTN packaging.</t>
  </si>
  <si>
    <t>https://www.milestonetiles.com/en/collection/marbles/</t>
  </si>
  <si>
    <t>https://www.milestonetiles.com/en/collection/rustic-stone/</t>
  </si>
  <si>
    <t>Color Body Porcelain with High Definition Graphics added.</t>
  </si>
  <si>
    <t>AFUL</t>
  </si>
  <si>
    <t>Ambition</t>
  </si>
  <si>
    <t>Aqua</t>
  </si>
  <si>
    <t>Balance</t>
  </si>
  <si>
    <t>Cashmere</t>
  </si>
  <si>
    <t>Dew</t>
  </si>
  <si>
    <t>Essential Grey</t>
  </si>
  <si>
    <t>Glossy</t>
  </si>
  <si>
    <t>Coastal</t>
  </si>
  <si>
    <t>Dust Blue</t>
  </si>
  <si>
    <t>Jasper</t>
  </si>
  <si>
    <t>Raw</t>
  </si>
  <si>
    <t>Urban Living</t>
  </si>
  <si>
    <t>Rectified Color Body Porcelain.</t>
  </si>
  <si>
    <t>AFEP</t>
  </si>
  <si>
    <t>Alaska Grey          Apuano          Dolomite          Imperial</t>
  </si>
  <si>
    <t>Herringbone</t>
  </si>
  <si>
    <t>Epic</t>
  </si>
  <si>
    <t>12" x 11"</t>
  </si>
  <si>
    <t>https://www.milestonetiles.com/en/collection/epic/</t>
  </si>
  <si>
    <t>https://www.milestonetiles.com/en/collection/urban-living/</t>
  </si>
  <si>
    <t>continued on next page</t>
  </si>
  <si>
    <t>a) Stocked in colors Ivory and White only.</t>
  </si>
  <si>
    <t>6" x 6" Field Tile format is available again in all colors.</t>
  </si>
  <si>
    <t>3" x 12" Polished, Rectified Listello is available again in all colors.</t>
  </si>
  <si>
    <t>18" x 36" and 24" x 48" American Flag Decorative Field Tile format.</t>
  </si>
  <si>
    <t>+One</t>
  </si>
  <si>
    <t>AFPO</t>
  </si>
  <si>
    <t>8" x 48"</t>
  </si>
  <si>
    <t>Alabastrino</t>
  </si>
  <si>
    <t>CLASSICA - Glazed Porcelain</t>
  </si>
  <si>
    <t>AFCL</t>
  </si>
  <si>
    <t>Classica</t>
  </si>
  <si>
    <t>Core</t>
  </si>
  <si>
    <t>CORE - Glazed Porcelain</t>
  </si>
  <si>
    <t>AFCR</t>
  </si>
  <si>
    <t>Beige          Dark Grey          Light Grey          White</t>
  </si>
  <si>
    <t>Iwould</t>
  </si>
  <si>
    <t>Lacquered Wood</t>
  </si>
  <si>
    <t>LACQUERED WOOD - Glazed Porcelain</t>
  </si>
  <si>
    <t>AFLW</t>
  </si>
  <si>
    <t>Black          Cherry          Honey          Natural          Vintage          White</t>
  </si>
  <si>
    <t>Loft</t>
  </si>
  <si>
    <t>AFMW</t>
  </si>
  <si>
    <t>Brown          Grey          Honey          Nut          White</t>
  </si>
  <si>
    <t>White/Grey</t>
  </si>
  <si>
    <t>Honey/Nut</t>
  </si>
  <si>
    <t>Honey/Nut/Brown</t>
  </si>
  <si>
    <t>Nut/Brown</t>
  </si>
  <si>
    <t>Mood Wood</t>
  </si>
  <si>
    <t>Riverwood</t>
  </si>
  <si>
    <t>STRATOS - Color Body Porcelain</t>
  </si>
  <si>
    <t>AFST</t>
  </si>
  <si>
    <t>Antracite          Avorio          Cenere          Corda          Silver</t>
  </si>
  <si>
    <t>Stratos</t>
  </si>
  <si>
    <t>Amani Bronze          Amani Grey          Calacatta          Marfil          Nero Marquina</t>
  </si>
  <si>
    <t xml:space="preserve">   Pure</t>
  </si>
  <si>
    <t xml:space="preserve">   Jet Black</t>
  </si>
  <si>
    <t xml:space="preserve">   Nimbus</t>
  </si>
  <si>
    <t xml:space="preserve">  Studio Beige</t>
  </si>
  <si>
    <t xml:space="preserve">  Symphony Blue</t>
  </si>
  <si>
    <t xml:space="preserve">  Wisdom Grey</t>
  </si>
  <si>
    <t>Alaska Glacier          Calacatta Gold          Renoir</t>
  </si>
  <si>
    <t>Millenial</t>
  </si>
  <si>
    <t>6" x 24" Field Tile format only in all colors.</t>
  </si>
  <si>
    <t>Plaster 2.0</t>
  </si>
  <si>
    <t>https://www.milestonetiles.com/en/collection/plaster-2-0/#panoramica</t>
  </si>
  <si>
    <t>Tycoon</t>
  </si>
  <si>
    <t>https://www.milestonetiles.com/en/collection/tycoon/#panoramica</t>
  </si>
  <si>
    <t>PLASTER 2.0 - Color Body Porcelain</t>
  </si>
  <si>
    <t>AFPL</t>
  </si>
  <si>
    <t>Venetian Bay</t>
  </si>
  <si>
    <t>Venetian Clay</t>
  </si>
  <si>
    <t xml:space="preserve">     Venetian Crystal White</t>
  </si>
  <si>
    <t xml:space="preserve">     Venetian Clover</t>
  </si>
  <si>
    <t xml:space="preserve">       Venetian Red</t>
  </si>
  <si>
    <t xml:space="preserve">       Venetian Gold</t>
  </si>
  <si>
    <t>Espresso</t>
  </si>
  <si>
    <t>Ivory</t>
  </si>
  <si>
    <t>Midnight</t>
  </si>
  <si>
    <t>Sand</t>
  </si>
  <si>
    <t xml:space="preserve">      Silver Grey</t>
  </si>
  <si>
    <t xml:space="preserve">      Tortora</t>
  </si>
  <si>
    <t>14.22 SF/CTN</t>
  </si>
  <si>
    <t>TYCOON - Color Body Porcelain</t>
  </si>
  <si>
    <t>AFTY</t>
  </si>
  <si>
    <t>Grip, Rectified</t>
  </si>
  <si>
    <t xml:space="preserve">    Herringbone</t>
  </si>
  <si>
    <t>Buff          Polar          Smoke          Storm Grey</t>
  </si>
  <si>
    <t>Beige Mix          Grey Mix</t>
  </si>
  <si>
    <t>Arabesque</t>
  </si>
  <si>
    <t>Leaf</t>
  </si>
  <si>
    <t>Wave</t>
  </si>
  <si>
    <t>12.00 EA/CTN</t>
  </si>
  <si>
    <t>15.00 EA/CTN</t>
  </si>
  <si>
    <t>18" x 36" Natural, Rectified format in all colors.</t>
  </si>
  <si>
    <t>6" x 12" Cove Base format in all colors.</t>
  </si>
  <si>
    <t>9" x 36" Matte, Rectified format in all colors.</t>
  </si>
  <si>
    <t>18" x 18" Matte format in all colors.</t>
  </si>
  <si>
    <t>8" x 48" Field Tile format in all colors and finishes.  12" x 12" Cube Deco and 12" x 12" Sphere Deco in all colors.</t>
  </si>
  <si>
    <t>12" x 24" Semi-Polished Field Tile format only in all colors.</t>
  </si>
  <si>
    <t>a) Not stocked in colors Marmo Nero and Oniciata Ivory.</t>
  </si>
  <si>
    <t>Verve Colors Earth, Multicolor, Sand &amp; White only in the 24" x 24" x 2cm Grip, Rectified format.</t>
  </si>
  <si>
    <t>6" x 12" Matte Field Tile format only in all colors.</t>
  </si>
  <si>
    <t>Jem</t>
  </si>
  <si>
    <t>Lith</t>
  </si>
  <si>
    <t>Native</t>
  </si>
  <si>
    <t>https://www.milestonetiles.com/en/collection/jem/#panoramica</t>
  </si>
  <si>
    <t>https://www.milestonetiles.com/en/collection/lith/#panoramica</t>
  </si>
  <si>
    <t>https://www.milestonetiles.com/en/collection/native/#panoramica</t>
  </si>
  <si>
    <t>Adagio White</t>
  </si>
  <si>
    <t>Aria Gold</t>
  </si>
  <si>
    <t xml:space="preserve">    Capriccio Grey</t>
  </si>
  <si>
    <t xml:space="preserve">    Crescendo Blue</t>
  </si>
  <si>
    <t xml:space="preserve">          Symphony Red</t>
  </si>
  <si>
    <t xml:space="preserve">          Forte White</t>
  </si>
  <si>
    <t>48" x 48"</t>
  </si>
  <si>
    <t>2" Hexagon</t>
  </si>
  <si>
    <t>48" x 110" x 6mm</t>
  </si>
  <si>
    <t xml:space="preserve">     6mm Thickness:</t>
  </si>
  <si>
    <t>AFLI</t>
  </si>
  <si>
    <t>Antique Cream          Heirloom Blue          Legacy White</t>
  </si>
  <si>
    <t>5.00 SF/CTN</t>
  </si>
  <si>
    <t>Grip</t>
  </si>
  <si>
    <t>NATIVE - Glazed Porcelain</t>
  </si>
  <si>
    <t>AFNA</t>
  </si>
  <si>
    <t>Birch          Chestnut          Pine          Poplar          Teak          White Oak</t>
  </si>
  <si>
    <t>6" x 24" Matte Field Tile format in color White only.</t>
  </si>
  <si>
    <t>36.17 SF/SLAB</t>
  </si>
  <si>
    <t>AFJE</t>
  </si>
  <si>
    <t>48" x 48" Matte, Rectified Field Tile format added and is available in colors Ash, Chalk, Coal and Greige only.</t>
  </si>
  <si>
    <t>6" x 24" Matte Field Tile format only in all colors.</t>
  </si>
  <si>
    <t>12" x 12" Matte and Polished Field Tile format only in all colors.</t>
  </si>
  <si>
    <t>8" x 24" Polished, Rectified Field Tile format only in all colors.</t>
  </si>
  <si>
    <t>16" x 32"</t>
  </si>
  <si>
    <t>32" x 32"</t>
  </si>
  <si>
    <t>12" x 14.50"</t>
  </si>
  <si>
    <t>12.50" x 15.00"</t>
  </si>
  <si>
    <t>13.70" x 14.50"</t>
  </si>
  <si>
    <t>Milestone</t>
  </si>
  <si>
    <t>M</t>
  </si>
  <si>
    <t xml:space="preserve">            Full Carton</t>
  </si>
  <si>
    <t>AFAR</t>
  </si>
  <si>
    <t>Black          Clay          Steel          White</t>
  </si>
  <si>
    <t>Area 51</t>
  </si>
  <si>
    <t>ATELIER - Glazed Porcelain</t>
  </si>
  <si>
    <t>AFAT</t>
  </si>
  <si>
    <t>Night Sky          Sunset          White Sand</t>
  </si>
  <si>
    <t>1-5/16" x 1-5/16"</t>
  </si>
  <si>
    <t>11.65" x 11.65"</t>
  </si>
  <si>
    <t>11.70" x 11.70"</t>
  </si>
  <si>
    <t>11.77" x 11.77"</t>
  </si>
  <si>
    <t>1" x 3"</t>
  </si>
  <si>
    <t>1" x 4"</t>
  </si>
  <si>
    <t>Atelier</t>
  </si>
  <si>
    <t>BESTOW - Glazed Porcelain</t>
  </si>
  <si>
    <t>AFBE</t>
  </si>
  <si>
    <t>Bestow</t>
  </si>
  <si>
    <t>Texture/Pattern:  Arku</t>
  </si>
  <si>
    <t>Charcoal          Cool Grey          Warm Grey          White</t>
  </si>
  <si>
    <t>Texture/Pattern:  Kunano</t>
  </si>
  <si>
    <t>a) The Kunano Deco is packaged in a random manner.  MileStone cannot guarantee which faces are in each package.</t>
  </si>
  <si>
    <t>Texture/Pattern:  Saori</t>
  </si>
  <si>
    <t>Charcoal          Cream          Indigo          Light Grey</t>
  </si>
  <si>
    <t>Texture/Pattern:  Telares</t>
  </si>
  <si>
    <t>ECOSTONE - Glazed Porcelain</t>
  </si>
  <si>
    <t>AFES</t>
  </si>
  <si>
    <t>Fog Cross-Cut</t>
  </si>
  <si>
    <t>Fog Vein-Cut</t>
  </si>
  <si>
    <t>Fossil Cross-Cut</t>
  </si>
  <si>
    <t xml:space="preserve">         Jute Cross-Cut</t>
  </si>
  <si>
    <t xml:space="preserve">         Jute Vein-Cut</t>
  </si>
  <si>
    <t>Pumice Cross-Cut</t>
  </si>
  <si>
    <t>Pumice Vein-Cut</t>
  </si>
  <si>
    <t>Ecostone</t>
  </si>
  <si>
    <t>Fog Cross-Cut          Mist Cross-Cut</t>
  </si>
  <si>
    <t>AFFL</t>
  </si>
  <si>
    <t>Farmhouse Living</t>
  </si>
  <si>
    <t>Alabaster          Millstone          Pewter          Slate</t>
  </si>
  <si>
    <t>8.70" x 12"</t>
  </si>
  <si>
    <t>Tetris</t>
  </si>
  <si>
    <t>1" x 4" Brick</t>
  </si>
  <si>
    <t>3-4</t>
  </si>
  <si>
    <t>c</t>
  </si>
  <si>
    <t>a) Available in Cross-Cut colors only.</t>
  </si>
  <si>
    <t>15.50 SF/CTN</t>
  </si>
  <si>
    <t>1" x 3" Stacked</t>
  </si>
  <si>
    <t>https://www.milestonetiles.com/en/collection/one/#panoramica</t>
  </si>
  <si>
    <t>https://www.milestonetiles.com/en/collection/area-51/#panoramica</t>
  </si>
  <si>
    <t>https://www.milestonetiles.com/en/collection/atelier/#panoramica</t>
  </si>
  <si>
    <t>https://www.milestonetiles.com/en/collection/bestow/#panoramica</t>
  </si>
  <si>
    <t>https://www.milestonetiles.com/en/collection/classica/#panoramica</t>
  </si>
  <si>
    <t>https://www.milestonetiles.com/en/collection/core/#panoramica</t>
  </si>
  <si>
    <t>https://www.milestonetiles.com/en/collection/ecostone/#panoramica</t>
  </si>
  <si>
    <t>https://www.milestonetiles.com/en/collection/farmhouse-living/#panoramica</t>
  </si>
  <si>
    <t>https://www.milestonetiles.com/en/collection/lacquered-wood/#panoramica</t>
  </si>
  <si>
    <t>https://www.milestonetiles.com/en/collection/mood-wood/#panoramica</t>
  </si>
  <si>
    <t>https://www.milestonetiles.com/en/collection/stratos/#panoramica</t>
  </si>
  <si>
    <t>a) Stocked in color Pure only.</t>
  </si>
  <si>
    <t>12" x 12" Natural, Rectified and 12" x 12" Grip, Rectified Field Tile formats only in all colors.</t>
  </si>
  <si>
    <t>The Field Tile format is transitioning from 10mm to 8mm in thickness as inventories of the old thickness are depleted.  Packaging is changing from 16.02 SF/CTN to 18.69 SF/CTN as inventory with old packaging is depleted.</t>
  </si>
  <si>
    <t>18.69 SF/CTN</t>
  </si>
  <si>
    <t>c) Colors Beige, Dark Grey and Light Grey must be purchased in full cartons only, 12 EA/CTN.</t>
  </si>
  <si>
    <t>b) Packaging is changing from 12.00 SF/CTN to 16.00 SF/CTN as inventory with old packaging is depleted.</t>
  </si>
  <si>
    <t>Packaging is changing for the 8" x 48" Field Tile format from 16.02 SF/CTN to 18.69 SF/CTN as inventory with old packaging is depleted.</t>
  </si>
  <si>
    <t>a) Packaging is changing from 12.00 SF/CTN to 16.00 SF/CTN as inventory with old packaging is depleted.</t>
  </si>
  <si>
    <t>12" x 12" Field Tile format added and is available in both the Matte or Polished finishes.</t>
  </si>
  <si>
    <t>4.00 EA/CTN</t>
  </si>
  <si>
    <t>Fog Cross-Cut          Fossil Cross-Cut          Jute Cross-Cut</t>
  </si>
  <si>
    <t>Alabaster          Millstone</t>
  </si>
  <si>
    <t>Adagio White          Aria Gold</t>
  </si>
  <si>
    <t>12" x 12" x 2cm</t>
  </si>
  <si>
    <t>24" x 36" x 2cm</t>
  </si>
  <si>
    <t>a) Packaging is changing from 14.22 SF/CTN to 17.78 SF/CTN as inventory with old packaging is depleted.</t>
  </si>
  <si>
    <t>2cm Porcelain</t>
  </si>
  <si>
    <t>Basalt</t>
  </si>
  <si>
    <t>Imprint</t>
  </si>
  <si>
    <t>AFIM</t>
  </si>
  <si>
    <t>Intaglio Cool          Intaglio Kaolin          Intaglio Warm</t>
  </si>
  <si>
    <t>Strata Cool          Strata Kaolin          Strata Warm</t>
  </si>
  <si>
    <t>Raw Earth Cool          Raw Earth Warm</t>
  </si>
  <si>
    <t>Texture/Pattern:  Rare Earth</t>
  </si>
  <si>
    <t>Underglazed Ombre Cool          Underglazed Ombre Warm</t>
  </si>
  <si>
    <t>Net Zero</t>
  </si>
  <si>
    <t>NET ZERO - Glazed Porcelain</t>
  </si>
  <si>
    <t>AFNZ</t>
  </si>
  <si>
    <t>Ardesia          Beige          Grey          Ivory          Lava</t>
  </si>
  <si>
    <t>Wood 2.0</t>
  </si>
  <si>
    <t>https://www.milestonetiles.com/en/collection/imprint/#panoramica</t>
  </si>
  <si>
    <t>https://www.milestonetiles.com/en/collection/net-zero/#panoramica</t>
  </si>
  <si>
    <t>Intaglio Kaolin</t>
  </si>
  <si>
    <t>Color:</t>
  </si>
  <si>
    <t>24" x 24" x 2cm Grip, Rectified format added.</t>
  </si>
  <si>
    <t>Field - Sharknose Edge</t>
  </si>
  <si>
    <t>Mist Cross-Cut</t>
  </si>
  <si>
    <t>Mist Vein-Cut</t>
  </si>
  <si>
    <t xml:space="preserve">         Fossil Vein-Cut</t>
  </si>
  <si>
    <t>32" x 96" x 12mm format and 32" x 96" x 12mm Field w/Sharknose Edge added and is available in colors Alabaster and Millstone only.</t>
  </si>
  <si>
    <t>32" x 96" x 12mm format and 32" x 96" x 12mm Field w/Sharknose Edge added and is available in colors Adagio White and Aria Gold only.</t>
  </si>
  <si>
    <t>c) The Rare Earth Deco is packaged in a random manner.  MileStone cannot guarantee which faces are in each package.</t>
  </si>
  <si>
    <t>Carrara White        Marmo Nero        Oniciata Grey        Oniciata Ivory        Volakas Silk</t>
  </si>
  <si>
    <t>12" x 24" Canvas Field Tile format only in both colors and finishes.</t>
  </si>
  <si>
    <t>3" x 12" Bullnose added to the Arku Texture/Pattern colors only.</t>
  </si>
  <si>
    <t>32" x 96" x 12mm format and 32" x 96" x 12mm Field w/Sharknose Edge added and is available in colors Fog Cross-Cut, Fossil Cross-Cut and Jute Cross-Cut only.</t>
  </si>
  <si>
    <t>3" x 12" Bullnose format is no longer being "Stocked" in any color or finish.</t>
  </si>
  <si>
    <t>4EARTH - Glazed Porcelain</t>
  </si>
  <si>
    <t>AF4E</t>
  </si>
  <si>
    <t>Desert          Forest          Glacier          Moon          Ocean          Sky</t>
  </si>
  <si>
    <t>4Earth</t>
  </si>
  <si>
    <t>Malibu Plank</t>
  </si>
  <si>
    <t>MALIBU PLANK - Glazed Porcelain</t>
  </si>
  <si>
    <t>AFMP</t>
  </si>
  <si>
    <t>12" x 70"</t>
  </si>
  <si>
    <t>16" x 16"</t>
  </si>
  <si>
    <t>12" x 31"</t>
  </si>
  <si>
    <t>17.11 SF/CTN</t>
  </si>
  <si>
    <t>15.36 SF/CTN</t>
  </si>
  <si>
    <t>Honey          Natural          Saddle</t>
  </si>
  <si>
    <t xml:space="preserve">  </t>
  </si>
  <si>
    <t>15.04 SF/CTN</t>
  </si>
  <si>
    <t>12" x 12" Field Tile format added and is available all colors and in both the Matte and Polished finishes.</t>
  </si>
  <si>
    <t>10-7/8" x 10-1/2"</t>
  </si>
  <si>
    <t>Ash          Chalk          Coal          Greige          Plumb</t>
  </si>
  <si>
    <t>b) Not available in color Plumb.</t>
  </si>
  <si>
    <t>The color Mud in all formats.  The color Plumb in the 2" x 2" Mosaic, 3" x 24" Bullnose and the 6" x 12" Cove Base only in both the Matte and Polished finishes.</t>
  </si>
  <si>
    <t>a) Special Order Only. Extended Lead Time - approximately 4-5 weeks.</t>
  </si>
  <si>
    <t>Coping (Bullnose)</t>
  </si>
  <si>
    <t>Coping (Ease Edge)</t>
  </si>
  <si>
    <t>Coping (Stair Tread)</t>
  </si>
  <si>
    <t>Coping (L-Shaped)</t>
  </si>
  <si>
    <t>AFEA</t>
  </si>
  <si>
    <t>Alabaster</t>
  </si>
  <si>
    <t>Almond</t>
  </si>
  <si>
    <t>a) Special Order Only. Extended Lead Time - approximately 5-7 weeks.</t>
  </si>
  <si>
    <t>b) Special Order Only. Extended Lead Time - approximately 5-7 weeks.</t>
  </si>
  <si>
    <t>c) Special Order Only. Extended Lead Time - approximately 5-7 weeks.</t>
  </si>
  <si>
    <t>Flute</t>
  </si>
  <si>
    <t>10" x 10" Hexagon</t>
  </si>
  <si>
    <t>6.90 SF/CTN</t>
  </si>
  <si>
    <t>a) Wall use only</t>
  </si>
  <si>
    <t>White</t>
  </si>
  <si>
    <t>a,b</t>
  </si>
  <si>
    <t xml:space="preserve">     Pre-Fab 12mm Thickness:</t>
  </si>
  <si>
    <t>25-1/2" x 96" x 12mm</t>
  </si>
  <si>
    <t>Field - L-Shaped Top</t>
  </si>
  <si>
    <t>11-1/4" x 12"</t>
  </si>
  <si>
    <t>The 3" x 36" Matte Bullnose only in all colors.</t>
  </si>
  <si>
    <t>8" x 24"</t>
  </si>
  <si>
    <t>19.05 SF/CTN</t>
  </si>
  <si>
    <t>8" x 24" Polished, Rectified Field Tile format added and is available in all colors.</t>
  </si>
  <si>
    <t>2.00 EA/CTN</t>
  </si>
  <si>
    <t>PLAYFUL - Glazed Porcelain Wall</t>
  </si>
  <si>
    <t>AFPF</t>
  </si>
  <si>
    <t>Artic</t>
  </si>
  <si>
    <t>Blue</t>
  </si>
  <si>
    <t>Crimson</t>
  </si>
  <si>
    <t>Gold</t>
  </si>
  <si>
    <t>Gray</t>
  </si>
  <si>
    <t xml:space="preserve">          Navy</t>
  </si>
  <si>
    <t xml:space="preserve">          Olive</t>
  </si>
  <si>
    <t xml:space="preserve">          Pine</t>
  </si>
  <si>
    <t xml:space="preserve">     Urban</t>
  </si>
  <si>
    <t>7.50 SF/CTN</t>
  </si>
  <si>
    <t>SHAPES - Glazed Porcelain</t>
  </si>
  <si>
    <t>AFSH</t>
  </si>
  <si>
    <t>White / Beige</t>
  </si>
  <si>
    <t>4" x 24"</t>
  </si>
  <si>
    <t>5.50 SF/CTN</t>
  </si>
  <si>
    <t>Metropolis          Pearl          Sand          Tan</t>
  </si>
  <si>
    <t>Field - Chevron (A+B)</t>
  </si>
  <si>
    <t>Alaska Grey</t>
  </si>
  <si>
    <t>Birch</t>
  </si>
  <si>
    <t>Brighton</t>
  </si>
  <si>
    <t>Chestnut</t>
  </si>
  <si>
    <t xml:space="preserve">    Metropolis</t>
  </si>
  <si>
    <t xml:space="preserve"> Sand</t>
  </si>
  <si>
    <t xml:space="preserve">    Pearl</t>
  </si>
  <si>
    <t xml:space="preserve">    Pine</t>
  </si>
  <si>
    <t xml:space="preserve">    Poplar</t>
  </si>
  <si>
    <t xml:space="preserve"> Soho</t>
  </si>
  <si>
    <t xml:space="preserve"> Tan</t>
  </si>
  <si>
    <t xml:space="preserve"> Teak</t>
  </si>
  <si>
    <t xml:space="preserve">       White Oak</t>
  </si>
  <si>
    <t>Grey          White</t>
  </si>
  <si>
    <t>8" x 30"</t>
  </si>
  <si>
    <t>Field - Chevron (A+B Max)</t>
  </si>
  <si>
    <t>10.80 SF/CTN</t>
  </si>
  <si>
    <t>Chiseled, Rectified</t>
  </si>
  <si>
    <t>Raw, Rectified</t>
  </si>
  <si>
    <t>10" x 10"</t>
  </si>
  <si>
    <t>Field - Hexagon</t>
  </si>
  <si>
    <t>6.10 SF/CTN</t>
  </si>
  <si>
    <t>Apuano          Ivory</t>
  </si>
  <si>
    <t>3" x 23"</t>
  </si>
  <si>
    <t>Field - Listello</t>
  </si>
  <si>
    <t>6.75 SF/CTN</t>
  </si>
  <si>
    <t>Brighton          Soho</t>
  </si>
  <si>
    <t>4" x 12"</t>
  </si>
  <si>
    <t>Field - Picket</t>
  </si>
  <si>
    <t>4.35 SF/CTN</t>
  </si>
  <si>
    <t>Ivory          Sand          Tortora</t>
  </si>
  <si>
    <t>15.5" x 18"</t>
  </si>
  <si>
    <t>Field - Rhombus</t>
  </si>
  <si>
    <t>7.76 SF/CTN</t>
  </si>
  <si>
    <t>13" x 14"</t>
  </si>
  <si>
    <t>Mosaic - Boiserie</t>
  </si>
  <si>
    <t>White / Grey</t>
  </si>
  <si>
    <t>10" x 14"</t>
  </si>
  <si>
    <t>Mosaic - Chevron</t>
  </si>
  <si>
    <t>Ivory / Midnight          Ivory / Tortora          Tortora / Midnight</t>
  </si>
  <si>
    <t>15" x 15"</t>
  </si>
  <si>
    <t>Mosaic - Moon</t>
  </si>
  <si>
    <t>Black / White</t>
  </si>
  <si>
    <t>13" x 13"</t>
  </si>
  <si>
    <t>Mosaic - Palace Elite</t>
  </si>
  <si>
    <t>White / Grey / Black</t>
  </si>
  <si>
    <t>Mosaic - Palace Square</t>
  </si>
  <si>
    <t>11" x 13"</t>
  </si>
  <si>
    <t>Mosaic - Palace Triangle</t>
  </si>
  <si>
    <t>Ivory / Sand / Tortora</t>
  </si>
  <si>
    <t>13" x 15"</t>
  </si>
  <si>
    <t>Mosaic - Path</t>
  </si>
  <si>
    <t>12" x 12" Matte Field Tile only in all colors.</t>
  </si>
  <si>
    <t>AFTR</t>
  </si>
  <si>
    <t>Bold          Navona          Roman          Silver          Titanium</t>
  </si>
  <si>
    <t>48" x 96"</t>
  </si>
  <si>
    <t>31.09 SF/SLAB</t>
  </si>
  <si>
    <t>32" x 96.5" x 12mm</t>
  </si>
  <si>
    <t>(20.87 SF/SLAB)</t>
  </si>
  <si>
    <t>(17.00 SF/SLAB)</t>
  </si>
  <si>
    <t>Drift</t>
  </si>
  <si>
    <t>AFUN</t>
  </si>
  <si>
    <t>Roam</t>
  </si>
  <si>
    <t>15.49 SF/CTN</t>
  </si>
  <si>
    <t>Wander Colors:</t>
  </si>
  <si>
    <t>Ash          Cool          Sage          Warm          White</t>
  </si>
  <si>
    <t>Metropolis</t>
  </si>
  <si>
    <t xml:space="preserve">         Pearl</t>
  </si>
  <si>
    <t xml:space="preserve">          Mist Grey</t>
  </si>
  <si>
    <t xml:space="preserve">         Sand</t>
  </si>
  <si>
    <t xml:space="preserve">         Tan</t>
  </si>
  <si>
    <t>Titanium</t>
  </si>
  <si>
    <t>Glossy, Rectified</t>
  </si>
  <si>
    <t>URBAN LIVING - Color Body Porcelain</t>
  </si>
  <si>
    <t>EPIC - Color Body Porcelain</t>
  </si>
  <si>
    <t>Field - Bookmatch A</t>
  </si>
  <si>
    <t>Field - Bookmatch B</t>
  </si>
  <si>
    <t>JEM - Color Body Porcelain</t>
  </si>
  <si>
    <t>Field - Chevron Deco</t>
  </si>
  <si>
    <t>Field - Flute Deco</t>
  </si>
  <si>
    <t>Field - Vintage</t>
  </si>
  <si>
    <t>Field - Deco Mix</t>
  </si>
  <si>
    <t>Field - Carved Deco</t>
  </si>
  <si>
    <t>Field - Wave Deco</t>
  </si>
  <si>
    <t>Field - Chevron Lanai Deco</t>
  </si>
  <si>
    <t>Mosaic - Lagoon Deco</t>
  </si>
  <si>
    <t>Field - Cassettone Décor 1</t>
  </si>
  <si>
    <t>Field - Cassettone Décor 2</t>
  </si>
  <si>
    <t>Field - Cassettone Décor 3</t>
  </si>
  <si>
    <t>Field - Cassettone Décor 4</t>
  </si>
  <si>
    <t>Field - Plank</t>
  </si>
  <si>
    <t>Field - Deco 01</t>
  </si>
  <si>
    <t>Field - Deco 02</t>
  </si>
  <si>
    <t>Earthen</t>
  </si>
  <si>
    <t>4-5</t>
  </si>
  <si>
    <t>Playful</t>
  </si>
  <si>
    <t>Shapes</t>
  </si>
  <si>
    <t>Travertine</t>
  </si>
  <si>
    <t>Untamed</t>
  </si>
  <si>
    <t>ABSOLUTE - Glazed Porcelain</t>
  </si>
  <si>
    <t>BASALTINE - Color Body Porcelain</t>
  </si>
  <si>
    <t>BRECCIA - Color Body Porcelain</t>
  </si>
  <si>
    <t>LUXURY - Color Body Porcelain</t>
  </si>
  <si>
    <t>ONYX - Color Body Porcelain</t>
  </si>
  <si>
    <t>PIER - Glazed Porcelain</t>
  </si>
  <si>
    <t>https://www.milestonetiles.com/</t>
  </si>
  <si>
    <t>https://www.milestonetiles.com/collections/4earth</t>
  </si>
  <si>
    <t>https://www.milestonetiles.com/collections/earthen</t>
  </si>
  <si>
    <t>https://www.milestonetiles.com/collections/malibu-plank</t>
  </si>
  <si>
    <t>https://www.milestonetiles.com/collections/playful</t>
  </si>
  <si>
    <t>https://www.milestonetiles.com/search?q=shapes</t>
  </si>
  <si>
    <t>https://www.milestonetiles.com/collections/travertine</t>
  </si>
  <si>
    <t>https://www.milestonetiles.com/collections/untamed</t>
  </si>
  <si>
    <t>3" x 12" Matte Bullnose and 6" x 12" Matte Cove Base formats added.</t>
  </si>
  <si>
    <t>Color Body Glazed Porcelain.</t>
  </si>
  <si>
    <t>24" x 48" x 2cm Grip, Rectified Field Tile format added.  Pre-Fab 25-1/2" x 96" x 12mm Matte, Rectified L-Shaped Field format added.</t>
  </si>
  <si>
    <t>Pre-Fab 25-1/2" x 96" x 12mm Matte, Rectified L-Shaped Field format added and Pre-Fab 25-1/2" x 96" x 12mm Polished, Rectified L-Shaped Field format added..</t>
  </si>
  <si>
    <t>These items have been added in the 12" x 24" x 2cm Grip format:  Coping (Bullnose), Coping (Ease Edge) and Coping (Stair Tread).</t>
  </si>
  <si>
    <t>These items have been added in the 12" x 24" x 2cm Grip format:  Coping (Bullnose), Coping (Ease Edge), Coping (L-Shaped) and Coping (Stair Tread).</t>
  </si>
  <si>
    <t>24" x 48" Grip, Rectified Field Tile format added.  Pre-Fab 25-1/2" x 96" x 12mm Matte, Rectified L-Shaped Field format added.</t>
  </si>
  <si>
    <t>Outdoor 2cm / Farmhouse Living</t>
  </si>
  <si>
    <t>Outdoor 2cm / Area 51</t>
  </si>
  <si>
    <t>Outdoor 2cm / +One</t>
  </si>
  <si>
    <t>24" x 48" x 2cm Grip, Rectified Field Tile format added.  These items have also been added in the 12" x 24" x 2cm Grip format:  Coping (Bullnose), Coping (Ease Edge), Coping (L-Shaped) and Coping (Stair Tread).</t>
  </si>
  <si>
    <t>Outdoor 2cm / Imprint</t>
  </si>
  <si>
    <t>Outdoor 2cm / Lith</t>
  </si>
  <si>
    <t>Outdoor 2cm / Mood Wood</t>
  </si>
  <si>
    <t>Outdoor 2cm / Quartz</t>
  </si>
  <si>
    <t>Outdoor 2cm / Travertine</t>
  </si>
  <si>
    <t>Color Body Glazed Porcelain 2cm.</t>
  </si>
  <si>
    <t>Outdoor 2cm / Untamed</t>
  </si>
  <si>
    <t>Glazed Porcelain Wall.</t>
  </si>
  <si>
    <t>f) The finished Sharknose Edge is on one 96" edge only.</t>
  </si>
  <si>
    <t>682.66 SF/CRATE</t>
  </si>
  <si>
    <t>36.67 SF/SLAB</t>
  </si>
  <si>
    <t>b,d</t>
  </si>
  <si>
    <t>d) Special Order Only. Extended Lead Time - approximately 5-7 weeks.</t>
  </si>
  <si>
    <t>packaging is depleted.  If order is less than a full crate, there is an additional net crate charge of $390.00 for each crate used for shipment.</t>
  </si>
  <si>
    <t>d</t>
  </si>
  <si>
    <t>e</t>
  </si>
  <si>
    <t>c) Available in Vein-Cut colors only.</t>
  </si>
  <si>
    <t>d) There are 20 SLABS/CRATE, if order is less than a full crate, there is an additional net crate charge of $390.00 for each crate used for shipment.</t>
  </si>
  <si>
    <t>e)  There are 16 EACH/CRATE, if order is less than a full crate, there is an additional net crate charge of $390.00 for each crate used for shipment.</t>
  </si>
  <si>
    <t>c) Not available in color Adagio White.  Stocked in colors Crescendo Blue, Forte White and Symphony Red only.</t>
  </si>
  <si>
    <t>d) There are 16 EACH/CRATE, if order is less than a full crate, there is an additional net crate charge of $390.00 for each crate used for shipment.</t>
  </si>
  <si>
    <t>e) The finished Sharknose Edge is on one 96" edge only.</t>
  </si>
  <si>
    <t>b) Packaging is changing from 36.17 SF/SLAB to 36.67 SF/SLAB as inventory with old packaging is depleted.  There are 20 SLABS/CRATE,</t>
  </si>
  <si>
    <t>if order is less than a full crate, there is an additional net crate charge of $390.00 for each crate used for shipment.</t>
  </si>
  <si>
    <t>c) There are 20 SLABS/CRATE, if order is less than a full crate, there is an additional net crate charge of $390.00 for each crate used for shipment.</t>
  </si>
  <si>
    <t>e) There are 16 EACH/CRATE, if order is less than a full crate, there is an additional net crate charge of $390.00 for each crate used for shipment.</t>
  </si>
  <si>
    <t>c) The finished Sharknose Edge is on one 96" edge only.</t>
  </si>
  <si>
    <t>b) There are 16 EACH/CRATE, if order is less than a full crate, there is an additional net crate charge of $390.00 for each crate used for shipment.</t>
  </si>
  <si>
    <t>a) There are 14 SLABS/CRATE, if order is less than a full crate, there is an additional net crate charge of $390.00 for each crate used for shipment.</t>
  </si>
  <si>
    <t>620.00 SF/CRATE</t>
  </si>
  <si>
    <t>c) Packaging is changing from 620.00 SF/CRATE, (31.00 SF/CTN), to 640.00 SF/CRATE, (32.00 SF/CTN) as inventory with old</t>
  </si>
  <si>
    <t>640.00 SF/CRATE</t>
  </si>
  <si>
    <t>b) There is 640.00 SF/CRATE, (32.00 SF/CTN).  If order is less than a full crate, there is an additional net crate charge of $390.00 for each</t>
  </si>
  <si>
    <t>crate used for shipment.</t>
  </si>
  <si>
    <t>a) There is 640.00 SF/CRATE, (32.00 SF/CTN).  If order is less than a full crate, there is an additional net crate charge of $390.00 for each</t>
  </si>
  <si>
    <t>a) Packaging is changing from 620.00 SF/CRATE, (31.00 SF/CTN), to 640.00 SF/CRATE, (32.00 SF/CTN) as inventory with old</t>
  </si>
  <si>
    <t>e) Special Order Only. Extended Lead Time - approximately 4-5 weeks.</t>
  </si>
  <si>
    <t>Ash          Chalk          Greige</t>
  </si>
  <si>
    <t xml:space="preserve">     20mm Thickness:</t>
  </si>
  <si>
    <t>b) Special Order Only. Extended Lead Time - approximately 4-5 weeks.</t>
  </si>
  <si>
    <t>OUTDOOR EARTH - 2cm Porcelain Tile</t>
  </si>
  <si>
    <t xml:space="preserve"> Manhattan Grey </t>
  </si>
  <si>
    <t xml:space="preserve"> Miami White </t>
  </si>
  <si>
    <t xml:space="preserve">     Moon White </t>
  </si>
  <si>
    <t xml:space="preserve">     Multicolor </t>
  </si>
  <si>
    <t>Cobblestone</t>
  </si>
  <si>
    <t>g</t>
  </si>
  <si>
    <t>Grey          Honey          White</t>
  </si>
  <si>
    <t>QUARTZ - 2cm Porcelain Tile</t>
  </si>
  <si>
    <t>AFQU</t>
  </si>
  <si>
    <t>Extra White          Grey          White</t>
  </si>
  <si>
    <t>b) Not available in color Extra White.</t>
  </si>
  <si>
    <t>d) Special Order Only. Extended Lead Time - approximately 4-5 weeks.</t>
  </si>
  <si>
    <t>Outdoor Earth</t>
  </si>
  <si>
    <t>Quartz</t>
  </si>
  <si>
    <r>
      <t>EPIC - Color Body Porcelain</t>
    </r>
    <r>
      <rPr>
        <u/>
        <sz val="8"/>
        <rFont val="Arial"/>
        <family val="2"/>
      </rPr>
      <t xml:space="preserve"> - </t>
    </r>
    <r>
      <rPr>
        <i/>
        <u/>
        <sz val="8"/>
        <rFont val="Arial"/>
        <family val="2"/>
      </rPr>
      <t>continued</t>
    </r>
  </si>
  <si>
    <t>Terracotta</t>
  </si>
  <si>
    <t>Whisper</t>
  </si>
  <si>
    <t xml:space="preserve"> Buttercup</t>
  </si>
  <si>
    <t xml:space="preserve"> Jade</t>
  </si>
  <si>
    <t xml:space="preserve">         Marine</t>
  </si>
  <si>
    <t xml:space="preserve">         Marron</t>
  </si>
  <si>
    <t xml:space="preserve">     Moka</t>
  </si>
  <si>
    <t xml:space="preserve">     Smoke</t>
  </si>
  <si>
    <t>Color Body &amp; 2cm Porcelain</t>
  </si>
  <si>
    <t>Glazed &amp; 2cm Porcelain</t>
  </si>
  <si>
    <t>+One - Color Body Porcelain &amp; 2cm Porcelain</t>
  </si>
  <si>
    <t>AREA 51 - Glazed Porcelain &amp; 2cm Porcelain</t>
  </si>
  <si>
    <t>EARTHEN - Color Body Glazed Porcelain &amp; 2cm Porcelain</t>
  </si>
  <si>
    <t>FARMHOUSE LIVING - Color Body Porcelain &amp; 2cm Porcelain</t>
  </si>
  <si>
    <t>IMPRINT - Glazed Porcelain &amp; 2cm Porcelain</t>
  </si>
  <si>
    <t>LITH - Color Body Porcelain &amp; 2cm Porcelain</t>
  </si>
  <si>
    <t>MOOD WOOD - Color Body Porcelain &amp; 2cm Porcelain</t>
  </si>
  <si>
    <t>TRAVERTINE - Color Body Porcelain &amp; 2cm Porcelain</t>
  </si>
  <si>
    <t>UNTAMED - Glazed Porcelain &amp; 2cm Porcelain</t>
  </si>
  <si>
    <r>
      <t>IMPRINT - Glazed Porcelain &amp; 2cm</t>
    </r>
    <r>
      <rPr>
        <u/>
        <sz val="8"/>
        <rFont val="Arial"/>
        <family val="2"/>
      </rPr>
      <t xml:space="preserve"> - </t>
    </r>
    <r>
      <rPr>
        <i/>
        <u/>
        <sz val="8"/>
        <rFont val="Arial"/>
        <family val="2"/>
      </rPr>
      <t>continued</t>
    </r>
  </si>
  <si>
    <t>g) There are 5 EACH/CRATE, if order is less than a full crate, there is an additional net crate charge of $390.00 for each crate used for shipment.</t>
  </si>
  <si>
    <t>f</t>
  </si>
  <si>
    <t>h</t>
  </si>
  <si>
    <t>f) There are 5 EACH/CRATE, if order is less than a full crate, there is an additional net crate charge of $390.00 for each crate used for shipment.</t>
  </si>
  <si>
    <t>g) The finished Sharknose Edge is on one 96" edge only.</t>
  </si>
  <si>
    <t>h) Special Order Only. Extended Lead Time - approximately 4-5 weeks.</t>
  </si>
  <si>
    <t>g) Available in color Aria Gold only.</t>
  </si>
  <si>
    <t>d) There are 5 EACH/CRATE, if order is less than a full crate, there is an additional net crate charge of $390.00 for each crate used for shipment.</t>
  </si>
  <si>
    <t>a) Stocked in colors Calacatta and Nero Marquina only.</t>
  </si>
  <si>
    <t>b) Not stocked in colors Amani Bronze and Marfil.</t>
  </si>
  <si>
    <t>b,c</t>
  </si>
  <si>
    <t>e,f</t>
  </si>
  <si>
    <t>f,g</t>
  </si>
  <si>
    <t>d,e</t>
  </si>
  <si>
    <t>g) Special Order Only. Extended Lead Time - approximately 4-5 weeks.</t>
  </si>
  <si>
    <t>17.78 SF/CTN</t>
  </si>
  <si>
    <t>Flourish White</t>
  </si>
  <si>
    <r>
      <t xml:space="preserve">SHAPES - Glazed Porcelain </t>
    </r>
    <r>
      <rPr>
        <i/>
        <u/>
        <sz val="8"/>
        <rFont val="Arial"/>
        <family val="2"/>
      </rPr>
      <t>- continued</t>
    </r>
  </si>
  <si>
    <t>8-9</t>
  </si>
  <si>
    <t>d,g</t>
  </si>
  <si>
    <t>d,e,g</t>
  </si>
  <si>
    <t>Field/Listello</t>
  </si>
  <si>
    <t>5/1/26</t>
  </si>
  <si>
    <t>https://www.milestonetiles.com/collections/20-mm/products/earth-24x24-grip-porcelain-2cm-paver-tile-in-dark-grey</t>
  </si>
  <si>
    <t>https://www.milestonetiles.com/products/quartz-24x48-grip-porcelain-2cm-paver-tile-in-extra-white</t>
  </si>
  <si>
    <t>new</t>
  </si>
  <si>
    <t>YES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</si>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</sst>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38"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u/>
      <sz val="10"/>
      <name val="Arial"/>
      <family val="2"/>
    </font>
    <font>
      <sz val="7"/>
      <name val="Arial Narrow"/>
      <family val="2"/>
    </font>
    <font>
      <i/>
      <sz val="10"/>
      <name val="Arial"/>
      <family val="2"/>
    </font>
    <font>
      <sz val="10"/>
      <name val="Arial Narrow"/>
      <family val="2"/>
    </font>
    <font>
      <b/>
      <i/>
      <sz val="10"/>
      <name val="Arial"/>
      <family val="2"/>
    </font>
    <font>
      <u/>
      <sz val="8"/>
      <name val="Arial"/>
      <family val="2"/>
    </font>
    <font>
      <i/>
      <u/>
      <sz val="8"/>
      <name val="Arial"/>
      <family val="2"/>
    </font>
    <font>
      <sz val="11"/>
      <color theme="1"/>
      <name val="Calibri"/>
      <family val="2"/>
      <scheme val="minor"/>
    </font>
    <font>
      <sz val="10"/>
      <color rgb="FF0000FF"/>
      <name val="Arial"/>
      <family val="2"/>
    </font>
    <font>
      <sz val="8"/>
      <color rgb="FF0000FF"/>
      <name val="Arial"/>
      <family val="2"/>
    </font>
    <font>
      <sz val="8"/>
      <color theme="1"/>
      <name val="Arial"/>
      <family val="2"/>
    </font>
    <font>
      <b/>
      <u/>
      <sz val="10"/>
      <color rgb="FF0000FF"/>
      <name val="Arial"/>
      <family val="2"/>
    </font>
    <font>
      <sz val="8"/>
      <color rgb="FFFF0000"/>
      <name val="Arial"/>
      <family val="2"/>
    </font>
    <font>
      <sz val="7"/>
      <color rgb="FF0000FF"/>
      <name val="Arial Narrow"/>
      <family val="2"/>
    </font>
    <font>
      <sz val="10"/>
      <color rgb="FF000000"/>
      <name val="Arial"/>
      <family val="2"/>
    </font>
    <font>
      <sz val="10"/>
      <color theme="1"/>
      <name val="Arial"/>
      <family val="2"/>
    </font>
    <font>
      <b/>
      <sz val="10"/>
      <color theme="1"/>
      <name val="Arial"/>
      <family val="2"/>
    </font>
    <font>
      <sz val="10"/>
      <color rgb="FFFF0000"/>
      <name val="Arial"/>
      <family val="2"/>
    </font>
    <font>
      <b/>
      <i/>
      <sz val="8"/>
      <name val="Arial"/>
      <family val="2"/>
    </font>
    <font>
      <b/>
      <i/>
      <sz val="8"/>
      <name val="Arial Narrow"/>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s>
  <cellStyleXfs count="8">
    <xf numFmtId="0" fontId="0" fillId="0" borderId="0"/>
    <xf numFmtId="43" fontId="1" fillId="0" borderId="0" applyFont="0" applyFill="0" applyBorder="0" applyAlignment="0" applyProtection="0"/>
    <xf numFmtId="43" fontId="2" fillId="0" borderId="0" applyFont="0" applyFill="0" applyBorder="0" applyAlignment="0" applyProtection="0"/>
    <xf numFmtId="0" fontId="10" fillId="0" borderId="0" applyNumberFormat="0" applyFill="0" applyBorder="0" applyAlignment="0" applyProtection="0">
      <alignment vertical="top"/>
      <protection locked="0"/>
    </xf>
    <xf numFmtId="0" fontId="2" fillId="0" borderId="0"/>
    <xf numFmtId="0" fontId="2" fillId="0" borderId="0"/>
    <xf numFmtId="0" fontId="25" fillId="0" borderId="0"/>
    <xf numFmtId="9" fontId="1" fillId="0" borderId="0" applyFont="0" applyFill="0" applyBorder="0" applyAlignment="0" applyProtection="0"/>
  </cellStyleXfs>
  <cellXfs count="270">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7"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7"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7"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7" applyFont="1" applyFill="1" applyBorder="1" applyAlignment="1">
      <alignment horizontal="center" vertical="center"/>
    </xf>
    <xf numFmtId="9" fontId="4" fillId="0" borderId="0" xfId="7" applyFont="1" applyFill="1" applyAlignment="1">
      <alignment vertical="center"/>
    </xf>
    <xf numFmtId="9" fontId="4" fillId="0" borderId="0" xfId="7" applyFont="1" applyFill="1" applyAlignment="1">
      <alignment horizontal="center" vertical="center"/>
    </xf>
    <xf numFmtId="9" fontId="4" fillId="0" borderId="0" xfId="7" applyFont="1" applyFill="1" applyAlignment="1">
      <alignment horizontal="center"/>
    </xf>
    <xf numFmtId="4" fontId="6" fillId="0" borderId="0" xfId="1" applyNumberFormat="1" applyFont="1" applyFill="1" applyAlignment="1">
      <alignment vertical="center"/>
    </xf>
    <xf numFmtId="9" fontId="6" fillId="0" borderId="0" xfId="7" applyFont="1" applyFill="1" applyAlignment="1">
      <alignment vertical="center"/>
    </xf>
    <xf numFmtId="165" fontId="4" fillId="0" borderId="0" xfId="7" applyNumberFormat="1" applyFont="1" applyFill="1" applyAlignment="1">
      <alignment vertical="center"/>
    </xf>
    <xf numFmtId="9" fontId="4" fillId="0" borderId="0" xfId="7" applyFont="1" applyFill="1"/>
    <xf numFmtId="4" fontId="4" fillId="2" borderId="0" xfId="1" applyNumberFormat="1" applyFont="1" applyFill="1" applyAlignment="1" applyProtection="1">
      <alignment vertical="center"/>
      <protection locked="0"/>
    </xf>
    <xf numFmtId="9" fontId="4" fillId="0" borderId="1" xfId="7"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7"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1"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7"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6" fillId="0" borderId="7" xfId="0" applyFont="1" applyBorder="1" applyAlignment="1">
      <alignment horizontal="center"/>
    </xf>
    <xf numFmtId="0" fontId="0" fillId="0" borderId="0" xfId="0" applyAlignment="1">
      <alignment vertical="center"/>
    </xf>
    <xf numFmtId="0" fontId="4" fillId="0" borderId="0" xfId="0" quotePrefix="1" applyFont="1" applyAlignment="1">
      <alignment horizontal="righ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7"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applyNumberFormat="1" applyAlignment="1">
      <alignment horizontal="lef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7"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7"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0"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0" fontId="4" fillId="3" borderId="0" xfId="0" applyFont="1" applyFill="1" applyAlignment="1">
      <alignment horizontal="center" vertical="center"/>
    </xf>
    <xf numFmtId="0" fontId="15" fillId="0" borderId="0" xfId="0" applyFont="1" applyAlignment="1">
      <alignment vertical="center"/>
    </xf>
    <xf numFmtId="0" fontId="5" fillId="0" borderId="0" xfId="0" applyFont="1" applyAlignment="1">
      <alignment horizontal="left" vertical="center"/>
    </xf>
    <xf numFmtId="49" fontId="7" fillId="0" borderId="0" xfId="0" applyNumberFormat="1" applyFont="1" applyAlignment="1">
      <alignment horizontal="left" vertical="center"/>
    </xf>
    <xf numFmtId="0" fontId="3" fillId="0" borderId="0" xfId="0" applyFont="1"/>
    <xf numFmtId="14" fontId="2" fillId="0" borderId="0" xfId="0" applyNumberFormat="1" applyFont="1" applyAlignment="1">
      <alignment horizontal="left"/>
    </xf>
    <xf numFmtId="0" fontId="2" fillId="0" borderId="0" xfId="0" applyFont="1"/>
    <xf numFmtId="14" fontId="2" fillId="0" borderId="0" xfId="0" quotePrefix="1" applyNumberFormat="1" applyFont="1" applyAlignment="1">
      <alignment horizontal="left"/>
    </xf>
    <xf numFmtId="0" fontId="18" fillId="0" borderId="0" xfId="0" applyFont="1"/>
    <xf numFmtId="0" fontId="2" fillId="0" borderId="1" xfId="0" applyFont="1" applyBorder="1" applyAlignment="1">
      <alignment vertical="center"/>
    </xf>
    <xf numFmtId="14" fontId="2" fillId="0" borderId="0" xfId="0" applyNumberFormat="1" applyFont="1" applyAlignment="1">
      <alignment horizontal="center"/>
    </xf>
    <xf numFmtId="0" fontId="2" fillId="0" borderId="0" xfId="0" applyFont="1" applyAlignment="1">
      <alignment horizontal="center"/>
    </xf>
    <xf numFmtId="3" fontId="4" fillId="0" borderId="0" xfId="1" applyNumberFormat="1" applyFont="1" applyFill="1" applyAlignment="1">
      <alignment horizontal="center" vertical="center"/>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1" applyNumberFormat="1" applyFont="1" applyFill="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9" fontId="13" fillId="0" borderId="0" xfId="7"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14" fontId="2" fillId="0" borderId="0" xfId="0" applyNumberFormat="1" applyFont="1" applyAlignment="1">
      <alignment horizontal="left" vertical="center"/>
    </xf>
    <xf numFmtId="0" fontId="2" fillId="0" borderId="0" xfId="0" applyFont="1" applyAlignment="1">
      <alignment vertical="center"/>
    </xf>
    <xf numFmtId="0" fontId="2" fillId="0" borderId="0" xfId="0" applyFont="1" applyAlignment="1">
      <alignment vertical="center" wrapText="1"/>
    </xf>
    <xf numFmtId="14" fontId="3" fillId="0" borderId="0" xfId="0" applyNumberFormat="1" applyFont="1" applyAlignment="1">
      <alignment horizontal="left" vertical="center"/>
    </xf>
    <xf numFmtId="0" fontId="3" fillId="0" borderId="0" xfId="0" applyFont="1" applyAlignment="1">
      <alignment vertical="center" wrapText="1"/>
    </xf>
    <xf numFmtId="0" fontId="19" fillId="0" borderId="0" xfId="0" applyFont="1" applyAlignment="1">
      <alignment horizontal="left" vertical="center"/>
    </xf>
    <xf numFmtId="14" fontId="3" fillId="0" borderId="0" xfId="0" quotePrefix="1" applyNumberFormat="1" applyFont="1" applyAlignment="1">
      <alignment horizontal="right" vertical="center"/>
    </xf>
    <xf numFmtId="0" fontId="15" fillId="0" borderId="0" xfId="5" applyFont="1" applyAlignment="1">
      <alignment vertical="center"/>
    </xf>
    <xf numFmtId="0" fontId="26" fillId="0" borderId="0" xfId="0" applyFont="1"/>
    <xf numFmtId="0" fontId="7" fillId="0" borderId="0" xfId="0" applyFont="1"/>
    <xf numFmtId="14" fontId="2" fillId="0" borderId="0" xfId="0" applyNumberFormat="1" applyFont="1" applyAlignment="1">
      <alignment horizontal="left" vertical="top"/>
    </xf>
    <xf numFmtId="0" fontId="2" fillId="0" borderId="0" xfId="0" applyFont="1" applyAlignment="1">
      <alignment vertical="top"/>
    </xf>
    <xf numFmtId="0" fontId="2" fillId="0" borderId="0" xfId="0" applyFont="1" applyAlignment="1">
      <alignment vertical="top" wrapText="1"/>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0" fontId="3" fillId="0" borderId="7" xfId="0" applyFont="1" applyBorder="1" applyAlignment="1">
      <alignment horizontal="center" vertical="center"/>
    </xf>
    <xf numFmtId="0" fontId="3" fillId="0" borderId="0" xfId="0" applyFont="1" applyAlignment="1">
      <alignment vertical="top"/>
    </xf>
    <xf numFmtId="0" fontId="3" fillId="0" borderId="0" xfId="0" applyFont="1" applyAlignment="1">
      <alignment vertical="top" wrapText="1"/>
    </xf>
    <xf numFmtId="14" fontId="3" fillId="0" borderId="0" xfId="0" applyNumberFormat="1" applyFont="1" applyAlignment="1">
      <alignment horizontal="left" vertical="top"/>
    </xf>
    <xf numFmtId="0" fontId="2" fillId="0" borderId="1" xfId="0" applyFont="1" applyBorder="1"/>
    <xf numFmtId="0" fontId="10" fillId="0" borderId="1" xfId="3" applyFill="1" applyBorder="1" applyAlignment="1" applyProtection="1"/>
    <xf numFmtId="0" fontId="4" fillId="0" borderId="0" xfId="0" quotePrefix="1" applyFont="1" applyAlignment="1">
      <alignment horizontal="center" vertical="center"/>
    </xf>
    <xf numFmtId="0" fontId="19" fillId="0" borderId="0" xfId="0" applyFont="1" applyAlignment="1">
      <alignment vertical="center"/>
    </xf>
    <xf numFmtId="0" fontId="2" fillId="0" borderId="0" xfId="0" quotePrefix="1" applyFont="1" applyAlignment="1">
      <alignment vertical="top" wrapText="1"/>
    </xf>
    <xf numFmtId="0" fontId="0" fillId="0" borderId="0" xfId="0" applyAlignment="1">
      <alignment horizontal="center" vertical="center"/>
    </xf>
    <xf numFmtId="14" fontId="29" fillId="0" borderId="0" xfId="0" applyNumberFormat="1" applyFont="1" applyAlignment="1">
      <alignment horizontal="left"/>
    </xf>
    <xf numFmtId="0" fontId="2" fillId="0" borderId="0" xfId="0" applyFont="1" applyAlignment="1">
      <alignment wrapText="1"/>
    </xf>
    <xf numFmtId="0" fontId="31" fillId="0" borderId="0" xfId="0" applyFont="1" applyAlignment="1">
      <alignment horizontal="left" vertical="center"/>
    </xf>
    <xf numFmtId="0" fontId="5" fillId="0" borderId="0" xfId="0" applyFont="1" applyAlignment="1">
      <alignment vertical="center"/>
    </xf>
    <xf numFmtId="0" fontId="0" fillId="0" borderId="0" xfId="0" quotePrefix="1"/>
    <xf numFmtId="0" fontId="11" fillId="0" borderId="0" xfId="0" quotePrefix="1" applyFont="1" applyAlignment="1">
      <alignment vertical="center"/>
    </xf>
    <xf numFmtId="4" fontId="6" fillId="0" borderId="0" xfId="2" applyNumberFormat="1" applyFont="1" applyFill="1" applyBorder="1" applyAlignment="1">
      <alignment vertical="center"/>
    </xf>
    <xf numFmtId="0" fontId="6" fillId="0" borderId="0" xfId="4" applyFont="1" applyAlignment="1">
      <alignment vertical="center"/>
    </xf>
    <xf numFmtId="0" fontId="2" fillId="0" borderId="0" xfId="0" quotePrefix="1" applyFont="1" applyAlignment="1">
      <alignment vertical="center"/>
    </xf>
    <xf numFmtId="0" fontId="3" fillId="0" borderId="0" xfId="0" quotePrefix="1" applyFont="1" applyAlignment="1">
      <alignment vertical="center"/>
    </xf>
    <xf numFmtId="0" fontId="1" fillId="0" borderId="0" xfId="0" applyFont="1" applyAlignment="1">
      <alignment vertical="top"/>
    </xf>
    <xf numFmtId="0" fontId="1" fillId="0" borderId="0" xfId="0" applyFont="1" applyAlignment="1">
      <alignment vertical="top" wrapText="1"/>
    </xf>
    <xf numFmtId="0" fontId="27" fillId="0" borderId="0" xfId="0" applyFont="1" applyAlignment="1">
      <alignment vertical="center"/>
    </xf>
    <xf numFmtId="0" fontId="1" fillId="0" borderId="1" xfId="0" applyFont="1" applyBorder="1"/>
    <xf numFmtId="4" fontId="27" fillId="0" borderId="0" xfId="1" applyNumberFormat="1" applyFont="1" applyFill="1" applyAlignment="1">
      <alignment vertical="center"/>
    </xf>
    <xf numFmtId="43" fontId="26" fillId="6" borderId="0" xfId="1" applyFont="1" applyFill="1" applyAlignment="1">
      <alignment vertical="center"/>
    </xf>
    <xf numFmtId="4" fontId="27" fillId="0" borderId="0" xfId="1" applyNumberFormat="1" applyFont="1" applyAlignment="1">
      <alignment vertical="center"/>
    </xf>
    <xf numFmtId="4" fontId="27" fillId="0" borderId="0" xfId="0" applyNumberFormat="1" applyFont="1" applyAlignment="1">
      <alignment vertical="center"/>
    </xf>
    <xf numFmtId="9" fontId="27" fillId="0" borderId="0" xfId="7" applyFont="1" applyFill="1" applyAlignment="1">
      <alignment horizontal="center" vertical="center"/>
    </xf>
    <xf numFmtId="9" fontId="27" fillId="0" borderId="0" xfId="7" applyFont="1" applyFill="1" applyAlignment="1">
      <alignment vertical="center"/>
    </xf>
    <xf numFmtId="4" fontId="27" fillId="0" borderId="0" xfId="1" applyNumberFormat="1" applyFont="1" applyAlignment="1" applyProtection="1">
      <alignment vertical="center"/>
      <protection locked="0"/>
    </xf>
    <xf numFmtId="0" fontId="27" fillId="3" borderId="0" xfId="0" applyFont="1" applyFill="1" applyAlignment="1">
      <alignment horizontal="center" vertical="center"/>
    </xf>
    <xf numFmtId="14" fontId="1" fillId="0" borderId="0" xfId="0" applyNumberFormat="1" applyFont="1" applyAlignment="1">
      <alignment horizontal="left" vertical="center"/>
    </xf>
    <xf numFmtId="0" fontId="1" fillId="0" borderId="0" xfId="0" quotePrefix="1" applyFont="1" applyAlignment="1">
      <alignment vertical="center"/>
    </xf>
    <xf numFmtId="0" fontId="1" fillId="0" borderId="0" xfId="0" applyFont="1" applyAlignment="1">
      <alignment vertical="center" wrapText="1"/>
    </xf>
    <xf numFmtId="0" fontId="1" fillId="0" borderId="0" xfId="0" applyFont="1"/>
    <xf numFmtId="0" fontId="1" fillId="0" borderId="0" xfId="0" applyFont="1" applyAlignment="1">
      <alignment vertical="center"/>
    </xf>
    <xf numFmtId="0" fontId="15" fillId="0" borderId="0" xfId="0" applyFont="1" applyAlignment="1">
      <alignment horizontal="left" vertical="center"/>
    </xf>
    <xf numFmtId="0" fontId="28" fillId="0" borderId="0" xfId="0" applyFont="1" applyAlignment="1">
      <alignment vertical="center"/>
    </xf>
    <xf numFmtId="0" fontId="28" fillId="0" borderId="0" xfId="0" applyFont="1" applyAlignment="1">
      <alignment horizontal="center" vertical="center"/>
    </xf>
    <xf numFmtId="0" fontId="1" fillId="0" borderId="0" xfId="0" applyFont="1" applyAlignment="1">
      <alignment horizontal="left"/>
    </xf>
    <xf numFmtId="0" fontId="28" fillId="0" borderId="0" xfId="0" applyFont="1" applyAlignment="1">
      <alignment horizontal="right" vertical="center"/>
    </xf>
    <xf numFmtId="0" fontId="28" fillId="0" borderId="0" xfId="0" quotePrefix="1" applyFont="1" applyAlignment="1">
      <alignment vertical="center"/>
    </xf>
    <xf numFmtId="0" fontId="28" fillId="0" borderId="0" xfId="0" quotePrefix="1" applyFont="1" applyAlignment="1">
      <alignment horizontal="center" vertical="center"/>
    </xf>
    <xf numFmtId="0" fontId="1" fillId="0" borderId="1" xfId="0" quotePrefix="1" applyFont="1" applyBorder="1"/>
    <xf numFmtId="0" fontId="1" fillId="0" borderId="1" xfId="0" applyFont="1" applyBorder="1" applyAlignment="1">
      <alignment vertical="center"/>
    </xf>
    <xf numFmtId="14" fontId="1" fillId="0" borderId="0" xfId="0" applyNumberFormat="1" applyFont="1" applyAlignment="1">
      <alignment horizontal="left" vertical="top"/>
    </xf>
    <xf numFmtId="43" fontId="1" fillId="6" borderId="0" xfId="1" applyFont="1" applyFill="1" applyAlignment="1">
      <alignment vertical="center"/>
    </xf>
    <xf numFmtId="14" fontId="34" fillId="0" borderId="0" xfId="0" applyNumberFormat="1" applyFont="1" applyAlignment="1">
      <alignment horizontal="left" vertical="center"/>
    </xf>
    <xf numFmtId="0" fontId="34" fillId="0" borderId="0" xfId="0" quotePrefix="1" applyFont="1" applyAlignment="1">
      <alignment vertical="center"/>
    </xf>
    <xf numFmtId="0" fontId="34" fillId="0" borderId="0" xfId="0" applyFont="1" applyAlignment="1">
      <alignment vertical="center" wrapText="1"/>
    </xf>
    <xf numFmtId="0" fontId="34" fillId="0" borderId="0" xfId="0" applyFont="1"/>
    <xf numFmtId="0" fontId="34" fillId="0" borderId="0" xfId="0" applyFont="1" applyAlignment="1">
      <alignment vertical="center"/>
    </xf>
    <xf numFmtId="0" fontId="30" fillId="0" borderId="0" xfId="0" applyFont="1" applyAlignment="1">
      <alignment vertical="center"/>
    </xf>
    <xf numFmtId="0" fontId="35" fillId="0" borderId="0" xfId="0" applyFont="1"/>
    <xf numFmtId="0" fontId="36" fillId="0" borderId="0" xfId="0" applyFont="1" applyAlignment="1">
      <alignment horizontal="left" vertical="center"/>
    </xf>
    <xf numFmtId="0" fontId="4" fillId="0" borderId="0" xfId="0" quotePrefix="1" applyFont="1" applyAlignment="1">
      <alignment vertical="center"/>
    </xf>
    <xf numFmtId="0" fontId="7" fillId="0" borderId="0" xfId="0" applyFont="1" applyAlignment="1">
      <alignment horizontal="left" vertical="center"/>
    </xf>
    <xf numFmtId="0" fontId="3" fillId="0" borderId="0" xfId="0" quotePrefix="1" applyFont="1" applyAlignment="1">
      <alignment vertical="center" wrapText="1"/>
    </xf>
    <xf numFmtId="0" fontId="28" fillId="0" borderId="9" xfId="0" applyFont="1" applyBorder="1" applyAlignment="1">
      <alignment vertical="center"/>
    </xf>
    <xf numFmtId="0" fontId="33" fillId="0" borderId="9" xfId="0" applyFont="1" applyBorder="1" applyAlignment="1">
      <alignment vertical="center"/>
    </xf>
    <xf numFmtId="0" fontId="0" fillId="0" borderId="9" xfId="0" applyBorder="1" applyAlignment="1">
      <alignment vertical="center"/>
    </xf>
    <xf numFmtId="0" fontId="0" fillId="0" borderId="7" xfId="0" applyBorder="1"/>
    <xf numFmtId="0" fontId="1" fillId="0" borderId="7" xfId="0" applyFont="1" applyBorder="1" applyAlignment="1">
      <alignment horizontal="center" vertical="center"/>
    </xf>
    <xf numFmtId="0" fontId="15" fillId="0" borderId="0" xfId="0" applyFont="1" applyAlignment="1">
      <alignment horizontal="right" vertical="center"/>
    </xf>
    <xf numFmtId="0" fontId="37" fillId="0" borderId="0" xfId="0" applyFont="1" applyAlignment="1">
      <alignment horizontal="center" vertical="center"/>
    </xf>
    <xf numFmtId="0" fontId="5" fillId="0" borderId="0" xfId="0" applyFont="1" applyAlignment="1">
      <alignment horizontal="center" vertical="center"/>
    </xf>
    <xf numFmtId="4" fontId="5" fillId="0" borderId="0" xfId="1" applyNumberFormat="1" applyFont="1" applyFill="1" applyAlignment="1">
      <alignmen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wrapText="1"/>
    </xf>
    <xf numFmtId="0" fontId="8" fillId="0" borderId="0" xfId="0"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2"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0" xfId="0" applyFont="1" applyAlignment="1">
      <alignment horizontal="center" vertical="center" wrapText="1"/>
    </xf>
    <xf numFmtId="0" fontId="21" fillId="0" borderId="0" xfId="0" applyFont="1" applyAlignment="1">
      <alignment horizontal="center" vertical="center" wrapText="1"/>
    </xf>
    <xf numFmtId="4" fontId="6" fillId="0" borderId="1" xfId="1" applyNumberFormat="1" applyFont="1" applyFill="1" applyBorder="1" applyAlignment="1">
      <alignment horizontal="center" vertical="center"/>
    </xf>
    <xf numFmtId="14" fontId="6" fillId="0" borderId="0" xfId="0" applyNumberFormat="1" applyFont="1" applyAlignment="1">
      <alignment horizontal="righ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8" fillId="0" borderId="0" xfId="7" applyNumberFormat="1" applyFont="1" applyAlignment="1">
      <alignment horizontal="right" vertical="center"/>
    </xf>
    <xf numFmtId="9" fontId="6" fillId="0" borderId="8" xfId="7" applyFont="1" applyFill="1" applyBorder="1" applyAlignment="1">
      <alignment horizontal="center" vertical="center"/>
    </xf>
    <xf numFmtId="0" fontId="5" fillId="0" borderId="0" xfId="0" applyFont="1" applyAlignment="1">
      <alignment horizontal="right" vertical="center"/>
    </xf>
  </cellXfs>
  <cellStyles count="8">
    <cellStyle name="Comma" xfId="1" builtinId="3"/>
    <cellStyle name="Comma 2" xfId="2" xr:uid="{00000000-0005-0000-0000-000001000000}"/>
    <cellStyle name="Hyperlink" xfId="3" builtinId="8"/>
    <cellStyle name="Normal" xfId="0" builtinId="0"/>
    <cellStyle name="Normal 2" xfId="4" xr:uid="{00000000-0005-0000-0000-000004000000}"/>
    <cellStyle name="Normal 3" xfId="5" xr:uid="{00000000-0005-0000-0000-000005000000}"/>
    <cellStyle name="Normal 4" xfId="6" xr:uid="{00000000-0005-0000-0000-000006000000}"/>
    <cellStyle name="Percent" xfId="7" builtinId="5"/>
  </cellStyles>
  <dxfs count="0"/>
  <tableStyles count="0" defaultTableStyle="TableStyleMedium2" defaultPivotStyle="PivotStyleLight16"/>
  <colors>
    <mruColors>
      <color rgb="FF66FFFF"/>
      <color rgb="FFFFFFFF"/>
      <color rgb="FFFFFFCC"/>
      <color rgb="FF0000FF"/>
      <color rgb="FF99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cid:DE830B0B-A9C4-4E38-9E65-B92C2FFCD7A5" TargetMode="External"/><Relationship Id="rId2" Type="http://schemas.openxmlformats.org/officeDocument/2006/relationships/image" Target="../media/image4.jpe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19050</xdr:colOff>
      <xdr:row>2</xdr:row>
      <xdr:rowOff>11430</xdr:rowOff>
    </xdr:from>
    <xdr:to>
      <xdr:col>2</xdr:col>
      <xdr:colOff>1190761</xdr:colOff>
      <xdr:row>3</xdr:row>
      <xdr:rowOff>11430</xdr:rowOff>
    </xdr:to>
    <xdr:pic>
      <xdr:nvPicPr>
        <xdr:cNvPr id="7984" name="Picture 335">
          <a:extLst>
            <a:ext uri="{FF2B5EF4-FFF2-40B4-BE49-F238E27FC236}">
              <a16:creationId xmlns:a16="http://schemas.microsoft.com/office/drawing/2014/main" id="{00000000-0008-0000-0100-0000301F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9050" y="342900"/>
          <a:ext cx="1562100" cy="200025"/>
        </a:xfrm>
        <a:prstGeom prst="rect">
          <a:avLst/>
        </a:prstGeom>
        <a:noFill/>
        <a:ln>
          <a:noFill/>
        </a:ln>
        <a:effectLst>
          <a:outerShdw blurRad="50800" dist="50800" dir="5400000" algn="ctr" rotWithShape="0">
            <a:schemeClr val="bg1"/>
          </a:outerShdw>
        </a:effectLst>
      </xdr:spPr>
    </xdr:pic>
    <xdr:clientData/>
  </xdr:twoCellAnchor>
  <xdr:twoCellAnchor editAs="oneCell">
    <xdr:from>
      <xdr:col>34</xdr:col>
      <xdr:colOff>180975</xdr:colOff>
      <xdr:row>2</xdr:row>
      <xdr:rowOff>19050</xdr:rowOff>
    </xdr:from>
    <xdr:to>
      <xdr:col>36</xdr:col>
      <xdr:colOff>9525</xdr:colOff>
      <xdr:row>4</xdr:row>
      <xdr:rowOff>104775</xdr:rowOff>
    </xdr:to>
    <xdr:pic>
      <xdr:nvPicPr>
        <xdr:cNvPr id="19274" name="Picture 4">
          <a:extLst>
            <a:ext uri="{FF2B5EF4-FFF2-40B4-BE49-F238E27FC236}">
              <a16:creationId xmlns:a16="http://schemas.microsoft.com/office/drawing/2014/main" id="{00000000-0008-0000-0100-00004A4B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964400" y="342900"/>
          <a:ext cx="104775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400049</xdr:colOff>
      <xdr:row>1</xdr:row>
      <xdr:rowOff>95250</xdr:rowOff>
    </xdr:from>
    <xdr:to>
      <xdr:col>9</xdr:col>
      <xdr:colOff>352424</xdr:colOff>
      <xdr:row>4</xdr:row>
      <xdr:rowOff>81915</xdr:rowOff>
    </xdr:to>
    <xdr:pic>
      <xdr:nvPicPr>
        <xdr:cNvPr id="19276" name="Picture 2">
          <a:extLst>
            <a:ext uri="{FF2B5EF4-FFF2-40B4-BE49-F238E27FC236}">
              <a16:creationId xmlns:a16="http://schemas.microsoft.com/office/drawing/2014/main" id="{00000000-0008-0000-0100-00004C4B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43149" y="257175"/>
          <a:ext cx="1714500" cy="548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20296" name="Line 118">
          <a:extLst>
            <a:ext uri="{FF2B5EF4-FFF2-40B4-BE49-F238E27FC236}">
              <a16:creationId xmlns:a16="http://schemas.microsoft.com/office/drawing/2014/main" id="{00000000-0008-0000-0200-0000484F0000}"/>
            </a:ext>
          </a:extLst>
        </xdr:cNvPr>
        <xdr:cNvSpPr>
          <a:spLocks noChangeShapeType="1"/>
        </xdr:cNvSpPr>
      </xdr:nvSpPr>
      <xdr:spPr bwMode="auto">
        <a:xfrm>
          <a:off x="3952875" y="15335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20297" name="Line 192">
          <a:extLst>
            <a:ext uri="{FF2B5EF4-FFF2-40B4-BE49-F238E27FC236}">
              <a16:creationId xmlns:a16="http://schemas.microsoft.com/office/drawing/2014/main" id="{00000000-0008-0000-0200-0000494F0000}"/>
            </a:ext>
          </a:extLst>
        </xdr:cNvPr>
        <xdr:cNvSpPr>
          <a:spLocks noChangeShapeType="1"/>
        </xdr:cNvSpPr>
      </xdr:nvSpPr>
      <xdr:spPr bwMode="auto">
        <a:xfrm>
          <a:off x="3952875" y="15335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20298" name="Picture 335">
          <a:extLst>
            <a:ext uri="{FF2B5EF4-FFF2-40B4-BE49-F238E27FC236}">
              <a16:creationId xmlns:a16="http://schemas.microsoft.com/office/drawing/2014/main" id="{00000000-0008-0000-0200-00004A4F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430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69961</xdr:colOff>
      <xdr:row>12</xdr:row>
      <xdr:rowOff>65899</xdr:rowOff>
    </xdr:from>
    <xdr:to>
      <xdr:col>14</xdr:col>
      <xdr:colOff>127983</xdr:colOff>
      <xdr:row>15</xdr:row>
      <xdr:rowOff>83638</xdr:rowOff>
    </xdr:to>
    <xdr:pic>
      <xdr:nvPicPr>
        <xdr:cNvPr id="20300" name="Picture 5">
          <a:extLst>
            <a:ext uri="{FF2B5EF4-FFF2-40B4-BE49-F238E27FC236}">
              <a16:creationId xmlns:a16="http://schemas.microsoft.com/office/drawing/2014/main" id="{00000000-0008-0000-0200-00004C4F0000}"/>
            </a:ext>
          </a:extLst>
        </xdr:cNvPr>
        <xdr:cNvPicPr>
          <a:picLocks noChangeAspect="1"/>
        </xdr:cNvPicPr>
      </xdr:nvPicPr>
      <xdr:blipFill>
        <a:blip xmlns:r="http://schemas.openxmlformats.org/officeDocument/2006/relationships" r:embed="rId2" r:link="rId3" cstate="print">
          <a:extLst>
            <a:ext uri="{28A0092B-C50C-407E-A947-70E740481C1C}">
              <a14:useLocalDpi xmlns:a14="http://schemas.microsoft.com/office/drawing/2010/main" val="0"/>
            </a:ext>
          </a:extLst>
        </a:blip>
        <a:stretch>
          <a:fillRect/>
        </a:stretch>
      </xdr:blipFill>
      <xdr:spPr bwMode="auto">
        <a:xfrm>
          <a:off x="2825965" y="1611760"/>
          <a:ext cx="1767838" cy="548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milestonetiles.com/en/collection/marbles/" TargetMode="External"/><Relationship Id="rId13" Type="http://schemas.openxmlformats.org/officeDocument/2006/relationships/hyperlink" Target="https://www.milestonetiles.com/en/collection/tycoon/" TargetMode="External"/><Relationship Id="rId18" Type="http://schemas.openxmlformats.org/officeDocument/2006/relationships/hyperlink" Target="https://www.milestonetiles.com/en/collection/area-51/" TargetMode="External"/><Relationship Id="rId26" Type="http://schemas.openxmlformats.org/officeDocument/2006/relationships/hyperlink" Target="https://www.milestonetiles.com/en/collection/mood-wood/" TargetMode="External"/><Relationship Id="rId39" Type="http://schemas.openxmlformats.org/officeDocument/2006/relationships/hyperlink" Target="https://www.milestonetiles.com/products/quartz-24x48-grip-porcelain-2cm-paver-tile-in-extra-white" TargetMode="External"/><Relationship Id="rId3" Type="http://schemas.openxmlformats.org/officeDocument/2006/relationships/hyperlink" Target="https://www.milestonetiles.com/en/collection/basaltine/" TargetMode="External"/><Relationship Id="rId21" Type="http://schemas.openxmlformats.org/officeDocument/2006/relationships/hyperlink" Target="https://www.milestonetiles.com/en/collection/classica/" TargetMode="External"/><Relationship Id="rId34" Type="http://schemas.openxmlformats.org/officeDocument/2006/relationships/hyperlink" Target="https://www.milestonetiles.com/collections/playful" TargetMode="External"/><Relationship Id="rId7" Type="http://schemas.openxmlformats.org/officeDocument/2006/relationships/hyperlink" Target="https://www.milestonetiles.com/en/collection/pier/" TargetMode="External"/><Relationship Id="rId12" Type="http://schemas.openxmlformats.org/officeDocument/2006/relationships/hyperlink" Target="https://www.milestonetiles.com/en/collection/plaster-2-0/" TargetMode="External"/><Relationship Id="rId17" Type="http://schemas.openxmlformats.org/officeDocument/2006/relationships/hyperlink" Target="https://www.milestonetiles.com/en/collection/one/" TargetMode="External"/><Relationship Id="rId25" Type="http://schemas.openxmlformats.org/officeDocument/2006/relationships/hyperlink" Target="https://www.milestonetiles.com/en/collection/lacquered-wood/" TargetMode="External"/><Relationship Id="rId33" Type="http://schemas.openxmlformats.org/officeDocument/2006/relationships/hyperlink" Target="https://www.milestonetiles.com/collections/malibu-plank" TargetMode="External"/><Relationship Id="rId38" Type="http://schemas.openxmlformats.org/officeDocument/2006/relationships/hyperlink" Target="https://www.milestonetiles.com/collections/20-mm/products/earth-24x24-grip-porcelain-2cm-paver-tile-in-dark-grey" TargetMode="External"/><Relationship Id="rId2" Type="http://schemas.openxmlformats.org/officeDocument/2006/relationships/hyperlink" Target="https://www.milestonetiles.com/en/collection/absolute/" TargetMode="External"/><Relationship Id="rId16" Type="http://schemas.openxmlformats.org/officeDocument/2006/relationships/hyperlink" Target="https://www.milestonetiles.com/en/collection/native/" TargetMode="External"/><Relationship Id="rId20" Type="http://schemas.openxmlformats.org/officeDocument/2006/relationships/hyperlink" Target="https://www.milestonetiles.com/en/collection/bestow/" TargetMode="External"/><Relationship Id="rId29" Type="http://schemas.openxmlformats.org/officeDocument/2006/relationships/hyperlink" Target="https://www.milestonetiles.com/en/collection/net-zero/" TargetMode="External"/><Relationship Id="rId1" Type="http://schemas.openxmlformats.org/officeDocument/2006/relationships/hyperlink" Target="http://www.conestogatile.com/" TargetMode="External"/><Relationship Id="rId6" Type="http://schemas.openxmlformats.org/officeDocument/2006/relationships/hyperlink" Target="https://www.milestonetiles.com/en/collection/onyx/" TargetMode="External"/><Relationship Id="rId11" Type="http://schemas.openxmlformats.org/officeDocument/2006/relationships/hyperlink" Target="https://www.milestonetiles.com/en/collection/urban-living/" TargetMode="External"/><Relationship Id="rId24" Type="http://schemas.openxmlformats.org/officeDocument/2006/relationships/hyperlink" Target="https://www.milestonetiles.com/en/collection/farmhouse-living/" TargetMode="External"/><Relationship Id="rId32" Type="http://schemas.openxmlformats.org/officeDocument/2006/relationships/hyperlink" Target="https://www.milestonetiles.com/collections/earthen" TargetMode="External"/><Relationship Id="rId37" Type="http://schemas.openxmlformats.org/officeDocument/2006/relationships/hyperlink" Target="https://www.milestonetiles.com/collections/untamed" TargetMode="External"/><Relationship Id="rId5" Type="http://schemas.openxmlformats.org/officeDocument/2006/relationships/hyperlink" Target="https://www.milestonetiles.com/en/collection/luxury/" TargetMode="External"/><Relationship Id="rId15" Type="http://schemas.openxmlformats.org/officeDocument/2006/relationships/hyperlink" Target="https://www.milestonetiles.com/en/collection/lith/" TargetMode="External"/><Relationship Id="rId23" Type="http://schemas.openxmlformats.org/officeDocument/2006/relationships/hyperlink" Target="https://www.milestonetiles.com/en/collection/ecostone/" TargetMode="External"/><Relationship Id="rId28" Type="http://schemas.openxmlformats.org/officeDocument/2006/relationships/hyperlink" Target="https://www.milestonetiles.com/en/collection/imprint/" TargetMode="External"/><Relationship Id="rId36" Type="http://schemas.openxmlformats.org/officeDocument/2006/relationships/hyperlink" Target="https://www.milestonetiles.com/collections/travertine" TargetMode="External"/><Relationship Id="rId10" Type="http://schemas.openxmlformats.org/officeDocument/2006/relationships/hyperlink" Target="https://www.milestonetiles.com/en/collection/epic/" TargetMode="External"/><Relationship Id="rId19" Type="http://schemas.openxmlformats.org/officeDocument/2006/relationships/hyperlink" Target="https://www.milestonetiles.com/en/collection/atelier/" TargetMode="External"/><Relationship Id="rId31" Type="http://schemas.openxmlformats.org/officeDocument/2006/relationships/hyperlink" Target="https://www.milestonetiles.com/collections/4earth" TargetMode="External"/><Relationship Id="rId4" Type="http://schemas.openxmlformats.org/officeDocument/2006/relationships/hyperlink" Target="https://www.milestonetiles.com/en/collection/breccia/" TargetMode="External"/><Relationship Id="rId9" Type="http://schemas.openxmlformats.org/officeDocument/2006/relationships/hyperlink" Target="https://www.milestonetiles.com/en/collection/rustic-stone/" TargetMode="External"/><Relationship Id="rId14" Type="http://schemas.openxmlformats.org/officeDocument/2006/relationships/hyperlink" Target="https://www.milestonetiles.com/en/collection/jem/" TargetMode="External"/><Relationship Id="rId22" Type="http://schemas.openxmlformats.org/officeDocument/2006/relationships/hyperlink" Target="https://www.milestonetiles.com/en/collection/core/" TargetMode="External"/><Relationship Id="rId27" Type="http://schemas.openxmlformats.org/officeDocument/2006/relationships/hyperlink" Target="https://www.milestonetiles.com/en/collection/stratos/" TargetMode="External"/><Relationship Id="rId30" Type="http://schemas.openxmlformats.org/officeDocument/2006/relationships/hyperlink" Target="https://www.milestonetiles.com/" TargetMode="External"/><Relationship Id="rId35" Type="http://schemas.openxmlformats.org/officeDocument/2006/relationships/hyperlink" Target="https://www.milestonetiles.com/search?q=shapes"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58</v>
      </c>
      <c r="B1" s="107" t="s">
        <v>471</v>
      </c>
    </row>
    <row r="2" spans="1:13" ht="13.5" x14ac:dyDescent="0.25">
      <c r="A2" s="7" t="s">
        <v>87</v>
      </c>
      <c r="B2" s="220" t="s">
        <v>472</v>
      </c>
      <c r="D2" s="173"/>
    </row>
    <row r="3" spans="1:13" ht="13.5" x14ac:dyDescent="0.25">
      <c r="A3" s="7" t="s">
        <v>75</v>
      </c>
      <c r="B3" s="105" t="s">
        <v>88</v>
      </c>
      <c r="D3" s="173"/>
    </row>
    <row r="4" spans="1:13" x14ac:dyDescent="0.2">
      <c r="A4" s="7" t="s">
        <v>29</v>
      </c>
      <c r="B4" s="106" t="s">
        <v>864</v>
      </c>
    </row>
    <row r="6" spans="1:13" x14ac:dyDescent="0.2">
      <c r="A6" s="88"/>
      <c r="B6" s="88"/>
      <c r="C6" s="88"/>
      <c r="D6" s="88"/>
      <c r="E6" s="88"/>
      <c r="F6" s="88"/>
      <c r="G6" s="88"/>
      <c r="H6" s="88"/>
    </row>
    <row r="8" spans="1:13" x14ac:dyDescent="0.2">
      <c r="A8" s="50" t="s">
        <v>43</v>
      </c>
      <c r="B8" s="51"/>
      <c r="C8" s="248"/>
      <c r="D8" s="248"/>
      <c r="E8" s="248"/>
      <c r="F8" s="248"/>
      <c r="G8" s="248"/>
      <c r="H8" s="249"/>
    </row>
    <row r="9" spans="1:13" x14ac:dyDescent="0.2">
      <c r="A9" s="3"/>
      <c r="B9" s="3"/>
      <c r="C9" s="3"/>
      <c r="D9" s="3"/>
      <c r="E9" s="3"/>
      <c r="F9" s="3"/>
      <c r="G9" s="3"/>
      <c r="H9" s="3"/>
      <c r="I9" s="3"/>
      <c r="J9" s="3"/>
      <c r="K9" s="3"/>
      <c r="L9" s="3"/>
      <c r="M9" s="3"/>
    </row>
    <row r="10" spans="1:13" x14ac:dyDescent="0.2">
      <c r="A10" s="3"/>
      <c r="B10" s="3" t="s">
        <v>32</v>
      </c>
      <c r="C10" s="3"/>
      <c r="D10" s="3"/>
      <c r="F10" s="3"/>
      <c r="G10" s="3"/>
      <c r="H10" s="3"/>
      <c r="I10" s="3"/>
      <c r="J10" s="3"/>
      <c r="K10" s="3"/>
      <c r="L10" s="3"/>
      <c r="M10" s="3"/>
    </row>
    <row r="11" spans="1:13" x14ac:dyDescent="0.2">
      <c r="A11" s="3"/>
      <c r="B11" s="3" t="s">
        <v>33</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34</v>
      </c>
      <c r="C14" s="3"/>
      <c r="D14" s="3"/>
      <c r="F14" s="3"/>
      <c r="G14" s="3"/>
      <c r="H14" s="3"/>
      <c r="I14" s="3"/>
      <c r="J14" s="3"/>
      <c r="K14" s="3"/>
      <c r="L14" s="3"/>
      <c r="M14" s="3"/>
    </row>
    <row r="15" spans="1:13" x14ac:dyDescent="0.2">
      <c r="A15" s="3"/>
      <c r="B15" s="3" t="s">
        <v>33</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35</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36</v>
      </c>
      <c r="C20" s="48"/>
      <c r="D20" s="3"/>
      <c r="E20" s="3"/>
      <c r="F20" s="3"/>
      <c r="G20" s="3"/>
      <c r="H20" s="3"/>
      <c r="I20" s="3"/>
      <c r="J20" s="3"/>
      <c r="K20" s="3"/>
      <c r="L20" s="3"/>
      <c r="M20" s="3"/>
    </row>
    <row r="21" spans="1:13" x14ac:dyDescent="0.2">
      <c r="B21" s="49" t="s">
        <v>16</v>
      </c>
      <c r="C21" s="49" t="s">
        <v>37</v>
      </c>
      <c r="D21" s="3"/>
      <c r="E21" s="3"/>
      <c r="F21" s="3"/>
      <c r="G21" s="3"/>
      <c r="H21" s="3"/>
      <c r="I21" s="3"/>
      <c r="J21" s="3"/>
      <c r="K21" s="3"/>
      <c r="L21" s="3"/>
      <c r="M21" s="3"/>
    </row>
    <row r="22" spans="1:13" x14ac:dyDescent="0.2">
      <c r="B22" s="47" t="str">
        <f>+B3</f>
        <v>G</v>
      </c>
      <c r="C22" s="63"/>
      <c r="D22" s="3"/>
      <c r="E22" s="3"/>
      <c r="F22" s="3"/>
      <c r="G22" s="3"/>
      <c r="H22" s="3"/>
      <c r="I22" s="3"/>
      <c r="J22" s="3"/>
      <c r="K22" s="3"/>
      <c r="L22" s="3"/>
      <c r="M22" s="3"/>
    </row>
    <row r="23" spans="1:13" x14ac:dyDescent="0.2">
      <c r="B23" s="6"/>
      <c r="C23" s="108"/>
      <c r="D23" s="3"/>
      <c r="E23" s="3"/>
      <c r="F23" s="3"/>
      <c r="G23" s="3"/>
      <c r="H23" s="3"/>
      <c r="I23" s="3"/>
      <c r="J23" s="3"/>
      <c r="K23" s="3"/>
      <c r="L23" s="3"/>
      <c r="M23" s="3"/>
    </row>
    <row r="24" spans="1:13" x14ac:dyDescent="0.2">
      <c r="A24" s="3"/>
      <c r="B24" s="3" t="s">
        <v>38</v>
      </c>
      <c r="C24" s="3"/>
      <c r="D24" s="3"/>
      <c r="F24" s="3"/>
      <c r="G24" s="3"/>
      <c r="H24" s="3"/>
      <c r="I24" s="3"/>
      <c r="J24" s="3"/>
      <c r="K24" s="3"/>
      <c r="L24" s="3"/>
      <c r="M24" s="3"/>
    </row>
    <row r="25" spans="1:13" x14ac:dyDescent="0.2">
      <c r="A25" s="3"/>
      <c r="B25" s="3" t="s">
        <v>33</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66</v>
      </c>
      <c r="B28" s="3" t="s">
        <v>39</v>
      </c>
      <c r="C28" s="3"/>
      <c r="D28" s="3"/>
      <c r="E28" s="3"/>
      <c r="F28" s="3"/>
      <c r="G28" s="3"/>
      <c r="H28" s="3"/>
      <c r="I28" s="3"/>
      <c r="J28" s="3"/>
      <c r="K28" s="3"/>
      <c r="L28" s="3"/>
      <c r="M28" s="3"/>
    </row>
    <row r="29" spans="1:13" x14ac:dyDescent="0.2">
      <c r="A29" s="79"/>
      <c r="B29" s="3" t="s">
        <v>7</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67</v>
      </c>
      <c r="B31" s="3" t="s">
        <v>68</v>
      </c>
      <c r="C31" s="3"/>
      <c r="D31" s="3"/>
      <c r="E31" s="3"/>
      <c r="F31" s="3"/>
      <c r="G31" s="3"/>
      <c r="H31" s="3"/>
      <c r="I31" s="3"/>
      <c r="J31" s="3"/>
      <c r="K31" s="3"/>
      <c r="L31" s="3"/>
      <c r="M31" s="3"/>
    </row>
    <row r="32" spans="1:13" x14ac:dyDescent="0.2">
      <c r="A32" s="79"/>
      <c r="B32" s="3" t="s">
        <v>80</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69</v>
      </c>
      <c r="B34" s="3" t="s">
        <v>44</v>
      </c>
      <c r="C34" s="3"/>
      <c r="D34" s="3"/>
      <c r="E34" s="3"/>
      <c r="F34" s="3"/>
      <c r="G34" s="3"/>
      <c r="H34" s="3"/>
      <c r="I34" s="3"/>
      <c r="J34" s="3"/>
      <c r="K34" s="3"/>
      <c r="L34" s="3"/>
      <c r="M34" s="3"/>
    </row>
    <row r="35" spans="1:13" x14ac:dyDescent="0.2">
      <c r="A35" s="79"/>
      <c r="B35" s="3" t="s">
        <v>81</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2" t="s">
        <v>55</v>
      </c>
      <c r="C37" s="102" t="s">
        <v>70</v>
      </c>
      <c r="D37" s="250" t="s">
        <v>56</v>
      </c>
      <c r="E37" s="251"/>
      <c r="F37" s="102" t="s">
        <v>71</v>
      </c>
      <c r="G37" s="102" t="s">
        <v>72</v>
      </c>
      <c r="H37" s="102" t="s">
        <v>73</v>
      </c>
      <c r="I37" s="3"/>
      <c r="J37" s="3"/>
      <c r="K37" s="3"/>
      <c r="L37" s="3"/>
      <c r="M37" s="3"/>
    </row>
    <row r="38" spans="1:13" x14ac:dyDescent="0.2">
      <c r="B38" s="103">
        <v>1</v>
      </c>
      <c r="C38" s="123"/>
      <c r="D38" s="104" t="s">
        <v>57</v>
      </c>
      <c r="E38" s="101"/>
      <c r="F38" s="124" t="s">
        <v>74</v>
      </c>
      <c r="G38" s="124">
        <v>0</v>
      </c>
      <c r="H38" s="124"/>
      <c r="I38" s="3"/>
      <c r="J38" s="3"/>
      <c r="K38" s="3"/>
      <c r="L38" s="3"/>
      <c r="M38" s="3"/>
    </row>
    <row r="39" spans="1:13" x14ac:dyDescent="0.2">
      <c r="B39" s="103">
        <v>2</v>
      </c>
      <c r="C39" s="123"/>
      <c r="D39" s="104" t="s">
        <v>47</v>
      </c>
      <c r="E39" s="101"/>
      <c r="F39" s="124" t="s">
        <v>74</v>
      </c>
      <c r="G39" s="124">
        <v>0</v>
      </c>
      <c r="H39" s="124"/>
      <c r="I39" s="3"/>
      <c r="J39" s="3"/>
      <c r="K39" s="3"/>
      <c r="L39" s="3"/>
      <c r="M39" s="3"/>
    </row>
    <row r="40" spans="1:13" x14ac:dyDescent="0.2">
      <c r="B40" s="103">
        <v>3</v>
      </c>
      <c r="C40" s="123"/>
      <c r="D40" s="104" t="s">
        <v>8</v>
      </c>
      <c r="E40" s="101"/>
      <c r="F40" s="124" t="s">
        <v>74</v>
      </c>
      <c r="G40" s="124">
        <v>0</v>
      </c>
      <c r="H40" s="124"/>
      <c r="I40" s="3"/>
      <c r="J40" s="3"/>
      <c r="K40" s="3" t="s">
        <v>590</v>
      </c>
      <c r="L40" s="3"/>
      <c r="M40" s="3"/>
    </row>
    <row r="41" spans="1:13" x14ac:dyDescent="0.2">
      <c r="B41" s="103">
        <v>4</v>
      </c>
      <c r="C41" s="123"/>
      <c r="D41" s="104">
        <v>0</v>
      </c>
      <c r="E41" s="101"/>
      <c r="F41" s="124" t="s">
        <v>74</v>
      </c>
      <c r="G41" s="124">
        <v>0</v>
      </c>
      <c r="H41" s="124"/>
      <c r="I41" s="3"/>
      <c r="J41" s="3"/>
      <c r="K41" s="3"/>
      <c r="L41" s="3"/>
      <c r="M41" s="3"/>
    </row>
    <row r="42" spans="1:13" x14ac:dyDescent="0.2">
      <c r="B42" s="103">
        <v>5</v>
      </c>
      <c r="C42" s="123"/>
      <c r="D42" s="104">
        <v>0</v>
      </c>
      <c r="E42" s="101"/>
      <c r="F42" s="124" t="s">
        <v>74</v>
      </c>
      <c r="G42" s="124">
        <v>0</v>
      </c>
      <c r="H42" s="124"/>
      <c r="I42" s="3"/>
      <c r="J42" s="3"/>
      <c r="K42" s="3"/>
      <c r="L42" s="3"/>
      <c r="M42" s="3"/>
    </row>
    <row r="43" spans="1:13" x14ac:dyDescent="0.2">
      <c r="B43" s="103">
        <v>6</v>
      </c>
      <c r="C43" s="123"/>
      <c r="D43" s="104">
        <v>0</v>
      </c>
      <c r="E43" s="101"/>
      <c r="F43" s="124" t="s">
        <v>74</v>
      </c>
      <c r="G43" s="124">
        <v>0</v>
      </c>
      <c r="H43" s="124"/>
      <c r="I43" s="3"/>
      <c r="J43" s="3"/>
      <c r="K43" s="3"/>
      <c r="L43" s="3"/>
      <c r="M43" s="3"/>
    </row>
    <row r="44" spans="1:13" x14ac:dyDescent="0.2">
      <c r="B44" s="103">
        <v>7</v>
      </c>
      <c r="C44" s="123"/>
      <c r="D44" s="104">
        <v>0</v>
      </c>
      <c r="E44" s="101"/>
      <c r="F44" s="124" t="s">
        <v>74</v>
      </c>
      <c r="G44" s="124">
        <v>0</v>
      </c>
      <c r="H44" s="124"/>
      <c r="I44" s="3"/>
      <c r="J44" s="3"/>
      <c r="K44" s="3"/>
      <c r="L44" s="3"/>
      <c r="M44" s="3"/>
    </row>
    <row r="45" spans="1:13" x14ac:dyDescent="0.2">
      <c r="A45" s="3"/>
      <c r="B45" s="3"/>
      <c r="C45" s="3"/>
      <c r="D45" s="3"/>
      <c r="E45" s="3"/>
      <c r="F45" s="3"/>
      <c r="G45" s="3"/>
      <c r="H45" s="3"/>
      <c r="I45" s="3"/>
      <c r="J45" s="3"/>
      <c r="K45" s="3"/>
      <c r="L45" s="3"/>
      <c r="M45" s="3"/>
    </row>
    <row r="46" spans="1:13" x14ac:dyDescent="0.2">
      <c r="A46" s="3" t="s">
        <v>40</v>
      </c>
      <c r="B46" s="3"/>
      <c r="C46" s="3"/>
      <c r="D46" s="3"/>
      <c r="E46" s="3"/>
      <c r="F46" s="3"/>
      <c r="G46" s="3"/>
      <c r="H46" s="3"/>
      <c r="I46" s="3"/>
      <c r="J46" s="3"/>
      <c r="K46" s="3"/>
      <c r="L46" s="3"/>
      <c r="M46" s="3"/>
    </row>
    <row r="47" spans="1:13" x14ac:dyDescent="0.2">
      <c r="A47" s="3" t="s">
        <v>138</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41</v>
      </c>
      <c r="C49" s="3"/>
      <c r="D49" s="3"/>
      <c r="F49" s="3"/>
      <c r="G49" s="3"/>
      <c r="H49" s="3"/>
      <c r="I49" s="3"/>
      <c r="J49" s="3"/>
      <c r="K49" s="3"/>
      <c r="L49" s="3"/>
      <c r="M49" s="3"/>
    </row>
    <row r="50" spans="1:13" x14ac:dyDescent="0.2">
      <c r="A50" s="3"/>
      <c r="B50" s="3" t="s">
        <v>33</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42</v>
      </c>
      <c r="C53" s="3"/>
      <c r="D53" s="3"/>
      <c r="F53" s="3"/>
      <c r="G53" s="3"/>
      <c r="H53" s="3"/>
      <c r="I53" s="3"/>
      <c r="J53" s="3"/>
      <c r="K53" s="3"/>
      <c r="L53" s="3"/>
      <c r="M53" s="3"/>
    </row>
    <row r="54" spans="1:13" x14ac:dyDescent="0.2">
      <c r="A54" s="3"/>
      <c r="B54" s="3" t="s">
        <v>33</v>
      </c>
      <c r="C54" s="3"/>
      <c r="D54" s="3"/>
      <c r="F54" s="3"/>
      <c r="G54" s="3"/>
      <c r="H54" s="3"/>
      <c r="I54" s="3"/>
      <c r="J54" s="3"/>
      <c r="K54" s="3"/>
      <c r="L54" s="3"/>
      <c r="M54" s="3"/>
    </row>
    <row r="55" spans="1:13" x14ac:dyDescent="0.2">
      <c r="A55" s="3"/>
      <c r="B55" s="3"/>
      <c r="C55" s="3"/>
      <c r="D55" s="3"/>
      <c r="E55" s="3"/>
      <c r="F55" s="3"/>
      <c r="G55" s="3"/>
      <c r="H55" s="86" t="s">
        <v>22</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8"/>
      <c r="B60" s="88"/>
      <c r="C60" s="88"/>
      <c r="D60" s="88"/>
      <c r="E60" s="88"/>
      <c r="F60" s="88"/>
      <c r="G60" s="88"/>
      <c r="H60" s="88"/>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T54"/>
  <sheetViews>
    <sheetView workbookViewId="0">
      <selection sqref="A1:L53"/>
    </sheetView>
  </sheetViews>
  <sheetFormatPr defaultRowHeight="12.75" x14ac:dyDescent="0.2"/>
  <cols>
    <col min="1" max="1" width="4.85546875" style="10" customWidth="1"/>
    <col min="2" max="2" width="1" style="10" customWidth="1"/>
    <col min="3" max="3" width="22.28515625" style="2" customWidth="1"/>
    <col min="4" max="4" width="1" style="2" customWidth="1"/>
    <col min="5" max="5" width="19.7109375" style="2" customWidth="1"/>
    <col min="6" max="6" width="0.42578125" style="2" customWidth="1"/>
    <col min="7" max="7" width="0.42578125" customWidth="1"/>
    <col min="8" max="8" width="4.85546875" style="10" customWidth="1"/>
    <col min="9" max="9" width="1" style="10" customWidth="1"/>
    <col min="10" max="10" width="22.28515625" style="2" customWidth="1"/>
    <col min="11" max="11" width="1" style="2" customWidth="1"/>
    <col min="12" max="12" width="19.7109375" style="2" customWidth="1"/>
  </cols>
  <sheetData>
    <row r="3" spans="1:20" ht="15.75" x14ac:dyDescent="0.2">
      <c r="A3" s="83"/>
      <c r="B3" s="83"/>
      <c r="C3" s="83"/>
      <c r="D3" s="83"/>
      <c r="E3" s="83"/>
      <c r="F3" s="83"/>
      <c r="G3" s="254" t="str">
        <f>"File '"&amp;Instructions!B2&amp;"' - "&amp;Instructions!B1</f>
        <v>File 'M' - Milestone</v>
      </c>
      <c r="H3" s="254"/>
      <c r="I3" s="254"/>
      <c r="J3" s="254"/>
      <c r="K3" s="254"/>
      <c r="L3" s="254"/>
      <c r="R3" s="11"/>
      <c r="S3" s="6"/>
      <c r="T3" s="36"/>
    </row>
    <row r="4" spans="1:20" ht="15.75" x14ac:dyDescent="0.2">
      <c r="A4" s="83"/>
      <c r="B4" s="83"/>
      <c r="C4" s="83"/>
      <c r="D4" s="83"/>
      <c r="E4" s="83"/>
      <c r="F4" s="83"/>
      <c r="G4" s="83"/>
      <c r="R4" s="11"/>
      <c r="S4" s="6"/>
      <c r="T4" s="36"/>
    </row>
    <row r="5" spans="1:20" ht="15.75" x14ac:dyDescent="0.2">
      <c r="A5" s="83"/>
      <c r="B5" s="83"/>
      <c r="C5" s="83"/>
      <c r="D5" s="83"/>
      <c r="E5" s="83"/>
      <c r="F5" s="83"/>
      <c r="G5" s="83"/>
      <c r="H5" s="83"/>
      <c r="I5" s="83"/>
      <c r="J5" s="83"/>
      <c r="K5" s="83"/>
      <c r="L5" s="83" t="s">
        <v>139</v>
      </c>
      <c r="M5" s="3"/>
      <c r="N5" s="3"/>
      <c r="O5" s="3"/>
      <c r="P5" s="3"/>
      <c r="Q5" s="4"/>
      <c r="R5" s="11"/>
      <c r="S5" s="6"/>
      <c r="T5" s="36"/>
    </row>
    <row r="6" spans="1:20" ht="15.75" x14ac:dyDescent="0.2">
      <c r="A6" s="252" t="str">
        <f>"Price List Index - "&amp;Instructions!B4</f>
        <v>Price List Index - 5/1/26</v>
      </c>
      <c r="B6" s="252"/>
      <c r="C6" s="252"/>
      <c r="D6" s="252"/>
      <c r="E6" s="252"/>
      <c r="F6" s="252"/>
      <c r="G6" s="252"/>
      <c r="H6" s="252"/>
      <c r="I6" s="252"/>
      <c r="J6" s="252"/>
      <c r="K6" s="252"/>
      <c r="L6" s="252"/>
      <c r="M6" s="3"/>
      <c r="N6" s="3"/>
      <c r="O6" s="3"/>
      <c r="P6" s="3"/>
      <c r="Q6" s="4"/>
      <c r="R6" s="11"/>
      <c r="S6" s="6"/>
      <c r="T6" s="36"/>
    </row>
    <row r="7" spans="1:20" ht="6" customHeight="1" x14ac:dyDescent="0.2">
      <c r="A7" s="83"/>
      <c r="B7" s="83"/>
      <c r="C7" s="83"/>
      <c r="D7" s="83"/>
      <c r="E7" s="83"/>
      <c r="F7" s="83"/>
      <c r="G7" s="83"/>
      <c r="H7" s="83"/>
      <c r="I7" s="83"/>
      <c r="J7" s="83"/>
      <c r="K7" s="83"/>
      <c r="L7" s="83"/>
      <c r="M7" s="3"/>
      <c r="N7" s="3"/>
      <c r="O7" s="3"/>
      <c r="P7" s="3"/>
      <c r="Q7" s="4"/>
      <c r="R7" s="11"/>
      <c r="S7" s="6"/>
      <c r="T7" s="36"/>
    </row>
    <row r="8" spans="1:20" ht="3" customHeight="1" x14ac:dyDescent="0.2">
      <c r="A8" s="84"/>
      <c r="B8" s="84"/>
      <c r="C8" s="84"/>
      <c r="D8" s="84"/>
      <c r="E8" s="84"/>
      <c r="F8" s="84"/>
      <c r="G8" s="84"/>
      <c r="H8" s="84"/>
      <c r="I8" s="84"/>
      <c r="J8" s="84"/>
      <c r="K8" s="84"/>
      <c r="L8" s="84"/>
    </row>
    <row r="9" spans="1:20" ht="3" customHeight="1" x14ac:dyDescent="0.2">
      <c r="A9" s="85"/>
      <c r="B9" s="85"/>
      <c r="C9" s="85"/>
      <c r="D9" s="85"/>
      <c r="E9" s="85"/>
      <c r="F9" s="85"/>
      <c r="G9" s="85"/>
      <c r="H9" s="85"/>
      <c r="I9" s="85"/>
      <c r="J9" s="85"/>
      <c r="K9" s="85"/>
      <c r="L9" s="85"/>
    </row>
    <row r="11" spans="1:20" x14ac:dyDescent="0.2">
      <c r="A11" s="80" t="s">
        <v>9</v>
      </c>
      <c r="B11" s="80"/>
      <c r="C11" s="80" t="s">
        <v>51</v>
      </c>
      <c r="D11" s="80"/>
      <c r="E11" s="80" t="s">
        <v>52</v>
      </c>
      <c r="F11" s="80"/>
      <c r="G11" s="242"/>
      <c r="H11" s="80" t="s">
        <v>9</v>
      </c>
      <c r="I11" s="80"/>
      <c r="J11" s="80" t="s">
        <v>51</v>
      </c>
      <c r="K11" s="80"/>
      <c r="L11" s="80" t="s">
        <v>52</v>
      </c>
    </row>
    <row r="12" spans="1:20" s="81" customFormat="1" ht="15" customHeight="1" x14ac:dyDescent="0.2">
      <c r="A12" s="6" t="s">
        <v>224</v>
      </c>
      <c r="B12" s="79"/>
      <c r="C12" s="236" t="s">
        <v>358</v>
      </c>
      <c r="D12" s="3"/>
      <c r="E12" s="3" t="s">
        <v>830</v>
      </c>
      <c r="F12" s="3"/>
      <c r="G12" s="239"/>
      <c r="H12" s="219">
        <v>6</v>
      </c>
      <c r="I12" s="221"/>
      <c r="J12" s="3" t="s">
        <v>581</v>
      </c>
      <c r="K12" s="3"/>
      <c r="L12" s="3" t="s">
        <v>146</v>
      </c>
    </row>
    <row r="13" spans="1:20" s="81" customFormat="1" ht="15" customHeight="1" x14ac:dyDescent="0.2">
      <c r="A13" s="6">
        <v>1</v>
      </c>
      <c r="B13" s="79"/>
      <c r="C13" s="3" t="s">
        <v>580</v>
      </c>
      <c r="D13" s="3"/>
      <c r="E13" s="3" t="s">
        <v>146</v>
      </c>
      <c r="F13" s="3"/>
      <c r="G13" s="239"/>
      <c r="H13" s="223">
        <v>6</v>
      </c>
      <c r="I13" s="221"/>
      <c r="J13" s="218" t="s">
        <v>326</v>
      </c>
      <c r="K13" s="218"/>
      <c r="L13" s="218" t="s">
        <v>146</v>
      </c>
    </row>
    <row r="14" spans="1:20" s="81" customFormat="1" ht="15" customHeight="1" x14ac:dyDescent="0.2">
      <c r="A14" s="6">
        <v>1</v>
      </c>
      <c r="B14" s="79"/>
      <c r="C14" s="3" t="s">
        <v>277</v>
      </c>
      <c r="D14" s="3"/>
      <c r="E14" s="3" t="s">
        <v>146</v>
      </c>
      <c r="F14" s="3"/>
      <c r="G14" s="239"/>
      <c r="H14" s="219">
        <v>7</v>
      </c>
      <c r="I14" s="218"/>
      <c r="J14" s="218" t="s">
        <v>381</v>
      </c>
      <c r="K14" s="218"/>
      <c r="L14" s="3" t="s">
        <v>830</v>
      </c>
    </row>
    <row r="15" spans="1:20" s="81" customFormat="1" ht="15" customHeight="1" x14ac:dyDescent="0.2">
      <c r="A15" s="6">
        <v>1</v>
      </c>
      <c r="B15" s="79"/>
      <c r="C15" s="3" t="s">
        <v>476</v>
      </c>
      <c r="D15" s="3"/>
      <c r="E15" s="3" t="s">
        <v>831</v>
      </c>
      <c r="F15" s="3"/>
      <c r="G15" s="239"/>
      <c r="H15" s="219">
        <v>7</v>
      </c>
      <c r="I15" s="218"/>
      <c r="J15" s="218" t="s">
        <v>438</v>
      </c>
      <c r="K15" s="218"/>
      <c r="L15" s="218" t="s">
        <v>146</v>
      </c>
    </row>
    <row r="16" spans="1:20" s="81" customFormat="1" ht="15" customHeight="1" x14ac:dyDescent="0.2">
      <c r="A16" s="186">
        <v>1</v>
      </c>
      <c r="B16" s="79"/>
      <c r="C16" s="3" t="s">
        <v>486</v>
      </c>
      <c r="D16" s="3"/>
      <c r="E16" s="3" t="s">
        <v>146</v>
      </c>
      <c r="F16" s="3"/>
      <c r="G16" s="239"/>
      <c r="H16" s="219">
        <v>7</v>
      </c>
      <c r="I16" s="218"/>
      <c r="J16" s="218" t="s">
        <v>555</v>
      </c>
      <c r="K16" s="218"/>
      <c r="L16" s="218" t="s">
        <v>146</v>
      </c>
    </row>
    <row r="17" spans="1:17" s="81" customFormat="1" ht="15" customHeight="1" x14ac:dyDescent="0.2">
      <c r="A17" s="6">
        <v>2</v>
      </c>
      <c r="B17" s="79"/>
      <c r="C17" s="3" t="s">
        <v>269</v>
      </c>
      <c r="D17" s="3"/>
      <c r="E17" s="3" t="s">
        <v>226</v>
      </c>
      <c r="F17" s="3"/>
      <c r="G17" s="239"/>
      <c r="H17" s="223">
        <v>7</v>
      </c>
      <c r="I17" s="218"/>
      <c r="J17" s="218" t="s">
        <v>285</v>
      </c>
      <c r="K17" s="218"/>
      <c r="L17" s="218" t="s">
        <v>226</v>
      </c>
    </row>
    <row r="18" spans="1:17" s="81" customFormat="1" ht="15" customHeight="1" x14ac:dyDescent="0.2">
      <c r="A18" s="223">
        <v>2</v>
      </c>
      <c r="B18" s="221"/>
      <c r="C18" s="218" t="s">
        <v>489</v>
      </c>
      <c r="D18" s="218"/>
      <c r="E18" s="218" t="s">
        <v>146</v>
      </c>
      <c r="F18" s="3"/>
      <c r="G18" s="239"/>
      <c r="H18" s="223">
        <v>7</v>
      </c>
      <c r="I18" s="221"/>
      <c r="J18" s="218" t="s">
        <v>819</v>
      </c>
      <c r="K18" s="218"/>
      <c r="L18" s="218" t="s">
        <v>546</v>
      </c>
      <c r="Q18" s="216" t="s">
        <v>590</v>
      </c>
    </row>
    <row r="19" spans="1:17" s="81" customFormat="1" ht="15" customHeight="1" x14ac:dyDescent="0.2">
      <c r="A19" s="223">
        <v>2</v>
      </c>
      <c r="B19" s="221"/>
      <c r="C19" s="218" t="s">
        <v>262</v>
      </c>
      <c r="D19" s="218"/>
      <c r="E19" s="218" t="s">
        <v>226</v>
      </c>
      <c r="F19" s="218"/>
      <c r="G19" s="239"/>
      <c r="H19" s="219">
        <v>7</v>
      </c>
      <c r="I19" s="221"/>
      <c r="J19" s="218" t="s">
        <v>198</v>
      </c>
      <c r="K19" s="218"/>
      <c r="L19" s="218" t="s">
        <v>146</v>
      </c>
    </row>
    <row r="20" spans="1:17" s="81" customFormat="1" ht="15" customHeight="1" x14ac:dyDescent="0.2">
      <c r="A20" s="219">
        <v>2</v>
      </c>
      <c r="B20" s="221"/>
      <c r="C20" s="218" t="s">
        <v>364</v>
      </c>
      <c r="D20" s="218"/>
      <c r="E20" s="218" t="s">
        <v>146</v>
      </c>
      <c r="F20" s="218"/>
      <c r="G20" s="239"/>
      <c r="H20" s="223">
        <v>8</v>
      </c>
      <c r="I20" s="221"/>
      <c r="J20" s="218" t="s">
        <v>397</v>
      </c>
      <c r="K20" s="218"/>
      <c r="L20" s="218" t="s">
        <v>226</v>
      </c>
    </row>
    <row r="21" spans="1:17" s="81" customFormat="1" ht="15" customHeight="1" x14ac:dyDescent="0.2">
      <c r="A21" s="223">
        <v>2</v>
      </c>
      <c r="B21" s="221"/>
      <c r="C21" s="218" t="s">
        <v>365</v>
      </c>
      <c r="D21" s="218"/>
      <c r="E21" s="218" t="s">
        <v>146</v>
      </c>
      <c r="F21" s="218"/>
      <c r="G21" s="239"/>
      <c r="H21" s="219">
        <v>8</v>
      </c>
      <c r="I21" s="221"/>
      <c r="J21" s="218" t="s">
        <v>737</v>
      </c>
      <c r="K21" s="218"/>
      <c r="L21" s="218" t="s">
        <v>146</v>
      </c>
    </row>
    <row r="22" spans="1:17" s="81" customFormat="1" ht="15" customHeight="1" x14ac:dyDescent="0.2">
      <c r="A22" s="223">
        <v>3</v>
      </c>
      <c r="B22" s="221"/>
      <c r="C22" s="218" t="s">
        <v>735</v>
      </c>
      <c r="D22" s="218"/>
      <c r="E22" s="3" t="s">
        <v>830</v>
      </c>
      <c r="F22" s="218"/>
      <c r="G22" s="239"/>
      <c r="H22" s="219">
        <v>8</v>
      </c>
      <c r="I22" s="221"/>
      <c r="J22" s="218" t="s">
        <v>820</v>
      </c>
      <c r="K22" s="218"/>
      <c r="L22" s="218" t="s">
        <v>546</v>
      </c>
    </row>
    <row r="23" spans="1:17" s="81" customFormat="1" ht="15" customHeight="1" x14ac:dyDescent="0.2">
      <c r="A23" s="223">
        <v>3</v>
      </c>
      <c r="B23" s="221"/>
      <c r="C23" s="218" t="s">
        <v>506</v>
      </c>
      <c r="D23" s="218"/>
      <c r="E23" s="218" t="s">
        <v>146</v>
      </c>
      <c r="F23" s="218"/>
      <c r="G23" s="239"/>
      <c r="H23" s="219">
        <v>8</v>
      </c>
      <c r="I23" s="221"/>
      <c r="J23" s="218" t="s">
        <v>323</v>
      </c>
      <c r="K23" s="218"/>
      <c r="L23" s="218" t="s">
        <v>146</v>
      </c>
    </row>
    <row r="24" spans="1:17" s="81" customFormat="1" ht="15" customHeight="1" x14ac:dyDescent="0.2">
      <c r="A24" s="223" t="s">
        <v>514</v>
      </c>
      <c r="B24" s="221"/>
      <c r="C24" s="218" t="s">
        <v>349</v>
      </c>
      <c r="D24" s="218"/>
      <c r="E24" s="218" t="s">
        <v>226</v>
      </c>
      <c r="F24" s="218"/>
      <c r="G24" s="239"/>
      <c r="H24" s="186" t="s">
        <v>860</v>
      </c>
      <c r="I24" s="79"/>
      <c r="J24" s="3" t="s">
        <v>738</v>
      </c>
      <c r="K24" s="3"/>
      <c r="L24" s="3" t="s">
        <v>146</v>
      </c>
    </row>
    <row r="25" spans="1:17" s="81" customFormat="1" ht="15" customHeight="1" x14ac:dyDescent="0.2">
      <c r="A25" s="223">
        <v>4</v>
      </c>
      <c r="B25" s="221"/>
      <c r="C25" s="218" t="s">
        <v>509</v>
      </c>
      <c r="D25" s="218"/>
      <c r="E25" s="3" t="s">
        <v>830</v>
      </c>
      <c r="F25" s="218"/>
      <c r="G25" s="239"/>
      <c r="H25" s="223">
        <v>9</v>
      </c>
      <c r="I25" s="221"/>
      <c r="J25" s="218" t="s">
        <v>386</v>
      </c>
      <c r="K25" s="218"/>
      <c r="L25" s="218" t="s">
        <v>226</v>
      </c>
    </row>
    <row r="26" spans="1:17" s="81" customFormat="1" ht="15" customHeight="1" x14ac:dyDescent="0.2">
      <c r="A26" s="223" t="s">
        <v>736</v>
      </c>
      <c r="B26" s="221"/>
      <c r="C26" s="218" t="s">
        <v>548</v>
      </c>
      <c r="D26" s="218"/>
      <c r="E26" s="3" t="s">
        <v>831</v>
      </c>
      <c r="F26" s="218"/>
      <c r="G26" s="239"/>
      <c r="H26" s="186">
        <v>9</v>
      </c>
      <c r="I26" s="79"/>
      <c r="J26" s="3" t="s">
        <v>739</v>
      </c>
      <c r="K26" s="3"/>
      <c r="L26" s="3" t="s">
        <v>830</v>
      </c>
    </row>
    <row r="27" spans="1:17" s="81" customFormat="1" ht="15" customHeight="1" x14ac:dyDescent="0.2">
      <c r="A27" s="223">
        <v>5</v>
      </c>
      <c r="B27" s="221"/>
      <c r="C27" s="218" t="s">
        <v>436</v>
      </c>
      <c r="D27" s="218"/>
      <c r="E27" s="218" t="s">
        <v>226</v>
      </c>
      <c r="F27" s="218"/>
      <c r="G27" s="240"/>
      <c r="H27" s="223">
        <v>10</v>
      </c>
      <c r="I27" s="221"/>
      <c r="J27" s="218" t="s">
        <v>399</v>
      </c>
      <c r="K27" s="218"/>
      <c r="L27" s="218" t="s">
        <v>226</v>
      </c>
    </row>
    <row r="28" spans="1:17" s="81" customFormat="1" ht="15" customHeight="1" x14ac:dyDescent="0.2">
      <c r="A28" s="223">
        <v>6</v>
      </c>
      <c r="B28" s="221"/>
      <c r="C28" s="218" t="s">
        <v>370</v>
      </c>
      <c r="D28" s="218"/>
      <c r="E28" s="218" t="s">
        <v>146</v>
      </c>
      <c r="F28" s="218"/>
      <c r="G28" s="240"/>
      <c r="H28" s="223">
        <v>10</v>
      </c>
      <c r="I28" s="221"/>
      <c r="J28" s="218" t="s">
        <v>740</v>
      </c>
      <c r="K28" s="218"/>
      <c r="L28" s="3" t="s">
        <v>831</v>
      </c>
    </row>
    <row r="29" spans="1:17" s="81" customFormat="1" ht="15" customHeight="1" x14ac:dyDescent="0.2">
      <c r="A29" s="223">
        <v>6</v>
      </c>
      <c r="B29" s="221"/>
      <c r="C29" s="218" t="s">
        <v>437</v>
      </c>
      <c r="D29" s="218"/>
      <c r="E29" s="3" t="s">
        <v>830</v>
      </c>
      <c r="F29" s="218"/>
      <c r="G29" s="241"/>
      <c r="H29" s="223">
        <v>11</v>
      </c>
      <c r="I29" s="221"/>
      <c r="J29" s="218" t="s">
        <v>344</v>
      </c>
      <c r="K29" s="218"/>
      <c r="L29" s="218" t="s">
        <v>226</v>
      </c>
    </row>
    <row r="30" spans="1:17" s="81" customFormat="1" ht="15" customHeight="1" x14ac:dyDescent="0.2">
      <c r="A30" s="223">
        <v>6</v>
      </c>
      <c r="B30" s="221"/>
      <c r="C30" s="218" t="s">
        <v>244</v>
      </c>
      <c r="D30" s="218"/>
      <c r="E30" s="218" t="s">
        <v>226</v>
      </c>
      <c r="F30" s="218"/>
      <c r="G30" s="241"/>
      <c r="H30" s="223"/>
      <c r="I30" s="221"/>
      <c r="J30" s="218"/>
      <c r="K30" s="218"/>
      <c r="L30" s="218"/>
    </row>
    <row r="31" spans="1:17" s="81" customFormat="1" ht="15" customHeight="1" x14ac:dyDescent="0.2">
      <c r="A31" s="186"/>
      <c r="B31" s="79"/>
      <c r="C31" s="3"/>
      <c r="D31" s="3"/>
      <c r="E31" s="3"/>
      <c r="F31" s="218"/>
      <c r="G31" s="241"/>
      <c r="H31" s="6"/>
      <c r="I31" s="3"/>
      <c r="J31" s="3"/>
      <c r="K31" s="3"/>
      <c r="L31" s="3"/>
    </row>
    <row r="32" spans="1:17" s="81" customFormat="1" ht="15" customHeight="1" x14ac:dyDescent="0.2">
      <c r="A32" s="223"/>
      <c r="B32" s="221"/>
      <c r="C32" s="218"/>
      <c r="D32" s="218"/>
      <c r="E32" s="218"/>
      <c r="F32" s="218"/>
      <c r="G32" s="241"/>
      <c r="H32" s="219"/>
      <c r="I32" s="218"/>
      <c r="J32" s="218"/>
      <c r="K32" s="218"/>
      <c r="L32" s="218"/>
    </row>
    <row r="33" spans="1:12" s="81" customFormat="1" ht="15" customHeight="1" x14ac:dyDescent="0.2">
      <c r="A33" s="6"/>
      <c r="B33" s="165"/>
      <c r="C33" s="3"/>
      <c r="D33" s="3"/>
      <c r="E33" s="3"/>
      <c r="F33" s="3"/>
      <c r="G33" s="241"/>
      <c r="H33" s="92"/>
      <c r="I33" s="79"/>
      <c r="J33" s="3"/>
      <c r="K33" s="3"/>
      <c r="L33" s="3"/>
    </row>
    <row r="34" spans="1:12" s="81" customFormat="1" ht="15" customHeight="1" x14ac:dyDescent="0.2">
      <c r="A34" s="6"/>
      <c r="B34" s="165"/>
      <c r="C34" s="3"/>
      <c r="D34" s="3"/>
      <c r="E34" s="3"/>
      <c r="F34" s="3"/>
      <c r="G34" s="241"/>
      <c r="H34" s="92"/>
      <c r="I34" s="79"/>
      <c r="J34" s="3"/>
      <c r="K34" s="3"/>
      <c r="L34" s="3"/>
    </row>
    <row r="35" spans="1:12" s="81" customFormat="1" ht="15" customHeight="1" x14ac:dyDescent="0.2">
      <c r="A35" s="186"/>
      <c r="B35" s="79"/>
      <c r="C35" s="3"/>
      <c r="D35" s="3"/>
      <c r="E35" s="3"/>
      <c r="F35" s="3"/>
      <c r="G35" s="241"/>
      <c r="H35" s="92"/>
      <c r="I35" s="79"/>
      <c r="J35" s="3"/>
      <c r="K35" s="3"/>
      <c r="L35" s="3"/>
    </row>
    <row r="36" spans="1:12" s="81" customFormat="1" ht="15" customHeight="1" x14ac:dyDescent="0.2">
      <c r="A36" s="6"/>
      <c r="B36" s="79"/>
      <c r="C36" s="3"/>
      <c r="D36" s="3"/>
      <c r="E36" s="3"/>
      <c r="F36" s="3"/>
      <c r="G36" s="241"/>
      <c r="H36" s="92"/>
      <c r="I36" s="79"/>
      <c r="J36" s="3" t="s">
        <v>139</v>
      </c>
      <c r="K36" s="3"/>
      <c r="L36" s="3"/>
    </row>
    <row r="37" spans="1:12" s="81" customFormat="1" ht="15" customHeight="1" x14ac:dyDescent="0.2">
      <c r="A37" s="6"/>
      <c r="B37" s="79"/>
      <c r="C37" s="3"/>
      <c r="D37" s="3"/>
      <c r="E37" s="3"/>
      <c r="F37" s="3"/>
      <c r="G37" s="241"/>
      <c r="H37" s="92"/>
      <c r="I37" s="82"/>
      <c r="J37" s="3"/>
      <c r="K37" s="3"/>
      <c r="L37" s="3"/>
    </row>
    <row r="38" spans="1:12" s="81" customFormat="1" ht="15" customHeight="1" x14ac:dyDescent="0.2">
      <c r="A38" s="6"/>
      <c r="B38" s="79"/>
      <c r="C38" s="3"/>
      <c r="D38" s="3"/>
      <c r="E38" s="3"/>
      <c r="F38" s="3"/>
      <c r="G38" s="241"/>
      <c r="H38" s="92"/>
      <c r="I38" s="79"/>
      <c r="J38" s="3"/>
      <c r="K38" s="3"/>
      <c r="L38" s="3"/>
    </row>
    <row r="39" spans="1:12" s="81" customFormat="1" ht="15" customHeight="1" x14ac:dyDescent="0.2">
      <c r="A39" s="6"/>
      <c r="B39" s="79"/>
      <c r="C39" s="3"/>
      <c r="D39" s="3"/>
      <c r="E39" s="3"/>
      <c r="F39" s="3"/>
      <c r="G39" s="241"/>
      <c r="H39" s="92"/>
      <c r="I39" s="79"/>
      <c r="J39" s="3"/>
      <c r="K39" s="3"/>
      <c r="L39" s="3"/>
    </row>
    <row r="40" spans="1:12" s="81" customFormat="1" ht="15" customHeight="1" x14ac:dyDescent="0.2">
      <c r="A40" s="6"/>
      <c r="B40" s="79"/>
      <c r="C40" s="3"/>
      <c r="D40" s="3"/>
      <c r="E40" s="3"/>
      <c r="F40" s="3"/>
      <c r="G40" s="241"/>
      <c r="H40" s="92"/>
      <c r="I40" s="79"/>
      <c r="J40" s="3"/>
      <c r="K40" s="3"/>
      <c r="L40" s="3"/>
    </row>
    <row r="41" spans="1:12" s="81" customFormat="1" ht="15" customHeight="1" x14ac:dyDescent="0.2">
      <c r="A41" s="186"/>
      <c r="B41" s="79"/>
      <c r="C41" s="3"/>
      <c r="D41" s="3"/>
      <c r="E41" s="3"/>
      <c r="F41" s="3"/>
      <c r="G41" s="241"/>
      <c r="H41" s="92"/>
      <c r="I41" s="79"/>
      <c r="J41" s="3"/>
      <c r="K41" s="3"/>
      <c r="L41" s="3"/>
    </row>
    <row r="42" spans="1:12" s="81" customFormat="1" ht="15" customHeight="1" x14ac:dyDescent="0.2">
      <c r="A42" s="186"/>
      <c r="B42" s="79"/>
      <c r="C42" s="3"/>
      <c r="D42" s="3"/>
      <c r="E42" s="3"/>
      <c r="F42" s="3"/>
      <c r="G42" s="241"/>
      <c r="H42" s="92"/>
      <c r="I42" s="79"/>
      <c r="J42" s="3"/>
      <c r="K42" s="3"/>
      <c r="L42" s="3"/>
    </row>
    <row r="43" spans="1:12" s="81" customFormat="1" ht="15" customHeight="1" x14ac:dyDescent="0.2">
      <c r="A43" s="6"/>
      <c r="B43" s="3"/>
      <c r="C43" s="3"/>
      <c r="D43" s="3"/>
      <c r="E43" s="3"/>
      <c r="F43" s="3"/>
      <c r="G43" s="241"/>
      <c r="H43" s="92"/>
      <c r="I43" s="82"/>
      <c r="J43" s="3"/>
      <c r="K43" s="3"/>
      <c r="L43" s="3"/>
    </row>
    <row r="44" spans="1:12" s="81" customFormat="1" ht="15" customHeight="1" x14ac:dyDescent="0.2">
      <c r="A44" s="92"/>
      <c r="B44" s="79"/>
      <c r="C44" s="3"/>
      <c r="D44" s="3"/>
      <c r="E44" s="3"/>
      <c r="F44" s="3"/>
      <c r="G44" s="241"/>
      <c r="H44" s="92"/>
      <c r="I44" s="79"/>
      <c r="J44" s="3"/>
      <c r="K44" s="3"/>
      <c r="L44" s="3"/>
    </row>
    <row r="45" spans="1:12" s="81" customFormat="1" ht="15" customHeight="1" x14ac:dyDescent="0.2">
      <c r="G45" s="241"/>
      <c r="H45" s="92"/>
      <c r="I45" s="79"/>
      <c r="J45" s="3"/>
      <c r="K45" s="3"/>
      <c r="L45" s="3"/>
    </row>
    <row r="46" spans="1:12" s="81" customFormat="1" ht="15" customHeight="1" x14ac:dyDescent="0.2">
      <c r="A46" s="79"/>
      <c r="B46" s="79"/>
      <c r="C46" s="3"/>
      <c r="D46" s="3"/>
      <c r="E46" s="3"/>
      <c r="F46" s="3"/>
      <c r="G46" s="241"/>
    </row>
    <row r="47" spans="1:12" s="81" customFormat="1" ht="15" customHeight="1" x14ac:dyDescent="0.2">
      <c r="A47" s="79"/>
      <c r="B47" s="79"/>
      <c r="C47" s="3"/>
      <c r="D47" s="3"/>
      <c r="E47" s="3"/>
      <c r="F47" s="3"/>
      <c r="G47" s="241"/>
    </row>
    <row r="48" spans="1:12" s="81" customFormat="1" ht="15" customHeight="1" x14ac:dyDescent="0.2">
      <c r="A48" s="79"/>
      <c r="B48" s="79"/>
      <c r="C48" s="3"/>
      <c r="D48" s="3"/>
      <c r="E48" s="3"/>
      <c r="F48" s="3"/>
      <c r="G48" s="241"/>
    </row>
    <row r="49" spans="1:12" s="81" customFormat="1" ht="15" customHeight="1" x14ac:dyDescent="0.2">
      <c r="A49" s="79"/>
      <c r="B49" s="79"/>
      <c r="C49" s="3"/>
      <c r="D49" s="3"/>
      <c r="E49" s="3"/>
      <c r="F49" s="3"/>
      <c r="G49" s="241"/>
    </row>
    <row r="50" spans="1:12" s="81" customFormat="1" ht="3.95" customHeight="1" x14ac:dyDescent="0.2">
      <c r="A50" s="79"/>
      <c r="B50" s="79"/>
      <c r="C50" s="3"/>
      <c r="D50" s="3"/>
      <c r="E50" s="3"/>
      <c r="F50" s="3"/>
    </row>
    <row r="51" spans="1:12" s="81" customFormat="1" ht="12.75" customHeight="1" x14ac:dyDescent="0.2">
      <c r="A51" s="253" t="s">
        <v>315</v>
      </c>
      <c r="B51" s="253"/>
      <c r="C51" s="253"/>
      <c r="D51" s="253"/>
      <c r="E51" s="253"/>
      <c r="F51" s="253"/>
      <c r="G51" s="253"/>
      <c r="H51" s="253"/>
      <c r="I51" s="253"/>
      <c r="J51" s="253"/>
      <c r="K51" s="253"/>
      <c r="L51" s="253"/>
    </row>
    <row r="52" spans="1:12" s="81" customFormat="1" ht="3.95" customHeight="1" x14ac:dyDescent="0.2">
      <c r="A52" s="6"/>
      <c r="B52" s="6"/>
      <c r="C52" s="6"/>
      <c r="D52" s="6"/>
      <c r="E52" s="6"/>
      <c r="F52" s="6"/>
      <c r="G52" s="189"/>
      <c r="H52" s="189"/>
      <c r="I52" s="189"/>
      <c r="J52" s="189"/>
      <c r="K52" s="189"/>
      <c r="L52" s="189"/>
    </row>
    <row r="53" spans="1:12" s="81" customFormat="1" ht="36.75" customHeight="1" x14ac:dyDescent="0.2">
      <c r="A53" s="253" t="s">
        <v>30</v>
      </c>
      <c r="B53" s="253"/>
      <c r="C53" s="253"/>
      <c r="D53" s="253"/>
      <c r="E53" s="253"/>
      <c r="F53" s="253"/>
      <c r="G53" s="253"/>
      <c r="H53" s="253"/>
      <c r="I53" s="253"/>
      <c r="J53" s="253"/>
      <c r="K53" s="253"/>
      <c r="L53" s="253"/>
    </row>
    <row r="54" spans="1:12" x14ac:dyDescent="0.2">
      <c r="A54" s="31"/>
      <c r="B54" s="31"/>
      <c r="C54" s="31"/>
      <c r="D54" s="31"/>
      <c r="E54" s="31"/>
      <c r="F54" s="31"/>
      <c r="G54" s="31"/>
      <c r="H54" s="31"/>
      <c r="I54" s="31"/>
      <c r="J54" s="31"/>
      <c r="K54" s="31"/>
      <c r="L54" s="31"/>
    </row>
  </sheetData>
  <mergeCells count="4">
    <mergeCell ref="A6:L6"/>
    <mergeCell ref="A51:L51"/>
    <mergeCell ref="A53:L53"/>
    <mergeCell ref="G3:L3"/>
  </mergeCells>
  <phoneticPr fontId="0" type="noConversion"/>
  <printOptions horizontalCentered="1"/>
  <pageMargins left="0.35" right="0.35" top="0.35" bottom="0.35" header="0.5" footer="0.5"/>
  <pageSetup orientation="portrait" r:id="rId1"/>
  <headerFooter alignWithMargins="0"/>
  <ignoredErrors>
    <ignoredError sqref="A12"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085"/>
  <sheetViews>
    <sheetView tabSelected="1" zoomScale="125" zoomScaleNormal="125"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3" width="4.85546875" style="2" customWidth="1"/>
    <col min="14" max="14" width="6.42578125" style="2" customWidth="1"/>
    <col min="15" max="15" width="9.42578125" style="2" customWidth="1"/>
    <col min="16" max="16" width="4.85546875" style="8" customWidth="1"/>
    <col min="17" max="17" width="4.5703125" style="1" customWidth="1"/>
    <col min="18" max="18" width="3.7109375" style="2" customWidth="1"/>
    <col min="19" max="19" width="7.5703125" style="22" customWidth="1"/>
    <col min="20" max="20" width="3.7109375" style="2" customWidth="1"/>
    <col min="21" max="21" width="4" style="9" customWidth="1"/>
    <col min="22" max="22" width="3.28515625" style="90" customWidth="1"/>
    <col min="23" max="23" width="3.85546875" style="57" customWidth="1"/>
    <col min="24" max="24" width="6.7109375" style="16" customWidth="1"/>
    <col min="25" max="25" width="1" style="90"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0" customWidth="1"/>
    <col min="35" max="35" width="4.28515625" style="128" customWidth="1"/>
    <col min="36" max="39" width="6.7109375" style="18" customWidth="1"/>
    <col min="40" max="40" width="1" style="2" customWidth="1"/>
    <col min="41" max="41" width="2" style="2" customWidth="1"/>
    <col min="42" max="16384" width="9.140625" style="2"/>
  </cols>
  <sheetData>
    <row r="1" spans="2:41" s="3" customFormat="1" ht="10.5" hidden="1" customHeight="1" x14ac:dyDescent="0.2">
      <c r="B1" s="114" t="s">
        <v>57</v>
      </c>
      <c r="D1" s="40"/>
      <c r="E1" s="74" t="s">
        <v>25</v>
      </c>
      <c r="F1" s="74"/>
      <c r="G1" s="30" t="s">
        <v>50</v>
      </c>
      <c r="H1" s="30"/>
      <c r="I1" s="30"/>
      <c r="J1" s="30"/>
      <c r="K1" s="30"/>
      <c r="L1" s="30"/>
      <c r="M1" s="30"/>
      <c r="N1" s="30"/>
      <c r="P1" s="74" t="s">
        <v>26</v>
      </c>
      <c r="Q1" s="89"/>
      <c r="R1" s="29"/>
      <c r="S1" s="39">
        <f>IF(Suggested="Yes",AA1,AG1)</f>
        <v>0.05</v>
      </c>
      <c r="T1" s="37" t="s">
        <v>49</v>
      </c>
      <c r="U1" s="5" t="str">
        <f>+Instructions!$B$3</f>
        <v>G</v>
      </c>
      <c r="V1" s="52"/>
      <c r="W1" s="56">
        <f>+Instructions!$C$22</f>
        <v>0</v>
      </c>
      <c r="X1" s="17">
        <f t="shared" ref="X1:X7" si="0">ROUND($AA1*(1-W1)+0.004999,2)</f>
        <v>0.05</v>
      </c>
      <c r="Y1" s="52"/>
      <c r="Z1" s="6" t="s">
        <v>867</v>
      </c>
      <c r="AA1" s="39">
        <v>0.05</v>
      </c>
      <c r="AB1" s="60">
        <f t="shared" ref="AB1:AC7" si="1">+W1</f>
        <v>0</v>
      </c>
      <c r="AC1" s="17">
        <f t="shared" si="1"/>
        <v>0.05</v>
      </c>
      <c r="AD1" s="12">
        <f t="shared" ref="AD1:AD7" si="2">(AG1-AC1)/AG1</f>
        <v>0</v>
      </c>
      <c r="AE1" s="122"/>
      <c r="AF1" s="129">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100" t="s">
        <v>61</v>
      </c>
    </row>
    <row r="2" spans="2:41" s="3" customFormat="1" ht="9.9499999999999993" hidden="1" customHeight="1" x14ac:dyDescent="0.2">
      <c r="B2" s="115" t="s">
        <v>47</v>
      </c>
      <c r="D2" s="40"/>
      <c r="E2" s="74" t="s">
        <v>25</v>
      </c>
      <c r="F2" s="74"/>
      <c r="G2" s="30" t="s">
        <v>27</v>
      </c>
      <c r="H2" s="30"/>
      <c r="I2" s="30" t="s">
        <v>28</v>
      </c>
      <c r="J2" s="30"/>
      <c r="K2" s="30"/>
      <c r="L2" s="30" t="s">
        <v>139</v>
      </c>
      <c r="M2" s="30"/>
      <c r="N2" s="30"/>
      <c r="P2" s="74"/>
      <c r="Q2" s="89"/>
      <c r="R2" s="29"/>
      <c r="S2" s="39">
        <f t="shared" ref="S2:S7" si="8">IF(Suggested="Yes",AA2,AG2)</f>
        <v>0.05</v>
      </c>
      <c r="T2" s="37" t="s">
        <v>48</v>
      </c>
      <c r="U2" s="5" t="str">
        <f>+Instructions!$B$3</f>
        <v>G</v>
      </c>
      <c r="V2" s="52"/>
      <c r="W2" s="56">
        <f>+Instructions!$C$22</f>
        <v>0</v>
      </c>
      <c r="X2" s="39">
        <f t="shared" si="0"/>
        <v>0.05</v>
      </c>
      <c r="Y2" s="52"/>
      <c r="Z2" s="6" t="s">
        <v>867</v>
      </c>
      <c r="AA2" s="39">
        <v>0.05</v>
      </c>
      <c r="AB2" s="60">
        <f t="shared" si="1"/>
        <v>0</v>
      </c>
      <c r="AC2" s="39">
        <f t="shared" si="1"/>
        <v>0.05</v>
      </c>
      <c r="AD2" s="60">
        <f t="shared" si="2"/>
        <v>0</v>
      </c>
      <c r="AE2" s="122"/>
      <c r="AF2" s="131">
        <v>2</v>
      </c>
      <c r="AG2" s="44">
        <f t="shared" si="3"/>
        <v>0.05</v>
      </c>
      <c r="AH2" s="52"/>
      <c r="AJ2" s="17">
        <f t="shared" si="4"/>
        <v>0.05</v>
      </c>
      <c r="AK2" s="17">
        <f t="shared" si="5"/>
        <v>0</v>
      </c>
      <c r="AL2" s="17">
        <f t="shared" si="6"/>
        <v>0</v>
      </c>
      <c r="AM2" s="17" t="str">
        <f t="shared" si="7"/>
        <v/>
      </c>
      <c r="AO2" s="100" t="s">
        <v>61</v>
      </c>
    </row>
    <row r="3" spans="2:41" s="3" customFormat="1" ht="9.9499999999999993" hidden="1" customHeight="1" x14ac:dyDescent="0.2">
      <c r="B3" s="113" t="s">
        <v>8</v>
      </c>
      <c r="D3" s="40"/>
      <c r="E3" s="74" t="s">
        <v>25</v>
      </c>
      <c r="F3" s="74"/>
      <c r="G3" s="30" t="s">
        <v>27</v>
      </c>
      <c r="H3" s="30"/>
      <c r="I3" s="30" t="s">
        <v>28</v>
      </c>
      <c r="J3" s="30"/>
      <c r="K3" s="30"/>
      <c r="L3" s="30"/>
      <c r="M3" s="30"/>
      <c r="N3" s="30"/>
      <c r="P3" s="74"/>
      <c r="Q3" s="89"/>
      <c r="R3" s="29"/>
      <c r="S3" s="39">
        <f t="shared" si="8"/>
        <v>0.05</v>
      </c>
      <c r="T3" s="37" t="s">
        <v>48</v>
      </c>
      <c r="U3" s="5" t="str">
        <f>+Instructions!$B$3</f>
        <v>G</v>
      </c>
      <c r="V3" s="52"/>
      <c r="W3" s="56">
        <f>+Instructions!$C$22</f>
        <v>0</v>
      </c>
      <c r="X3" s="17">
        <f t="shared" si="0"/>
        <v>0.05</v>
      </c>
      <c r="Y3" s="52"/>
      <c r="Z3" s="6" t="s">
        <v>867</v>
      </c>
      <c r="AA3" s="39">
        <v>0.05</v>
      </c>
      <c r="AB3" s="60">
        <f t="shared" si="1"/>
        <v>0</v>
      </c>
      <c r="AC3" s="17">
        <f t="shared" si="1"/>
        <v>0.05</v>
      </c>
      <c r="AD3" s="12">
        <f t="shared" si="2"/>
        <v>0</v>
      </c>
      <c r="AE3" s="122"/>
      <c r="AF3" s="130">
        <v>3</v>
      </c>
      <c r="AG3" s="53">
        <f t="shared" si="3"/>
        <v>0.05</v>
      </c>
      <c r="AH3" s="52"/>
      <c r="AJ3" s="17">
        <f t="shared" si="4"/>
        <v>0.05</v>
      </c>
      <c r="AK3" s="17">
        <f t="shared" si="5"/>
        <v>0</v>
      </c>
      <c r="AL3" s="17">
        <f t="shared" si="6"/>
        <v>0</v>
      </c>
      <c r="AM3" s="17" t="str">
        <f t="shared" si="7"/>
        <v/>
      </c>
      <c r="AO3" s="100" t="s">
        <v>61</v>
      </c>
    </row>
    <row r="4" spans="2:41" s="3" customFormat="1" ht="9.9499999999999993" hidden="1" customHeight="1" x14ac:dyDescent="0.2">
      <c r="B4" s="116">
        <v>0</v>
      </c>
      <c r="D4" s="40"/>
      <c r="E4" s="74" t="s">
        <v>25</v>
      </c>
      <c r="F4" s="74"/>
      <c r="G4" s="30" t="s">
        <v>27</v>
      </c>
      <c r="H4" s="30"/>
      <c r="I4" s="30" t="s">
        <v>28</v>
      </c>
      <c r="J4" s="30"/>
      <c r="K4" s="30"/>
      <c r="L4" s="30"/>
      <c r="M4" s="30"/>
      <c r="N4" s="30"/>
      <c r="P4" s="74"/>
      <c r="Q4" s="89"/>
      <c r="R4" s="29"/>
      <c r="S4" s="39">
        <f t="shared" si="8"/>
        <v>0</v>
      </c>
      <c r="T4" s="37" t="s">
        <v>48</v>
      </c>
      <c r="U4" s="5" t="str">
        <f>+Instructions!$B$3</f>
        <v>G</v>
      </c>
      <c r="V4" s="52"/>
      <c r="W4" s="56">
        <f>+Instructions!$C$22</f>
        <v>0</v>
      </c>
      <c r="X4" s="17">
        <f t="shared" si="0"/>
        <v>0</v>
      </c>
      <c r="Y4" s="52"/>
      <c r="Z4" s="6" t="s">
        <v>867</v>
      </c>
      <c r="AA4" s="39">
        <v>0</v>
      </c>
      <c r="AB4" s="60">
        <f t="shared" si="1"/>
        <v>0</v>
      </c>
      <c r="AC4" s="17">
        <f t="shared" si="1"/>
        <v>0</v>
      </c>
      <c r="AD4" s="12" t="e">
        <f t="shared" si="2"/>
        <v>#DIV/0!</v>
      </c>
      <c r="AE4" s="122"/>
      <c r="AF4" s="132">
        <v>4</v>
      </c>
      <c r="AG4" s="109">
        <f t="shared" si="3"/>
        <v>0</v>
      </c>
      <c r="AH4" s="52"/>
      <c r="AJ4" s="17">
        <f t="shared" si="4"/>
        <v>0</v>
      </c>
      <c r="AK4" s="17">
        <f t="shared" si="5"/>
        <v>0</v>
      </c>
      <c r="AL4" s="17">
        <f t="shared" si="6"/>
        <v>0</v>
      </c>
      <c r="AM4" s="17" t="str">
        <f t="shared" si="7"/>
        <v/>
      </c>
      <c r="AO4" s="100" t="s">
        <v>61</v>
      </c>
    </row>
    <row r="5" spans="2:41" s="3" customFormat="1" ht="9.9499999999999993" hidden="1" customHeight="1" x14ac:dyDescent="0.2">
      <c r="B5" s="117">
        <v>0</v>
      </c>
      <c r="D5" s="40"/>
      <c r="E5" s="74" t="s">
        <v>25</v>
      </c>
      <c r="F5" s="74"/>
      <c r="G5" s="30" t="s">
        <v>27</v>
      </c>
      <c r="H5" s="30"/>
      <c r="I5" s="30" t="s">
        <v>28</v>
      </c>
      <c r="J5" s="30"/>
      <c r="K5" s="30"/>
      <c r="L5" s="30"/>
      <c r="M5" s="30"/>
      <c r="N5" s="30"/>
      <c r="P5" s="74"/>
      <c r="Q5" s="89"/>
      <c r="R5" s="29"/>
      <c r="S5" s="39">
        <f t="shared" si="8"/>
        <v>0</v>
      </c>
      <c r="T5" s="37" t="s">
        <v>48</v>
      </c>
      <c r="U5" s="5" t="str">
        <f>+Instructions!$B$3</f>
        <v>G</v>
      </c>
      <c r="V5" s="52"/>
      <c r="W5" s="56">
        <f>+Instructions!$C$22</f>
        <v>0</v>
      </c>
      <c r="X5" s="17">
        <f t="shared" si="0"/>
        <v>0</v>
      </c>
      <c r="Y5" s="52"/>
      <c r="Z5" s="6" t="s">
        <v>867</v>
      </c>
      <c r="AA5" s="39">
        <v>0</v>
      </c>
      <c r="AB5" s="60">
        <f t="shared" si="1"/>
        <v>0</v>
      </c>
      <c r="AC5" s="17">
        <f t="shared" si="1"/>
        <v>0</v>
      </c>
      <c r="AD5" s="12" t="e">
        <f t="shared" si="2"/>
        <v>#DIV/0!</v>
      </c>
      <c r="AE5" s="122"/>
      <c r="AF5" s="133">
        <v>5</v>
      </c>
      <c r="AG5" s="110">
        <f t="shared" si="3"/>
        <v>0</v>
      </c>
      <c r="AH5" s="52"/>
      <c r="AJ5" s="17">
        <f t="shared" si="4"/>
        <v>0</v>
      </c>
      <c r="AK5" s="17">
        <f t="shared" si="5"/>
        <v>0</v>
      </c>
      <c r="AL5" s="17">
        <f t="shared" si="6"/>
        <v>0</v>
      </c>
      <c r="AM5" s="17" t="str">
        <f t="shared" si="7"/>
        <v/>
      </c>
      <c r="AO5" s="100" t="s">
        <v>61</v>
      </c>
    </row>
    <row r="6" spans="2:41" s="3" customFormat="1" ht="9.9499999999999993" hidden="1" customHeight="1" x14ac:dyDescent="0.2">
      <c r="B6" s="118">
        <v>0</v>
      </c>
      <c r="D6" s="40"/>
      <c r="E6" s="74" t="s">
        <v>25</v>
      </c>
      <c r="F6" s="74"/>
      <c r="G6" s="30" t="s">
        <v>27</v>
      </c>
      <c r="H6" s="30"/>
      <c r="I6" s="30" t="s">
        <v>28</v>
      </c>
      <c r="J6" s="30"/>
      <c r="K6" s="30"/>
      <c r="L6" s="30"/>
      <c r="M6" s="30"/>
      <c r="N6" s="30"/>
      <c r="P6" s="74"/>
      <c r="Q6" s="89"/>
      <c r="R6" s="29"/>
      <c r="S6" s="39">
        <f t="shared" si="8"/>
        <v>0</v>
      </c>
      <c r="T6" s="37" t="s">
        <v>48</v>
      </c>
      <c r="U6" s="5" t="str">
        <f>+Instructions!$B$3</f>
        <v>G</v>
      </c>
      <c r="V6" s="52"/>
      <c r="W6" s="56">
        <f>+Instructions!$C$22</f>
        <v>0</v>
      </c>
      <c r="X6" s="17">
        <f t="shared" si="0"/>
        <v>0</v>
      </c>
      <c r="Y6" s="52"/>
      <c r="Z6" s="6" t="s">
        <v>867</v>
      </c>
      <c r="AA6" s="39">
        <v>0</v>
      </c>
      <c r="AB6" s="60">
        <f t="shared" si="1"/>
        <v>0</v>
      </c>
      <c r="AC6" s="17">
        <f t="shared" si="1"/>
        <v>0</v>
      </c>
      <c r="AD6" s="12" t="e">
        <f t="shared" si="2"/>
        <v>#DIV/0!</v>
      </c>
      <c r="AE6" s="122"/>
      <c r="AF6" s="134">
        <v>6</v>
      </c>
      <c r="AG6" s="111">
        <f t="shared" si="3"/>
        <v>0</v>
      </c>
      <c r="AH6" s="52"/>
      <c r="AJ6" s="17">
        <f t="shared" si="4"/>
        <v>0</v>
      </c>
      <c r="AK6" s="17">
        <f t="shared" si="5"/>
        <v>0</v>
      </c>
      <c r="AL6" s="17">
        <f t="shared" si="6"/>
        <v>0</v>
      </c>
      <c r="AM6" s="17" t="str">
        <f t="shared" si="7"/>
        <v/>
      </c>
      <c r="AO6" s="100" t="s">
        <v>61</v>
      </c>
    </row>
    <row r="7" spans="2:41" s="3" customFormat="1" ht="9.9499999999999993" hidden="1" customHeight="1" x14ac:dyDescent="0.2">
      <c r="B7" s="119">
        <v>0</v>
      </c>
      <c r="D7" s="40"/>
      <c r="E7" s="74" t="s">
        <v>25</v>
      </c>
      <c r="F7" s="74"/>
      <c r="G7" s="30" t="s">
        <v>27</v>
      </c>
      <c r="H7" s="30"/>
      <c r="I7" s="30" t="s">
        <v>28</v>
      </c>
      <c r="J7" s="30"/>
      <c r="K7" s="30" t="s">
        <v>590</v>
      </c>
      <c r="L7" s="30"/>
      <c r="M7" s="30"/>
      <c r="N7" s="30"/>
      <c r="P7" s="74"/>
      <c r="Q7" s="89"/>
      <c r="R7" s="29"/>
      <c r="S7" s="39">
        <f t="shared" si="8"/>
        <v>0</v>
      </c>
      <c r="T7" s="37" t="s">
        <v>48</v>
      </c>
      <c r="U7" s="5" t="str">
        <f>+Instructions!$B$3</f>
        <v>G</v>
      </c>
      <c r="V7" s="52"/>
      <c r="W7" s="56">
        <f>+Instructions!$C$22</f>
        <v>0</v>
      </c>
      <c r="X7" s="17">
        <f t="shared" si="0"/>
        <v>0</v>
      </c>
      <c r="Y7" s="52"/>
      <c r="Z7" s="6" t="s">
        <v>867</v>
      </c>
      <c r="AA7" s="39">
        <v>0</v>
      </c>
      <c r="AB7" s="60">
        <f t="shared" si="1"/>
        <v>0</v>
      </c>
      <c r="AC7" s="17">
        <f t="shared" si="1"/>
        <v>0</v>
      </c>
      <c r="AD7" s="12" t="e">
        <f t="shared" si="2"/>
        <v>#DIV/0!</v>
      </c>
      <c r="AE7" s="122"/>
      <c r="AF7" s="135">
        <v>7</v>
      </c>
      <c r="AG7" s="112">
        <f t="shared" si="3"/>
        <v>0</v>
      </c>
      <c r="AH7" s="52"/>
      <c r="AJ7" s="17">
        <f t="shared" si="4"/>
        <v>0</v>
      </c>
      <c r="AK7" s="17">
        <f t="shared" si="5"/>
        <v>0</v>
      </c>
      <c r="AL7" s="17">
        <f t="shared" si="6"/>
        <v>0</v>
      </c>
      <c r="AM7" s="17" t="str">
        <f t="shared" si="7"/>
        <v/>
      </c>
      <c r="AO7" s="100" t="s">
        <v>61</v>
      </c>
    </row>
    <row r="8" spans="2:41" s="3" customFormat="1" ht="9.9499999999999993" hidden="1" customHeight="1" x14ac:dyDescent="0.2">
      <c r="B8" s="120" t="s">
        <v>59</v>
      </c>
      <c r="D8" s="40"/>
      <c r="E8" s="74"/>
      <c r="F8" s="74"/>
      <c r="G8" s="30"/>
      <c r="H8" s="30"/>
      <c r="I8" s="30"/>
      <c r="J8" s="30"/>
      <c r="K8" s="30"/>
      <c r="L8" s="30"/>
      <c r="M8" s="30"/>
      <c r="N8" s="30"/>
      <c r="P8" s="74"/>
      <c r="Q8" s="89" t="s">
        <v>14</v>
      </c>
      <c r="R8" s="29" t="s">
        <v>54</v>
      </c>
      <c r="S8" s="39">
        <v>1000</v>
      </c>
      <c r="T8" s="37" t="s">
        <v>60</v>
      </c>
      <c r="U8" s="37"/>
      <c r="V8" s="52"/>
      <c r="W8" s="56">
        <v>0.1</v>
      </c>
      <c r="X8" s="39">
        <v>1000</v>
      </c>
      <c r="Y8" s="52"/>
      <c r="Z8" s="39" t="s">
        <v>60</v>
      </c>
      <c r="AA8" s="39">
        <v>1000</v>
      </c>
      <c r="AB8" s="60">
        <v>0.1</v>
      </c>
      <c r="AC8" s="39">
        <v>1000</v>
      </c>
      <c r="AD8" s="60">
        <v>0.1</v>
      </c>
      <c r="AE8" s="75">
        <v>10</v>
      </c>
      <c r="AF8" s="75"/>
      <c r="AG8" s="39">
        <v>1000</v>
      </c>
      <c r="AH8" s="52"/>
      <c r="AI8" s="126"/>
      <c r="AJ8" s="39"/>
      <c r="AK8" s="39"/>
      <c r="AL8" s="39"/>
      <c r="AM8" s="39"/>
      <c r="AO8" s="100" t="s">
        <v>61</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1"/>
      <c r="X9" s="46"/>
      <c r="Y9" s="52"/>
      <c r="Z9" s="44"/>
      <c r="AA9" s="44"/>
      <c r="AB9" s="45"/>
      <c r="AC9" s="44"/>
      <c r="AD9" s="46"/>
      <c r="AE9" s="62"/>
      <c r="AF9" s="62"/>
      <c r="AG9" s="44"/>
      <c r="AH9" s="52"/>
      <c r="AI9" s="127"/>
      <c r="AJ9" s="44"/>
      <c r="AK9" s="44"/>
      <c r="AL9" s="44"/>
      <c r="AM9" s="44"/>
      <c r="AN9" s="32"/>
      <c r="AO9" s="100" t="s">
        <v>61</v>
      </c>
    </row>
    <row r="10" spans="2:41" s="3" customFormat="1" ht="9.9499999999999993" hidden="1" customHeight="1" x14ac:dyDescent="0.2">
      <c r="I10" s="6"/>
      <c r="J10" s="6"/>
      <c r="K10" s="6"/>
      <c r="L10" s="6"/>
      <c r="M10" s="6"/>
      <c r="N10" s="6"/>
      <c r="O10" s="264" t="s">
        <v>24</v>
      </c>
      <c r="P10" s="265"/>
      <c r="Q10" s="265"/>
      <c r="R10" s="265"/>
      <c r="S10" s="265"/>
      <c r="T10" s="266"/>
      <c r="U10" s="19"/>
      <c r="V10" s="52"/>
      <c r="W10" s="268" t="s">
        <v>45</v>
      </c>
      <c r="X10" s="268"/>
      <c r="Y10" s="52"/>
      <c r="Z10" s="262" t="s">
        <v>46</v>
      </c>
      <c r="AA10" s="262"/>
      <c r="AB10" s="262"/>
      <c r="AC10" s="262"/>
      <c r="AD10" s="262"/>
      <c r="AE10" s="262"/>
      <c r="AF10" s="262"/>
      <c r="AG10" s="262"/>
      <c r="AH10" s="52"/>
      <c r="AI10" s="93"/>
      <c r="AO10" s="100" t="s">
        <v>61</v>
      </c>
    </row>
    <row r="11" spans="2:41" s="30" customFormat="1" ht="9.9499999999999993" hidden="1" customHeight="1" x14ac:dyDescent="0.2">
      <c r="D11" s="23" t="s">
        <v>11</v>
      </c>
      <c r="E11" s="24"/>
      <c r="F11" s="24"/>
      <c r="G11" s="24"/>
      <c r="H11" s="24"/>
      <c r="I11" s="25"/>
      <c r="J11" s="25"/>
      <c r="K11" s="25"/>
      <c r="L11" s="25"/>
      <c r="M11" s="25"/>
      <c r="N11" s="25"/>
      <c r="O11" s="258" t="s">
        <v>53</v>
      </c>
      <c r="P11" s="259"/>
      <c r="Q11" s="26" t="s">
        <v>14</v>
      </c>
      <c r="R11" s="26" t="s">
        <v>18</v>
      </c>
      <c r="S11" s="27" t="str">
        <f>IF(Suggested="Yes",AA11,AG11)</f>
        <v>List Price</v>
      </c>
      <c r="T11" s="26" t="s">
        <v>17</v>
      </c>
      <c r="U11" s="28" t="s">
        <v>16</v>
      </c>
      <c r="V11" s="52"/>
      <c r="W11" s="54" t="s">
        <v>19</v>
      </c>
      <c r="X11" s="14" t="s">
        <v>15</v>
      </c>
      <c r="Y11" s="52"/>
      <c r="Z11" s="68" t="s">
        <v>63</v>
      </c>
      <c r="AA11" s="68" t="s">
        <v>13</v>
      </c>
      <c r="AB11" s="41" t="s">
        <v>20</v>
      </c>
      <c r="AC11" s="28" t="s">
        <v>21</v>
      </c>
      <c r="AD11" s="28" t="s">
        <v>31</v>
      </c>
      <c r="AE11" s="64" t="s">
        <v>64</v>
      </c>
      <c r="AF11" s="94" t="s">
        <v>55</v>
      </c>
      <c r="AG11" s="64" t="s">
        <v>4</v>
      </c>
      <c r="AH11" s="52"/>
      <c r="AJ11" s="28" t="s">
        <v>76</v>
      </c>
      <c r="AK11" s="136" t="s">
        <v>77</v>
      </c>
      <c r="AL11" s="28" t="s">
        <v>78</v>
      </c>
      <c r="AM11" s="28" t="s">
        <v>79</v>
      </c>
      <c r="AN11" s="3"/>
      <c r="AO11" s="100" t="s">
        <v>61</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1"/>
      <c r="X12" s="46"/>
      <c r="Y12" s="52"/>
      <c r="Z12" s="44"/>
      <c r="AA12" s="44"/>
      <c r="AB12" s="45"/>
      <c r="AC12" s="44"/>
      <c r="AD12" s="46"/>
      <c r="AE12" s="62"/>
      <c r="AF12" s="62"/>
      <c r="AG12" s="44"/>
      <c r="AH12" s="52"/>
      <c r="AI12" s="127"/>
      <c r="AJ12" s="44"/>
      <c r="AK12" s="44"/>
      <c r="AL12" s="44"/>
      <c r="AM12" s="44"/>
      <c r="AN12" s="32"/>
      <c r="AO12" s="100" t="s">
        <v>61</v>
      </c>
    </row>
    <row r="13" spans="2:41" s="11" customFormat="1" ht="15.95" customHeight="1" x14ac:dyDescent="0.2">
      <c r="O13" s="254" t="str">
        <f>"File '"&amp;Instructions!B2&amp;"' - "&amp;Instructions!B1</f>
        <v>File 'M' - Milestone</v>
      </c>
      <c r="P13" s="254"/>
      <c r="Q13" s="254"/>
      <c r="R13" s="254"/>
      <c r="S13" s="254"/>
      <c r="T13" s="254"/>
      <c r="U13" s="71"/>
      <c r="V13" s="52"/>
      <c r="W13" s="267" t="s">
        <v>12</v>
      </c>
      <c r="X13" s="267"/>
      <c r="Y13" s="52"/>
      <c r="Z13" s="20"/>
      <c r="AA13" s="20"/>
      <c r="AB13" s="59"/>
      <c r="AD13" s="20"/>
      <c r="AE13" s="66"/>
      <c r="AF13" s="66"/>
      <c r="AG13" s="20" t="s">
        <v>23</v>
      </c>
      <c r="AH13" s="52"/>
      <c r="AI13" s="95"/>
      <c r="AN13" s="3"/>
      <c r="AO13" s="31" t="s">
        <v>61</v>
      </c>
    </row>
    <row r="14" spans="2:41" s="11" customFormat="1" ht="15.95" customHeight="1" x14ac:dyDescent="0.2">
      <c r="G14" s="35"/>
      <c r="O14" s="72"/>
      <c r="P14" s="72"/>
      <c r="Q14" s="72"/>
      <c r="R14" s="72"/>
      <c r="S14" s="21"/>
      <c r="T14" s="170" t="str">
        <f>+Instructions!B4</f>
        <v>5/1/26</v>
      </c>
      <c r="U14" s="71"/>
      <c r="V14" s="52"/>
      <c r="W14" s="70"/>
      <c r="X14" s="70"/>
      <c r="Y14" s="52"/>
      <c r="Z14" s="58"/>
      <c r="AA14" s="58"/>
      <c r="AB14" s="59"/>
      <c r="AD14" s="20"/>
      <c r="AE14" s="263">
        <f ca="1">TODAY()</f>
        <v>46118</v>
      </c>
      <c r="AF14" s="263"/>
      <c r="AG14" s="263"/>
      <c r="AH14" s="52"/>
      <c r="AI14" s="95"/>
      <c r="AN14" s="3"/>
      <c r="AO14" s="31" t="s">
        <v>61</v>
      </c>
    </row>
    <row r="15" spans="2:41" s="11" customFormat="1" ht="9.9499999999999993" customHeight="1" x14ac:dyDescent="0.2">
      <c r="N15" s="269" t="str">
        <f>IF(Instructions!C8="","",+Instructions!C8)</f>
        <v/>
      </c>
      <c r="O15" s="269"/>
      <c r="P15" s="269"/>
      <c r="Q15" s="269"/>
      <c r="R15" s="269"/>
      <c r="S15" s="269"/>
      <c r="T15" s="269"/>
      <c r="U15" s="71"/>
      <c r="V15" s="52"/>
      <c r="W15" s="70"/>
      <c r="X15" s="70"/>
      <c r="Y15" s="52"/>
      <c r="Z15" s="58"/>
      <c r="AA15" s="58"/>
      <c r="AB15" s="59"/>
      <c r="AD15" s="20"/>
      <c r="AE15" s="66"/>
      <c r="AF15" s="66"/>
      <c r="AH15" s="52"/>
      <c r="AI15" s="95"/>
      <c r="AN15" s="3"/>
      <c r="AO15" s="31" t="s">
        <v>61</v>
      </c>
    </row>
    <row r="16" spans="2:41" s="3" customFormat="1" ht="12" customHeight="1" x14ac:dyDescent="0.2">
      <c r="C16" s="35" t="str">
        <f>"Product Code '"&amp;Instructions!B3&amp;"'"</f>
        <v>Product Code 'G'</v>
      </c>
      <c r="N16" s="269"/>
      <c r="O16" s="269"/>
      <c r="P16" s="269"/>
      <c r="Q16" s="269"/>
      <c r="R16" s="269"/>
      <c r="S16" s="269"/>
      <c r="T16" s="269"/>
      <c r="U16" s="5"/>
      <c r="V16" s="52"/>
      <c r="W16" s="69"/>
      <c r="X16" s="69"/>
      <c r="Y16" s="52"/>
      <c r="Z16" s="39"/>
      <c r="AA16" s="39"/>
      <c r="AB16" s="55"/>
      <c r="AC16" s="17"/>
      <c r="AD16" s="15"/>
      <c r="AE16" s="65"/>
      <c r="AF16" s="65"/>
      <c r="AG16" s="87" t="str">
        <f>IF(Instructions!$C$8="","",Instructions!$C$8)</f>
        <v/>
      </c>
      <c r="AH16" s="52"/>
      <c r="AI16" s="125"/>
      <c r="AJ16" s="17"/>
      <c r="AK16" s="17"/>
      <c r="AL16" s="17"/>
      <c r="AM16" s="17"/>
      <c r="AO16" s="31" t="s">
        <v>61</v>
      </c>
    </row>
    <row r="17" spans="1:41" s="3" customFormat="1" ht="3.95" customHeight="1" x14ac:dyDescent="0.2">
      <c r="C17" s="180"/>
      <c r="D17" s="243"/>
      <c r="E17" s="243"/>
      <c r="F17" s="243"/>
      <c r="G17" s="243"/>
      <c r="H17" s="243"/>
      <c r="I17" s="243"/>
      <c r="J17" s="243"/>
      <c r="K17" s="243"/>
      <c r="L17" s="243"/>
      <c r="M17" s="243"/>
      <c r="N17" s="243"/>
      <c r="O17" s="243"/>
      <c r="P17" s="243"/>
      <c r="Q17" s="243"/>
      <c r="R17" s="243"/>
      <c r="S17" s="243"/>
      <c r="T17" s="243"/>
      <c r="U17" s="5"/>
      <c r="V17" s="52"/>
      <c r="W17" s="69"/>
      <c r="X17" s="69"/>
      <c r="Y17" s="52"/>
      <c r="Z17" s="39"/>
      <c r="AA17" s="39"/>
      <c r="AB17" s="55"/>
      <c r="AC17" s="17"/>
      <c r="AD17" s="15"/>
      <c r="AE17" s="65"/>
      <c r="AF17" s="65"/>
      <c r="AG17" s="17"/>
      <c r="AH17" s="52"/>
      <c r="AI17" s="125"/>
      <c r="AJ17" s="17"/>
      <c r="AK17" s="17"/>
      <c r="AL17" s="17"/>
      <c r="AM17" s="17"/>
      <c r="AO17" s="31" t="s">
        <v>61</v>
      </c>
    </row>
    <row r="18" spans="1:41" s="30" customFormat="1" ht="9.9499999999999993" customHeight="1" x14ac:dyDescent="0.2">
      <c r="C18" s="77" t="s">
        <v>11</v>
      </c>
      <c r="D18" s="78"/>
      <c r="E18" s="78"/>
      <c r="F18" s="78"/>
      <c r="G18" s="25"/>
      <c r="H18" s="25"/>
      <c r="I18" s="25"/>
      <c r="J18" s="25"/>
      <c r="K18" s="25"/>
      <c r="L18" s="25"/>
      <c r="M18" s="25"/>
      <c r="N18" s="25"/>
      <c r="O18" s="258" t="s">
        <v>473</v>
      </c>
      <c r="P18" s="259"/>
      <c r="Q18" s="26" t="s">
        <v>14</v>
      </c>
      <c r="R18" s="26" t="s">
        <v>18</v>
      </c>
      <c r="S18" s="27" t="str">
        <f>+S$11</f>
        <v>List Price</v>
      </c>
      <c r="T18" s="26" t="s">
        <v>17</v>
      </c>
      <c r="U18" s="26" t="str">
        <f>+U$11</f>
        <v>Code</v>
      </c>
      <c r="V18" s="52"/>
      <c r="W18" s="76" t="s">
        <v>19</v>
      </c>
      <c r="X18" s="27" t="s">
        <v>15</v>
      </c>
      <c r="Y18" s="52"/>
      <c r="Z18" s="41" t="s">
        <v>63</v>
      </c>
      <c r="AA18" s="41" t="s">
        <v>13</v>
      </c>
      <c r="AB18" s="41" t="str">
        <f t="shared" ref="AB18:AM18" si="9">+AB$11</f>
        <v>Disc</v>
      </c>
      <c r="AC18" s="28" t="str">
        <f t="shared" si="9"/>
        <v>Act. Cost</v>
      </c>
      <c r="AD18" s="28" t="str">
        <f t="shared" si="9"/>
        <v>GP%</v>
      </c>
      <c r="AE18" s="64" t="str">
        <f t="shared" si="9"/>
        <v>Adj.</v>
      </c>
      <c r="AF18" s="94" t="str">
        <f>+AF$11</f>
        <v>Group</v>
      </c>
      <c r="AG18" s="28" t="str">
        <f t="shared" si="9"/>
        <v>Price</v>
      </c>
      <c r="AH18" s="52"/>
      <c r="AJ18" s="28" t="str">
        <f t="shared" si="9"/>
        <v>Calc Price</v>
      </c>
      <c r="AK18" s="28" t="str">
        <f t="shared" si="9"/>
        <v>.05 Round</v>
      </c>
      <c r="AL18" s="28" t="str">
        <f t="shared" si="9"/>
        <v>Cents</v>
      </c>
      <c r="AM18" s="28" t="str">
        <f t="shared" si="9"/>
        <v>Round to</v>
      </c>
      <c r="AN18" s="3"/>
      <c r="AO18" s="31" t="s">
        <v>61</v>
      </c>
    </row>
    <row r="19" spans="1:41" s="155" customFormat="1" ht="9.9499999999999993" customHeight="1" x14ac:dyDescent="0.2">
      <c r="C19" s="257" t="s">
        <v>65</v>
      </c>
      <c r="D19" s="257"/>
      <c r="E19" s="257"/>
      <c r="F19" s="257"/>
      <c r="G19" s="257"/>
      <c r="H19" s="257"/>
      <c r="I19" s="257"/>
      <c r="J19" s="257"/>
      <c r="K19" s="257"/>
      <c r="L19" s="257"/>
      <c r="M19" s="257"/>
      <c r="N19" s="257"/>
      <c r="O19" s="257"/>
      <c r="P19" s="257"/>
      <c r="Q19" s="257"/>
      <c r="R19" s="257"/>
      <c r="S19" s="257"/>
      <c r="T19" s="257"/>
      <c r="U19" s="156"/>
      <c r="V19" s="52"/>
      <c r="W19" s="160"/>
      <c r="X19" s="160"/>
      <c r="Y19" s="52"/>
      <c r="Z19" s="158"/>
      <c r="AA19" s="158"/>
      <c r="AB19" s="161"/>
      <c r="AC19" s="157"/>
      <c r="AD19" s="159"/>
      <c r="AE19" s="162"/>
      <c r="AF19" s="163"/>
      <c r="AG19" s="157"/>
      <c r="AH19" s="52"/>
      <c r="AJ19" s="157"/>
      <c r="AK19" s="157"/>
      <c r="AL19" s="157"/>
      <c r="AM19" s="157"/>
      <c r="AN19" s="3"/>
      <c r="AO19" s="31" t="s">
        <v>61</v>
      </c>
    </row>
    <row r="20" spans="1:41" s="3" customFormat="1" ht="3.95" customHeight="1" x14ac:dyDescent="0.2">
      <c r="M20" s="3" t="s">
        <v>139</v>
      </c>
      <c r="P20" s="74"/>
      <c r="Q20" s="89"/>
      <c r="R20" s="6"/>
      <c r="S20" s="39"/>
      <c r="T20" s="6"/>
      <c r="U20" s="5"/>
      <c r="V20" s="52"/>
      <c r="W20" s="56"/>
      <c r="X20" s="15"/>
      <c r="Y20" s="52"/>
      <c r="Z20" s="39"/>
      <c r="AA20" s="39"/>
      <c r="AB20" s="55"/>
      <c r="AC20" s="17"/>
      <c r="AD20" s="15"/>
      <c r="AE20" s="65"/>
      <c r="AF20" s="125"/>
      <c r="AG20" s="39"/>
      <c r="AH20" s="52"/>
      <c r="AJ20" s="17"/>
      <c r="AK20" s="17"/>
      <c r="AL20" s="17"/>
      <c r="AM20" s="17"/>
      <c r="AO20" s="31" t="s">
        <v>61</v>
      </c>
    </row>
    <row r="21" spans="1:41" s="3" customFormat="1" ht="9.9499999999999993" customHeight="1" x14ac:dyDescent="0.2">
      <c r="A21" s="3" t="s">
        <v>125</v>
      </c>
      <c r="C21" s="195" t="s">
        <v>832</v>
      </c>
      <c r="L21" s="3" t="s">
        <v>590</v>
      </c>
      <c r="M21" s="3" t="s">
        <v>590</v>
      </c>
      <c r="N21" s="3" t="s">
        <v>139</v>
      </c>
      <c r="O21" s="3" t="s">
        <v>590</v>
      </c>
      <c r="P21" s="74"/>
      <c r="Q21" s="89"/>
      <c r="R21" s="177" t="s">
        <v>233</v>
      </c>
      <c r="S21" s="178" t="s">
        <v>359</v>
      </c>
      <c r="T21" s="179"/>
      <c r="U21" s="5"/>
      <c r="V21" s="52"/>
      <c r="W21" s="56"/>
      <c r="X21" s="15"/>
      <c r="Y21" s="52"/>
      <c r="Z21" s="39"/>
      <c r="AA21" s="39"/>
      <c r="AB21" s="55"/>
      <c r="AC21" s="17"/>
      <c r="AD21" s="15"/>
      <c r="AE21" s="65"/>
      <c r="AF21" s="65"/>
      <c r="AG21" s="39"/>
      <c r="AH21" s="52"/>
      <c r="AO21" s="142"/>
    </row>
    <row r="22" spans="1:41" s="3" customFormat="1" ht="2.4500000000000002" customHeight="1" x14ac:dyDescent="0.2">
      <c r="C22" s="73"/>
      <c r="N22" s="3" t="s">
        <v>139</v>
      </c>
      <c r="P22" s="74"/>
      <c r="Q22" s="89"/>
      <c r="R22" s="6"/>
      <c r="S22" s="39"/>
      <c r="T22" s="6"/>
      <c r="U22" s="5"/>
      <c r="V22" s="52"/>
      <c r="W22" s="56"/>
      <c r="X22" s="15"/>
      <c r="Y22" s="52"/>
      <c r="Z22" s="39"/>
      <c r="AA22" s="39"/>
      <c r="AB22" s="55"/>
      <c r="AC22" s="17"/>
      <c r="AD22" s="15"/>
      <c r="AE22" s="65"/>
      <c r="AF22" s="65"/>
      <c r="AG22" s="39"/>
      <c r="AH22" s="52"/>
      <c r="AO22" s="142"/>
    </row>
    <row r="23" spans="1:41" s="3" customFormat="1" ht="9.9499999999999993" customHeight="1" x14ac:dyDescent="0.2">
      <c r="D23" s="40" t="s">
        <v>10</v>
      </c>
      <c r="E23" s="143" t="s">
        <v>594</v>
      </c>
      <c r="G23" s="143"/>
      <c r="H23" s="143"/>
      <c r="J23" s="143"/>
      <c r="K23" s="143"/>
      <c r="L23" s="143"/>
      <c r="N23" s="143" t="s">
        <v>139</v>
      </c>
      <c r="O23" s="3" t="s">
        <v>139</v>
      </c>
      <c r="P23" s="74"/>
      <c r="Q23" s="89"/>
      <c r="R23" s="6"/>
      <c r="S23" s="39"/>
      <c r="T23" s="6"/>
      <c r="U23" s="5"/>
      <c r="V23" s="52"/>
      <c r="W23" s="56"/>
      <c r="X23" s="15"/>
      <c r="Y23" s="52"/>
      <c r="Z23" s="39"/>
      <c r="AA23" s="39"/>
      <c r="AB23" s="55"/>
      <c r="AC23" s="17"/>
      <c r="AD23" s="15"/>
      <c r="AE23" s="65"/>
      <c r="AF23" s="65"/>
      <c r="AG23" s="39"/>
      <c r="AH23" s="52"/>
      <c r="AO23" s="142"/>
    </row>
    <row r="24" spans="1:41" s="3" customFormat="1" ht="0.95" customHeight="1" x14ac:dyDescent="0.2">
      <c r="A24" s="3" t="s">
        <v>125</v>
      </c>
      <c r="P24" s="74"/>
      <c r="Q24" s="89"/>
      <c r="R24" s="6"/>
      <c r="S24" s="39"/>
      <c r="T24" s="6"/>
      <c r="U24" s="5"/>
      <c r="V24" s="52"/>
      <c r="W24" s="56"/>
      <c r="X24" s="15"/>
      <c r="Y24" s="52"/>
      <c r="Z24" s="39"/>
      <c r="AA24" s="39"/>
      <c r="AB24" s="55"/>
      <c r="AC24" s="17"/>
      <c r="AD24" s="15"/>
      <c r="AE24" s="65"/>
      <c r="AF24" s="65"/>
      <c r="AG24" s="39"/>
      <c r="AH24" s="52"/>
      <c r="AO24" s="142"/>
    </row>
    <row r="25" spans="1:41" s="3" customFormat="1" ht="10.5" customHeight="1" x14ac:dyDescent="0.2">
      <c r="B25" s="114" t="s">
        <v>57</v>
      </c>
      <c r="D25" s="40"/>
      <c r="E25" s="74" t="s">
        <v>144</v>
      </c>
      <c r="F25" s="74"/>
      <c r="G25" s="30" t="s">
        <v>50</v>
      </c>
      <c r="H25" s="30"/>
      <c r="I25" s="30"/>
      <c r="J25" s="30" t="s">
        <v>264</v>
      </c>
      <c r="K25" s="30"/>
      <c r="L25" s="30"/>
      <c r="M25" s="30"/>
      <c r="N25" s="30"/>
      <c r="P25" s="74" t="s">
        <v>145</v>
      </c>
      <c r="Q25" s="89"/>
      <c r="R25" s="29"/>
      <c r="S25" s="39">
        <f>IF(Suggested="Yes",AA25,AG25)</f>
        <v>7.25</v>
      </c>
      <c r="T25" s="37" t="s">
        <v>49</v>
      </c>
      <c r="U25" s="5" t="str">
        <f>+Instructions!$B$3</f>
        <v>G</v>
      </c>
      <c r="V25" s="52"/>
      <c r="W25" s="56">
        <f>+Instructions!$C$22</f>
        <v>0</v>
      </c>
      <c r="X25" s="17">
        <f>ROUND($AA25*(1-W25)+0.004999,2)</f>
        <v>7.25</v>
      </c>
      <c r="Y25" s="52"/>
      <c r="Z25" s="6" t="s">
        <v>868</v>
      </c>
      <c r="AA25" s="39">
        <v>7.25</v>
      </c>
      <c r="AB25" s="60">
        <f t="shared" ref="AB25:AC28" si="10">+W25</f>
        <v>0</v>
      </c>
      <c r="AC25" s="17">
        <f t="shared" si="10"/>
        <v>7.25</v>
      </c>
      <c r="AD25" s="12">
        <f>(AG25-AC25)/AG25</f>
        <v>0</v>
      </c>
      <c r="AE25" s="122"/>
      <c r="AF25" s="129">
        <v>1</v>
      </c>
      <c r="AG25" s="38">
        <f>SUM(AJ25:AL25)+AE25</f>
        <v>7.25</v>
      </c>
      <c r="AH25" s="52"/>
      <c r="AJ25" s="17">
        <f>ROUND(AC25/(1-VLOOKUP(AF25,Group,2,FALSE)),2)</f>
        <v>7.25</v>
      </c>
      <c r="AK25" s="17">
        <f>IF(VLOOKUP(AF25,Group,5,FALSE)="YES",VLOOKUP(ROUND(ROUND(AJ25,1)-AJ25,2),Round,2,FALSE)+VLOOKUP(AF25,Group,6,FALSE),0)</f>
        <v>0</v>
      </c>
      <c r="AL25" s="17">
        <f>IF(VLOOKUP(AF25,Group,7,FALSE)="",0,ROUND(AJ25-0.04999,1)-AJ25+AM25)</f>
        <v>0</v>
      </c>
      <c r="AM25" s="17" t="str">
        <f>IF(VLOOKUP(AF25,Group,7,FALSE)="","",VLOOKUP(AF25,Group,7,FALSE))</f>
        <v/>
      </c>
      <c r="AO25" s="100" t="s">
        <v>61</v>
      </c>
    </row>
    <row r="26" spans="1:41" s="3" customFormat="1" ht="10.5" customHeight="1" x14ac:dyDescent="0.2">
      <c r="B26" s="114" t="s">
        <v>57</v>
      </c>
      <c r="D26" s="40"/>
      <c r="E26" s="74" t="s">
        <v>219</v>
      </c>
      <c r="F26" s="74"/>
      <c r="G26" s="30" t="s">
        <v>50</v>
      </c>
      <c r="H26" s="30"/>
      <c r="I26" s="30"/>
      <c r="J26" s="30" t="s">
        <v>264</v>
      </c>
      <c r="K26" s="30"/>
      <c r="L26" s="30"/>
      <c r="M26" s="30"/>
      <c r="N26" s="30"/>
      <c r="P26" s="74" t="s">
        <v>145</v>
      </c>
      <c r="Q26" s="89"/>
      <c r="R26" s="29" t="s">
        <v>54</v>
      </c>
      <c r="S26" s="39">
        <f>IF(Suggested="Yes",AA26,AG26)</f>
        <v>7.7</v>
      </c>
      <c r="T26" s="37" t="s">
        <v>49</v>
      </c>
      <c r="U26" s="5" t="str">
        <f>+Instructions!$B$3</f>
        <v>G</v>
      </c>
      <c r="V26" s="52"/>
      <c r="W26" s="56">
        <f>+Instructions!$C$22</f>
        <v>0</v>
      </c>
      <c r="X26" s="17">
        <f>ROUND($AA26*(1-W26)+0.004999,2)</f>
        <v>7.7</v>
      </c>
      <c r="Y26" s="52"/>
      <c r="Z26" s="6" t="s">
        <v>868</v>
      </c>
      <c r="AA26" s="39">
        <v>7.7</v>
      </c>
      <c r="AB26" s="60">
        <f t="shared" si="10"/>
        <v>0</v>
      </c>
      <c r="AC26" s="17">
        <f t="shared" si="10"/>
        <v>7.7</v>
      </c>
      <c r="AD26" s="12">
        <f>(AG26-AC26)/AG26</f>
        <v>0</v>
      </c>
      <c r="AE26" s="122"/>
      <c r="AF26" s="129">
        <v>1</v>
      </c>
      <c r="AG26" s="38">
        <f>SUM(AJ26:AL26)+AE26</f>
        <v>7.7</v>
      </c>
      <c r="AH26" s="52"/>
      <c r="AJ26" s="17">
        <f>ROUND(AC26/(1-VLOOKUP(AF26,Group,2,FALSE)),2)</f>
        <v>7.7</v>
      </c>
      <c r="AK26" s="17">
        <f>IF(VLOOKUP(AF26,Group,5,FALSE)="YES",VLOOKUP(ROUND(ROUND(AJ26,1)-AJ26,2),Round,2,FALSE)+VLOOKUP(AF26,Group,6,FALSE),0)</f>
        <v>0</v>
      </c>
      <c r="AL26" s="17">
        <f>IF(VLOOKUP(AF26,Group,7,FALSE)="",0,ROUND(AJ26-0.04999,1)-AJ26+AM26)</f>
        <v>0</v>
      </c>
      <c r="AM26" s="17" t="str">
        <f>IF(VLOOKUP(AF26,Group,7,FALSE)="","",VLOOKUP(AF26,Group,7,FALSE))</f>
        <v/>
      </c>
      <c r="AO26" s="100" t="s">
        <v>61</v>
      </c>
    </row>
    <row r="27" spans="1:41" s="3" customFormat="1" ht="10.5" customHeight="1" x14ac:dyDescent="0.2">
      <c r="B27" s="114" t="s">
        <v>57</v>
      </c>
      <c r="D27" s="40"/>
      <c r="E27" s="74" t="s">
        <v>236</v>
      </c>
      <c r="F27" s="74"/>
      <c r="G27" s="30" t="s">
        <v>50</v>
      </c>
      <c r="H27" s="30"/>
      <c r="I27" s="30"/>
      <c r="J27" s="30" t="s">
        <v>264</v>
      </c>
      <c r="K27" s="30"/>
      <c r="L27" s="30"/>
      <c r="M27" s="30"/>
      <c r="N27" s="30"/>
      <c r="P27" s="74" t="s">
        <v>275</v>
      </c>
      <c r="Q27" s="89"/>
      <c r="R27" s="29"/>
      <c r="S27" s="39">
        <f>IF(Suggested="Yes",AA27,AG27)</f>
        <v>8.9499999999999993</v>
      </c>
      <c r="T27" s="37" t="s">
        <v>49</v>
      </c>
      <c r="U27" s="5" t="str">
        <f>+Instructions!$B$3</f>
        <v>G</v>
      </c>
      <c r="V27" s="52"/>
      <c r="W27" s="56">
        <f>+Instructions!$C$22</f>
        <v>0</v>
      </c>
      <c r="X27" s="17">
        <f>ROUND($AA27*(1-W27)+0.004999,2)</f>
        <v>8.9499999999999993</v>
      </c>
      <c r="Y27" s="52"/>
      <c r="Z27" s="6" t="s">
        <v>868</v>
      </c>
      <c r="AA27" s="39">
        <v>8.9499999999999993</v>
      </c>
      <c r="AB27" s="60">
        <f t="shared" si="10"/>
        <v>0</v>
      </c>
      <c r="AC27" s="17">
        <f t="shared" si="10"/>
        <v>8.9499999999999993</v>
      </c>
      <c r="AD27" s="12">
        <f>(AG27-AC27)/AG27</f>
        <v>0</v>
      </c>
      <c r="AE27" s="122"/>
      <c r="AF27" s="129">
        <v>1</v>
      </c>
      <c r="AG27" s="38">
        <f>SUM(AJ27:AL27)+AE27</f>
        <v>8.9499999999999993</v>
      </c>
      <c r="AH27" s="52"/>
      <c r="AJ27" s="17">
        <f>ROUND(AC27/(1-VLOOKUP(AF27,Group,2,FALSE)),2)</f>
        <v>8.9499999999999993</v>
      </c>
      <c r="AK27" s="17">
        <f>IF(VLOOKUP(AF27,Group,5,FALSE)="YES",VLOOKUP(ROUND(ROUND(AJ27,1)-AJ27,2),Round,2,FALSE)+VLOOKUP(AF27,Group,6,FALSE),0)</f>
        <v>0</v>
      </c>
      <c r="AL27" s="17">
        <f>IF(VLOOKUP(AF27,Group,7,FALSE)="",0,ROUND(AJ27-0.04999,1)-AJ27+AM27)</f>
        <v>0</v>
      </c>
      <c r="AM27" s="17" t="str">
        <f>IF(VLOOKUP(AF27,Group,7,FALSE)="","",VLOOKUP(AF27,Group,7,FALSE))</f>
        <v/>
      </c>
      <c r="AO27" s="100" t="s">
        <v>61</v>
      </c>
    </row>
    <row r="28" spans="1:41" s="3" customFormat="1" ht="10.5" customHeight="1" x14ac:dyDescent="0.2">
      <c r="B28" s="114" t="s">
        <v>57</v>
      </c>
      <c r="D28" s="40"/>
      <c r="E28" s="74" t="s">
        <v>448</v>
      </c>
      <c r="F28" s="74"/>
      <c r="G28" s="30" t="s">
        <v>50</v>
      </c>
      <c r="H28" s="30"/>
      <c r="I28" s="30"/>
      <c r="J28" s="30" t="s">
        <v>264</v>
      </c>
      <c r="K28" s="30"/>
      <c r="L28" s="30"/>
      <c r="M28" s="30" t="s">
        <v>139</v>
      </c>
      <c r="N28" s="30"/>
      <c r="P28" s="74" t="s">
        <v>795</v>
      </c>
      <c r="Q28" s="89"/>
      <c r="R28" s="29" t="s">
        <v>852</v>
      </c>
      <c r="S28" s="39">
        <f>IF(Suggested="Yes",AA28,AG28)</f>
        <v>14.95</v>
      </c>
      <c r="T28" s="37" t="s">
        <v>49</v>
      </c>
      <c r="U28" s="5" t="str">
        <f>+Instructions!$B$3</f>
        <v>G</v>
      </c>
      <c r="V28" s="52"/>
      <c r="W28" s="56">
        <f>+Instructions!$C$22</f>
        <v>0</v>
      </c>
      <c r="X28" s="17">
        <f>ROUND($AA28*(1-W28)+0.004999,2)</f>
        <v>14.95</v>
      </c>
      <c r="Y28" s="52"/>
      <c r="Z28" s="6" t="s">
        <v>868</v>
      </c>
      <c r="AA28" s="39">
        <v>14.95</v>
      </c>
      <c r="AB28" s="60">
        <f t="shared" si="10"/>
        <v>0</v>
      </c>
      <c r="AC28" s="17">
        <f t="shared" si="10"/>
        <v>14.95</v>
      </c>
      <c r="AD28" s="12">
        <f>(AG28-AC28)/AG28</f>
        <v>0</v>
      </c>
      <c r="AE28" s="122"/>
      <c r="AF28" s="129">
        <v>1</v>
      </c>
      <c r="AG28" s="38">
        <f>SUM(AJ28:AL28)+AE28</f>
        <v>14.95</v>
      </c>
      <c r="AH28" s="52"/>
      <c r="AJ28" s="17">
        <f>ROUND(AC28/(1-VLOOKUP(AF28,Group,2,FALSE)),2)</f>
        <v>14.95</v>
      </c>
      <c r="AK28" s="17">
        <f>IF(VLOOKUP(AF28,Group,5,FALSE)="YES",VLOOKUP(ROUND(ROUND(AJ28,1)-AJ28,2),Round,2,FALSE)+VLOOKUP(AF28,Group,6,FALSE),0)</f>
        <v>0</v>
      </c>
      <c r="AL28" s="17">
        <f>IF(VLOOKUP(AF28,Group,7,FALSE)="",0,ROUND(AJ28-0.04999,1)-AJ28+AM28)</f>
        <v>0</v>
      </c>
      <c r="AM28" s="17" t="str">
        <f>IF(VLOOKUP(AF28,Group,7,FALSE)="","",VLOOKUP(AF28,Group,7,FALSE))</f>
        <v/>
      </c>
      <c r="AO28" s="100" t="s">
        <v>61</v>
      </c>
    </row>
    <row r="29" spans="1:41" s="3" customFormat="1" ht="0.95" customHeight="1" x14ac:dyDescent="0.2">
      <c r="A29" s="3" t="s">
        <v>125</v>
      </c>
      <c r="P29" s="74"/>
      <c r="Q29" s="89"/>
      <c r="R29" s="6"/>
      <c r="S29" s="39"/>
      <c r="T29" s="6"/>
      <c r="U29" s="5"/>
      <c r="V29" s="52"/>
      <c r="W29" s="56"/>
      <c r="X29" s="15"/>
      <c r="Y29" s="52"/>
      <c r="Z29" s="39"/>
      <c r="AA29" s="39"/>
      <c r="AB29" s="55"/>
      <c r="AC29" s="17"/>
      <c r="AD29" s="15"/>
      <c r="AE29" s="65"/>
      <c r="AF29" s="65"/>
      <c r="AG29" s="39"/>
      <c r="AH29" s="52"/>
      <c r="AO29" s="142"/>
    </row>
    <row r="30" spans="1:41" s="3" customFormat="1" ht="9.9499999999999993" customHeight="1" x14ac:dyDescent="0.2">
      <c r="B30" s="113" t="s">
        <v>8</v>
      </c>
      <c r="D30" s="40"/>
      <c r="E30" s="74" t="s">
        <v>94</v>
      </c>
      <c r="F30" s="74"/>
      <c r="G30" s="30" t="s">
        <v>95</v>
      </c>
      <c r="H30" s="30"/>
      <c r="I30" s="30"/>
      <c r="J30" s="30" t="s">
        <v>265</v>
      </c>
      <c r="K30" s="30"/>
      <c r="L30" s="30"/>
      <c r="M30" s="30" t="s">
        <v>279</v>
      </c>
      <c r="N30" s="187" t="s">
        <v>278</v>
      </c>
      <c r="P30" s="74"/>
      <c r="Q30" s="89"/>
      <c r="R30" s="29" t="s">
        <v>154</v>
      </c>
      <c r="S30" s="39">
        <f>IF(Suggested="Yes",AA30,AG30)</f>
        <v>28.15</v>
      </c>
      <c r="T30" s="37" t="s">
        <v>48</v>
      </c>
      <c r="U30" s="5" t="str">
        <f>+Instructions!$B$3</f>
        <v>G</v>
      </c>
      <c r="V30" s="52"/>
      <c r="W30" s="56">
        <f>+Instructions!$C$22</f>
        <v>0</v>
      </c>
      <c r="X30" s="17">
        <f>ROUND($AA30*(1-W30)+0.004999,2)</f>
        <v>28.15</v>
      </c>
      <c r="Y30" s="52"/>
      <c r="Z30" s="6" t="s">
        <v>869</v>
      </c>
      <c r="AA30" s="39">
        <v>28.15</v>
      </c>
      <c r="AB30" s="60">
        <f>+W30</f>
        <v>0</v>
      </c>
      <c r="AC30" s="17">
        <f>+X30</f>
        <v>28.15</v>
      </c>
      <c r="AD30" s="12">
        <f>(AG30-AC30)/AG30</f>
        <v>0</v>
      </c>
      <c r="AE30" s="122"/>
      <c r="AF30" s="130">
        <v>3</v>
      </c>
      <c r="AG30" s="53">
        <f>SUM(AJ30:AL30)+AE30</f>
        <v>28.15</v>
      </c>
      <c r="AH30" s="52"/>
      <c r="AJ30" s="17">
        <f>ROUND(AC30/(1-VLOOKUP(AF30,Group,2,FALSE)),2)</f>
        <v>28.15</v>
      </c>
      <c r="AK30" s="17">
        <f>IF(VLOOKUP(AF30,Group,5,FALSE)="YES",VLOOKUP(ROUND(ROUND(AJ30,1)-AJ30,2),Round,2,FALSE)+VLOOKUP(AF30,Group,6,FALSE),0)</f>
        <v>0</v>
      </c>
      <c r="AL30" s="17">
        <f>IF(VLOOKUP(AF30,Group,7,FALSE)="",0,ROUND(AJ30-0.04999,1)-AJ30+AM30)</f>
        <v>0</v>
      </c>
      <c r="AM30" s="17" t="str">
        <f>IF(VLOOKUP(AF30,Group,7,FALSE)="","",VLOOKUP(AF30,Group,7,FALSE))</f>
        <v/>
      </c>
      <c r="AO30" s="100" t="s">
        <v>61</v>
      </c>
    </row>
    <row r="31" spans="1:41" s="3" customFormat="1" ht="0.95" customHeight="1" x14ac:dyDescent="0.2">
      <c r="A31" s="3" t="s">
        <v>125</v>
      </c>
      <c r="P31" s="74"/>
      <c r="Q31" s="89"/>
      <c r="R31" s="6"/>
      <c r="S31" s="39"/>
      <c r="T31" s="6"/>
      <c r="U31" s="5"/>
      <c r="V31" s="52"/>
      <c r="W31" s="56"/>
      <c r="X31" s="15"/>
      <c r="Y31" s="52"/>
      <c r="Z31" s="39"/>
      <c r="AA31" s="39"/>
      <c r="AB31" s="55"/>
      <c r="AC31" s="17"/>
      <c r="AD31" s="15"/>
      <c r="AE31" s="65"/>
      <c r="AF31" s="65"/>
      <c r="AG31" s="39"/>
      <c r="AH31" s="52"/>
      <c r="AO31" s="142"/>
    </row>
    <row r="32" spans="1:41" s="3" customFormat="1" ht="9.9499999999999993" customHeight="1" x14ac:dyDescent="0.2">
      <c r="B32" s="115" t="s">
        <v>47</v>
      </c>
      <c r="D32" s="40"/>
      <c r="E32" s="74" t="s">
        <v>266</v>
      </c>
      <c r="F32" s="74"/>
      <c r="G32" s="30" t="s">
        <v>108</v>
      </c>
      <c r="H32" s="30"/>
      <c r="I32" s="30"/>
      <c r="J32" s="30" t="s">
        <v>265</v>
      </c>
      <c r="K32" s="30"/>
      <c r="L32" s="30"/>
      <c r="M32" s="30" t="s">
        <v>139</v>
      </c>
      <c r="N32" s="30"/>
      <c r="P32" s="74" t="s">
        <v>425</v>
      </c>
      <c r="Q32" s="89"/>
      <c r="R32" s="29" t="s">
        <v>154</v>
      </c>
      <c r="S32" s="39">
        <f>IF(Suggested="Yes",AA32,AG32)</f>
        <v>16.399999999999999</v>
      </c>
      <c r="T32" s="37" t="s">
        <v>48</v>
      </c>
      <c r="U32" s="5" t="str">
        <f>+Instructions!$B$3</f>
        <v>G</v>
      </c>
      <c r="V32" s="52"/>
      <c r="W32" s="56">
        <f>+Instructions!$C$22</f>
        <v>0</v>
      </c>
      <c r="X32" s="39">
        <f>ROUND($AA32*(1-W32)+0.004999,2)</f>
        <v>16.399999999999999</v>
      </c>
      <c r="Y32" s="52"/>
      <c r="Z32" s="6" t="s">
        <v>869</v>
      </c>
      <c r="AA32" s="39">
        <v>16.399999999999999</v>
      </c>
      <c r="AB32" s="60">
        <f>+W32</f>
        <v>0</v>
      </c>
      <c r="AC32" s="39">
        <f>+X32</f>
        <v>16.399999999999999</v>
      </c>
      <c r="AD32" s="60">
        <f>(AG32-AC32)/AG32</f>
        <v>0</v>
      </c>
      <c r="AE32" s="122"/>
      <c r="AF32" s="131">
        <v>2</v>
      </c>
      <c r="AG32" s="44">
        <f>SUM(AJ32:AL32)+AE32</f>
        <v>16.399999999999999</v>
      </c>
      <c r="AH32" s="52"/>
      <c r="AJ32" s="17">
        <f>ROUND(AC32/(1-VLOOKUP(AF32,Group,2,FALSE)),2)</f>
        <v>16.399999999999999</v>
      </c>
      <c r="AK32" s="17">
        <f>IF(VLOOKUP(AF32,Group,5,FALSE)="YES",VLOOKUP(ROUND(ROUND(AJ32,1)-AJ32,2),Round,2,FALSE)+VLOOKUP(AF32,Group,6,FALSE),0)</f>
        <v>0</v>
      </c>
      <c r="AL32" s="17">
        <f>IF(VLOOKUP(AF32,Group,7,FALSE)="",0,ROUND(AJ32-0.04999,1)-AJ32+AM32)</f>
        <v>0</v>
      </c>
      <c r="AM32" s="17" t="str">
        <f>IF(VLOOKUP(AF32,Group,7,FALSE)="","",VLOOKUP(AF32,Group,7,FALSE))</f>
        <v/>
      </c>
      <c r="AO32" s="100" t="s">
        <v>61</v>
      </c>
    </row>
    <row r="33" spans="1:41" s="3" customFormat="1" ht="0.95" customHeight="1" x14ac:dyDescent="0.2">
      <c r="A33" s="3" t="s">
        <v>125</v>
      </c>
      <c r="P33" s="74"/>
      <c r="Q33" s="89"/>
      <c r="R33" s="6"/>
      <c r="S33" s="39"/>
      <c r="T33" s="6"/>
      <c r="U33" s="5"/>
      <c r="V33" s="52"/>
      <c r="W33" s="56"/>
      <c r="X33" s="15"/>
      <c r="Y33" s="52"/>
      <c r="Z33" s="39"/>
      <c r="AA33" s="39"/>
      <c r="AB33" s="55"/>
      <c r="AC33" s="17"/>
      <c r="AD33" s="15"/>
      <c r="AE33" s="65"/>
      <c r="AF33" s="65"/>
      <c r="AG33" s="39"/>
      <c r="AH33" s="52"/>
      <c r="AO33" s="142"/>
    </row>
    <row r="34" spans="1:41" s="3" customFormat="1" ht="9.9499999999999993" customHeight="1" x14ac:dyDescent="0.2">
      <c r="B34" s="115" t="s">
        <v>47</v>
      </c>
      <c r="D34" s="40"/>
      <c r="E34" s="74" t="s">
        <v>92</v>
      </c>
      <c r="F34" s="74"/>
      <c r="G34" s="30" t="s">
        <v>96</v>
      </c>
      <c r="H34" s="30"/>
      <c r="I34" s="30"/>
      <c r="J34" s="30" t="s">
        <v>265</v>
      </c>
      <c r="K34" s="30"/>
      <c r="L34" s="30"/>
      <c r="M34" s="30" t="s">
        <v>139</v>
      </c>
      <c r="N34" s="30"/>
      <c r="P34" s="74"/>
      <c r="Q34" s="89"/>
      <c r="R34" s="29" t="s">
        <v>777</v>
      </c>
      <c r="S34" s="39">
        <f>IF(Suggested="Yes",AA34,AG34)</f>
        <v>25.6</v>
      </c>
      <c r="T34" s="37" t="s">
        <v>48</v>
      </c>
      <c r="U34" s="5" t="str">
        <f>+Instructions!$B$3</f>
        <v>G</v>
      </c>
      <c r="V34" s="52"/>
      <c r="W34" s="56">
        <f>+Instructions!$C$22</f>
        <v>0</v>
      </c>
      <c r="X34" s="39">
        <f>ROUND($AA34*(1-W34)+0.004999,2)</f>
        <v>25.6</v>
      </c>
      <c r="Y34" s="52"/>
      <c r="Z34" s="6" t="s">
        <v>869</v>
      </c>
      <c r="AA34" s="39">
        <v>25.6</v>
      </c>
      <c r="AB34" s="60">
        <f>+W34</f>
        <v>0</v>
      </c>
      <c r="AC34" s="39">
        <f>+X34</f>
        <v>25.6</v>
      </c>
      <c r="AD34" s="60">
        <f>(AG34-AC34)/AG34</f>
        <v>0</v>
      </c>
      <c r="AE34" s="122"/>
      <c r="AF34" s="131">
        <v>2</v>
      </c>
      <c r="AG34" s="44">
        <f>SUM(AJ34:AL34)+AE34</f>
        <v>25.6</v>
      </c>
      <c r="AH34" s="52"/>
      <c r="AJ34" s="17">
        <f>ROUND(AC34/(1-VLOOKUP(AF34,Group,2,FALSE)),2)</f>
        <v>25.6</v>
      </c>
      <c r="AK34" s="17">
        <f>IF(VLOOKUP(AF34,Group,5,FALSE)="YES",VLOOKUP(ROUND(ROUND(AJ34,1)-AJ34,2),Round,2,FALSE)+VLOOKUP(AF34,Group,6,FALSE),0)</f>
        <v>0</v>
      </c>
      <c r="AL34" s="17">
        <f>IF(VLOOKUP(AF34,Group,7,FALSE)="",0,ROUND(AJ34-0.04999,1)-AJ34+AM34)</f>
        <v>0</v>
      </c>
      <c r="AM34" s="17" t="str">
        <f>IF(VLOOKUP(AF34,Group,7,FALSE)="","",VLOOKUP(AF34,Group,7,FALSE))</f>
        <v/>
      </c>
      <c r="AO34" s="100" t="s">
        <v>61</v>
      </c>
    </row>
    <row r="35" spans="1:41" s="3" customFormat="1" ht="2.85" customHeight="1" x14ac:dyDescent="0.2">
      <c r="C35" s="73"/>
      <c r="P35" s="74"/>
      <c r="Q35" s="89"/>
      <c r="R35" s="6"/>
      <c r="S35" s="39"/>
      <c r="T35" s="6"/>
      <c r="U35" s="5"/>
      <c r="V35" s="52"/>
      <c r="W35" s="56"/>
      <c r="X35" s="15"/>
      <c r="Y35" s="52"/>
      <c r="Z35" s="39"/>
      <c r="AA35" s="39"/>
      <c r="AB35" s="55"/>
      <c r="AC35" s="17"/>
      <c r="AD35" s="15"/>
      <c r="AE35" s="65"/>
      <c r="AF35" s="65"/>
      <c r="AG35" s="39"/>
      <c r="AH35" s="52"/>
      <c r="AO35" s="142"/>
    </row>
    <row r="36" spans="1:41" s="3" customFormat="1" ht="10.5" customHeight="1" x14ac:dyDescent="0.2">
      <c r="B36" s="114" t="s">
        <v>57</v>
      </c>
      <c r="D36" s="40"/>
      <c r="E36" s="74" t="s">
        <v>144</v>
      </c>
      <c r="F36" s="74"/>
      <c r="G36" s="30" t="s">
        <v>50</v>
      </c>
      <c r="H36" s="30"/>
      <c r="I36" s="30"/>
      <c r="J36" s="30" t="s">
        <v>240</v>
      </c>
      <c r="K36" s="30"/>
      <c r="L36" s="30"/>
      <c r="M36" s="30"/>
      <c r="N36" s="30"/>
      <c r="P36" s="74" t="s">
        <v>145</v>
      </c>
      <c r="Q36" s="89"/>
      <c r="R36" s="29"/>
      <c r="S36" s="39">
        <f>IF(Suggested="Yes",AA36,AG36)</f>
        <v>10.25</v>
      </c>
      <c r="T36" s="37" t="s">
        <v>49</v>
      </c>
      <c r="U36" s="5" t="str">
        <f>+Instructions!$B$3</f>
        <v>G</v>
      </c>
      <c r="V36" s="52"/>
      <c r="W36" s="56">
        <f>+Instructions!$C$22</f>
        <v>0</v>
      </c>
      <c r="X36" s="17">
        <f>ROUND($AA36*(1-W36)+0.004999,2)</f>
        <v>10.25</v>
      </c>
      <c r="Y36" s="52"/>
      <c r="Z36" s="6" t="s">
        <v>868</v>
      </c>
      <c r="AA36" s="39">
        <v>10.25</v>
      </c>
      <c r="AB36" s="60">
        <f t="shared" ref="AB36:AC38" si="11">+W36</f>
        <v>0</v>
      </c>
      <c r="AC36" s="17">
        <f t="shared" si="11"/>
        <v>10.25</v>
      </c>
      <c r="AD36" s="12">
        <f>(AG36-AC36)/AG36</f>
        <v>0</v>
      </c>
      <c r="AE36" s="122"/>
      <c r="AF36" s="129">
        <v>1</v>
      </c>
      <c r="AG36" s="38">
        <f>SUM(AJ36:AL36)+AE36</f>
        <v>10.25</v>
      </c>
      <c r="AH36" s="52"/>
      <c r="AJ36" s="17">
        <f>ROUND(AC36/(1-VLOOKUP(AF36,Group,2,FALSE)),2)</f>
        <v>10.25</v>
      </c>
      <c r="AK36" s="17">
        <f>IF(VLOOKUP(AF36,Group,5,FALSE)="YES",VLOOKUP(ROUND(ROUND(AJ36,1)-AJ36,2),Round,2,FALSE)+VLOOKUP(AF36,Group,6,FALSE),0)</f>
        <v>0</v>
      </c>
      <c r="AL36" s="17">
        <f>IF(VLOOKUP(AF36,Group,7,FALSE)="",0,ROUND(AJ36-0.04999,1)-AJ36+AM36)</f>
        <v>0</v>
      </c>
      <c r="AM36" s="17" t="str">
        <f>IF(VLOOKUP(AF36,Group,7,FALSE)="","",VLOOKUP(AF36,Group,7,FALSE))</f>
        <v/>
      </c>
      <c r="AO36" s="100" t="s">
        <v>61</v>
      </c>
    </row>
    <row r="37" spans="1:41" s="3" customFormat="1" ht="10.5" customHeight="1" x14ac:dyDescent="0.2">
      <c r="B37" s="114" t="s">
        <v>57</v>
      </c>
      <c r="D37" s="40"/>
      <c r="E37" s="74" t="s">
        <v>219</v>
      </c>
      <c r="F37" s="74"/>
      <c r="G37" s="30" t="s">
        <v>50</v>
      </c>
      <c r="H37" s="30"/>
      <c r="I37" s="30"/>
      <c r="J37" s="30" t="s">
        <v>240</v>
      </c>
      <c r="K37" s="30"/>
      <c r="L37" s="30"/>
      <c r="M37" s="30"/>
      <c r="N37" s="30"/>
      <c r="P37" s="74" t="s">
        <v>145</v>
      </c>
      <c r="Q37" s="89"/>
      <c r="R37" s="29" t="s">
        <v>54</v>
      </c>
      <c r="S37" s="39">
        <f>IF(Suggested="Yes",AA37,AG37)</f>
        <v>10.25</v>
      </c>
      <c r="T37" s="37" t="s">
        <v>49</v>
      </c>
      <c r="U37" s="5" t="str">
        <f>+Instructions!$B$3</f>
        <v>G</v>
      </c>
      <c r="V37" s="52"/>
      <c r="W37" s="56">
        <f>+Instructions!$C$22</f>
        <v>0</v>
      </c>
      <c r="X37" s="17">
        <f>ROUND($AA37*(1-W37)+0.004999,2)</f>
        <v>10.25</v>
      </c>
      <c r="Y37" s="52"/>
      <c r="Z37" s="6" t="s">
        <v>868</v>
      </c>
      <c r="AA37" s="39">
        <v>10.25</v>
      </c>
      <c r="AB37" s="60">
        <f t="shared" si="11"/>
        <v>0</v>
      </c>
      <c r="AC37" s="17">
        <f t="shared" si="11"/>
        <v>10.25</v>
      </c>
      <c r="AD37" s="12">
        <f>(AG37-AC37)/AG37</f>
        <v>0</v>
      </c>
      <c r="AE37" s="122"/>
      <c r="AF37" s="129">
        <v>1</v>
      </c>
      <c r="AG37" s="38">
        <f>SUM(AJ37:AL37)+AE37</f>
        <v>10.25</v>
      </c>
      <c r="AH37" s="52"/>
      <c r="AJ37" s="17">
        <f>ROUND(AC37/(1-VLOOKUP(AF37,Group,2,FALSE)),2)</f>
        <v>10.25</v>
      </c>
      <c r="AK37" s="17">
        <f>IF(VLOOKUP(AF37,Group,5,FALSE)="YES",VLOOKUP(ROUND(ROUND(AJ37,1)-AJ37,2),Round,2,FALSE)+VLOOKUP(AF37,Group,6,FALSE),0)</f>
        <v>0</v>
      </c>
      <c r="AL37" s="17">
        <f>IF(VLOOKUP(AF37,Group,7,FALSE)="",0,ROUND(AJ37-0.04999,1)-AJ37+AM37)</f>
        <v>0</v>
      </c>
      <c r="AM37" s="17" t="str">
        <f>IF(VLOOKUP(AF37,Group,7,FALSE)="","",VLOOKUP(AF37,Group,7,FALSE))</f>
        <v/>
      </c>
      <c r="AO37" s="100" t="s">
        <v>61</v>
      </c>
    </row>
    <row r="38" spans="1:41" s="3" customFormat="1" ht="10.5" customHeight="1" x14ac:dyDescent="0.2">
      <c r="B38" s="114" t="s">
        <v>57</v>
      </c>
      <c r="D38" s="40"/>
      <c r="E38" s="74" t="s">
        <v>236</v>
      </c>
      <c r="F38" s="74"/>
      <c r="G38" s="30" t="s">
        <v>50</v>
      </c>
      <c r="H38" s="30"/>
      <c r="I38" s="30"/>
      <c r="J38" s="30" t="s">
        <v>240</v>
      </c>
      <c r="K38" s="30"/>
      <c r="L38" s="30"/>
      <c r="M38" s="30"/>
      <c r="N38" s="30"/>
      <c r="P38" s="74" t="s">
        <v>275</v>
      </c>
      <c r="Q38" s="89"/>
      <c r="R38" s="29"/>
      <c r="S38" s="39">
        <f>IF(Suggested="Yes",AA38,AG38)</f>
        <v>12.25</v>
      </c>
      <c r="T38" s="37" t="s">
        <v>49</v>
      </c>
      <c r="U38" s="5" t="str">
        <f>+Instructions!$B$3</f>
        <v>G</v>
      </c>
      <c r="V38" s="52"/>
      <c r="W38" s="56">
        <f>+Instructions!$C$22</f>
        <v>0</v>
      </c>
      <c r="X38" s="17">
        <f>ROUND($AA38*(1-W38)+0.004999,2)</f>
        <v>12.25</v>
      </c>
      <c r="Y38" s="52"/>
      <c r="Z38" s="6" t="s">
        <v>868</v>
      </c>
      <c r="AA38" s="39">
        <v>12.25</v>
      </c>
      <c r="AB38" s="60">
        <f t="shared" si="11"/>
        <v>0</v>
      </c>
      <c r="AC38" s="17">
        <f t="shared" si="11"/>
        <v>12.25</v>
      </c>
      <c r="AD38" s="12">
        <f>(AG38-AC38)/AG38</f>
        <v>0</v>
      </c>
      <c r="AE38" s="122"/>
      <c r="AF38" s="129">
        <v>1</v>
      </c>
      <c r="AG38" s="38">
        <f>SUM(AJ38:AL38)+AE38</f>
        <v>12.25</v>
      </c>
      <c r="AH38" s="52"/>
      <c r="AJ38" s="17">
        <f>ROUND(AC38/(1-VLOOKUP(AF38,Group,2,FALSE)),2)</f>
        <v>12.25</v>
      </c>
      <c r="AK38" s="17">
        <f>IF(VLOOKUP(AF38,Group,5,FALSE)="YES",VLOOKUP(ROUND(ROUND(AJ38,1)-AJ38,2),Round,2,FALSE)+VLOOKUP(AF38,Group,6,FALSE),0)</f>
        <v>0</v>
      </c>
      <c r="AL38" s="17">
        <f>IF(VLOOKUP(AF38,Group,7,FALSE)="",0,ROUND(AJ38-0.04999,1)-AJ38+AM38)</f>
        <v>0</v>
      </c>
      <c r="AM38" s="17" t="str">
        <f>IF(VLOOKUP(AF38,Group,7,FALSE)="","",VLOOKUP(AF38,Group,7,FALSE))</f>
        <v/>
      </c>
      <c r="AO38" s="100" t="s">
        <v>61</v>
      </c>
    </row>
    <row r="39" spans="1:41" s="3" customFormat="1" ht="0.95" customHeight="1" x14ac:dyDescent="0.2">
      <c r="A39" s="3" t="s">
        <v>125</v>
      </c>
      <c r="P39" s="74"/>
      <c r="Q39" s="89"/>
      <c r="R39" s="6"/>
      <c r="S39" s="39"/>
      <c r="T39" s="6"/>
      <c r="U39" s="5"/>
      <c r="V39" s="52"/>
      <c r="W39" s="56"/>
      <c r="X39" s="15"/>
      <c r="Y39" s="52"/>
      <c r="Z39" s="39"/>
      <c r="AA39" s="39"/>
      <c r="AB39" s="55"/>
      <c r="AC39" s="17"/>
      <c r="AD39" s="15"/>
      <c r="AE39" s="65"/>
      <c r="AF39" s="65"/>
      <c r="AG39" s="39"/>
      <c r="AH39" s="52"/>
      <c r="AO39" s="142"/>
    </row>
    <row r="40" spans="1:41" s="3" customFormat="1" ht="9.9499999999999993" customHeight="1" x14ac:dyDescent="0.2">
      <c r="B40" s="113" t="s">
        <v>8</v>
      </c>
      <c r="D40" s="40"/>
      <c r="E40" s="74" t="s">
        <v>94</v>
      </c>
      <c r="F40" s="74"/>
      <c r="G40" s="30" t="s">
        <v>95</v>
      </c>
      <c r="H40" s="30"/>
      <c r="I40" s="30"/>
      <c r="J40" s="30" t="s">
        <v>241</v>
      </c>
      <c r="K40" s="30"/>
      <c r="L40" s="30"/>
      <c r="M40" s="30" t="s">
        <v>279</v>
      </c>
      <c r="N40" s="187" t="s">
        <v>278</v>
      </c>
      <c r="P40" s="74"/>
      <c r="Q40" s="89"/>
      <c r="R40" s="29" t="s">
        <v>154</v>
      </c>
      <c r="S40" s="39">
        <f>IF(Suggested="Yes",AA40,AG40)</f>
        <v>29.7</v>
      </c>
      <c r="T40" s="37" t="s">
        <v>48</v>
      </c>
      <c r="U40" s="5" t="str">
        <f>+Instructions!$B$3</f>
        <v>G</v>
      </c>
      <c r="V40" s="52"/>
      <c r="W40" s="56">
        <f>+Instructions!$C$22</f>
        <v>0</v>
      </c>
      <c r="X40" s="17">
        <f>ROUND($AA40*(1-W40)+0.004999,2)</f>
        <v>29.7</v>
      </c>
      <c r="Y40" s="52"/>
      <c r="Z40" s="6" t="s">
        <v>869</v>
      </c>
      <c r="AA40" s="39">
        <v>29.7</v>
      </c>
      <c r="AB40" s="60">
        <f>+W40</f>
        <v>0</v>
      </c>
      <c r="AC40" s="17">
        <f>+X40</f>
        <v>29.7</v>
      </c>
      <c r="AD40" s="12">
        <f>(AG40-AC40)/AG40</f>
        <v>0</v>
      </c>
      <c r="AE40" s="122"/>
      <c r="AF40" s="130">
        <v>3</v>
      </c>
      <c r="AG40" s="53">
        <f>SUM(AJ40:AL40)+AE40</f>
        <v>29.7</v>
      </c>
      <c r="AH40" s="52"/>
      <c r="AJ40" s="17">
        <f>ROUND(AC40/(1-VLOOKUP(AF40,Group,2,FALSE)),2)</f>
        <v>29.7</v>
      </c>
      <c r="AK40" s="17">
        <f>IF(VLOOKUP(AF40,Group,5,FALSE)="YES",VLOOKUP(ROUND(ROUND(AJ40,1)-AJ40,2),Round,2,FALSE)+VLOOKUP(AF40,Group,6,FALSE),0)</f>
        <v>0</v>
      </c>
      <c r="AL40" s="17">
        <f>IF(VLOOKUP(AF40,Group,7,FALSE)="",0,ROUND(AJ40-0.04999,1)-AJ40+AM40)</f>
        <v>0</v>
      </c>
      <c r="AM40" s="17" t="str">
        <f>IF(VLOOKUP(AF40,Group,7,FALSE)="","",VLOOKUP(AF40,Group,7,FALSE))</f>
        <v/>
      </c>
      <c r="AO40" s="100" t="s">
        <v>61</v>
      </c>
    </row>
    <row r="41" spans="1:41" s="3" customFormat="1" ht="0.95" customHeight="1" x14ac:dyDescent="0.2">
      <c r="A41" s="3" t="s">
        <v>125</v>
      </c>
      <c r="P41" s="74"/>
      <c r="Q41" s="89"/>
      <c r="R41" s="6"/>
      <c r="S41" s="39"/>
      <c r="T41" s="6"/>
      <c r="U41" s="5"/>
      <c r="V41" s="52"/>
      <c r="W41" s="56"/>
      <c r="X41" s="15"/>
      <c r="Y41" s="52"/>
      <c r="Z41" s="39"/>
      <c r="AA41" s="39"/>
      <c r="AB41" s="55"/>
      <c r="AC41" s="17"/>
      <c r="AD41" s="15"/>
      <c r="AE41" s="65"/>
      <c r="AF41" s="65"/>
      <c r="AG41" s="39"/>
      <c r="AH41" s="52"/>
      <c r="AO41" s="142"/>
    </row>
    <row r="42" spans="1:41" s="3" customFormat="1" ht="9.9499999999999993" customHeight="1" x14ac:dyDescent="0.2">
      <c r="B42" s="115" t="s">
        <v>47</v>
      </c>
      <c r="D42" s="40"/>
      <c r="E42" s="74" t="s">
        <v>266</v>
      </c>
      <c r="F42" s="74"/>
      <c r="G42" s="30" t="s">
        <v>108</v>
      </c>
      <c r="H42" s="30"/>
      <c r="I42" s="30"/>
      <c r="J42" s="30" t="s">
        <v>241</v>
      </c>
      <c r="K42" s="30"/>
      <c r="L42" s="30"/>
      <c r="M42" s="30" t="s">
        <v>139</v>
      </c>
      <c r="N42" s="30"/>
      <c r="P42" s="74" t="s">
        <v>425</v>
      </c>
      <c r="Q42" s="89"/>
      <c r="R42" s="29" t="s">
        <v>154</v>
      </c>
      <c r="S42" s="39">
        <f>IF(Suggested="Yes",AA42,AG42)</f>
        <v>22.1</v>
      </c>
      <c r="T42" s="37" t="s">
        <v>48</v>
      </c>
      <c r="U42" s="5" t="str">
        <f>+Instructions!$B$3</f>
        <v>G</v>
      </c>
      <c r="V42" s="52"/>
      <c r="W42" s="56">
        <f>+Instructions!$C$22</f>
        <v>0</v>
      </c>
      <c r="X42" s="39">
        <f>ROUND($AA42*(1-W42)+0.004999,2)</f>
        <v>22.1</v>
      </c>
      <c r="Y42" s="52"/>
      <c r="Z42" s="6" t="s">
        <v>869</v>
      </c>
      <c r="AA42" s="39">
        <v>22.1</v>
      </c>
      <c r="AB42" s="60">
        <f>+W42</f>
        <v>0</v>
      </c>
      <c r="AC42" s="39">
        <f>+X42</f>
        <v>22.1</v>
      </c>
      <c r="AD42" s="60">
        <f>(AG42-AC42)/AG42</f>
        <v>0</v>
      </c>
      <c r="AE42" s="122"/>
      <c r="AF42" s="131">
        <v>2</v>
      </c>
      <c r="AG42" s="44">
        <f>SUM(AJ42:AL42)+AE42</f>
        <v>22.1</v>
      </c>
      <c r="AH42" s="52"/>
      <c r="AJ42" s="17">
        <f>ROUND(AC42/(1-VLOOKUP(AF42,Group,2,FALSE)),2)</f>
        <v>22.1</v>
      </c>
      <c r="AK42" s="17">
        <f>IF(VLOOKUP(AF42,Group,5,FALSE)="YES",VLOOKUP(ROUND(ROUND(AJ42,1)-AJ42,2),Round,2,FALSE)+VLOOKUP(AF42,Group,6,FALSE),0)</f>
        <v>0</v>
      </c>
      <c r="AL42" s="17">
        <f>IF(VLOOKUP(AF42,Group,7,FALSE)="",0,ROUND(AJ42-0.04999,1)-AJ42+AM42)</f>
        <v>0</v>
      </c>
      <c r="AM42" s="17" t="str">
        <f>IF(VLOOKUP(AF42,Group,7,FALSE)="","",VLOOKUP(AF42,Group,7,FALSE))</f>
        <v/>
      </c>
      <c r="AO42" s="100" t="s">
        <v>61</v>
      </c>
    </row>
    <row r="43" spans="1:41" s="3" customFormat="1" ht="2.85" customHeight="1" x14ac:dyDescent="0.2">
      <c r="C43" s="73"/>
      <c r="P43" s="74"/>
      <c r="Q43" s="89"/>
      <c r="R43" s="6"/>
      <c r="S43" s="39"/>
      <c r="T43" s="6"/>
      <c r="U43" s="5"/>
      <c r="V43" s="52"/>
      <c r="W43" s="56"/>
      <c r="X43" s="15"/>
      <c r="Y43" s="52"/>
      <c r="Z43" s="39"/>
      <c r="AA43" s="39"/>
      <c r="AB43" s="55"/>
      <c r="AC43" s="17"/>
      <c r="AD43" s="15"/>
      <c r="AE43" s="65"/>
      <c r="AF43" s="65"/>
      <c r="AG43" s="39"/>
      <c r="AH43" s="52"/>
      <c r="AO43" s="142"/>
    </row>
    <row r="44" spans="1:41" s="202" customFormat="1" ht="9.9499999999999993" customHeight="1" x14ac:dyDescent="0.2">
      <c r="C44" s="217" t="s">
        <v>804</v>
      </c>
      <c r="D44" s="3"/>
      <c r="E44" s="171"/>
      <c r="F44" s="3"/>
      <c r="G44" s="171"/>
      <c r="H44" s="3"/>
      <c r="I44" s="143"/>
      <c r="J44" s="3"/>
      <c r="K44" s="3"/>
      <c r="L44" s="171"/>
      <c r="M44" s="3"/>
      <c r="N44" s="3"/>
      <c r="O44" s="3"/>
      <c r="P44" s="74"/>
      <c r="Q44" s="89"/>
      <c r="R44" s="6"/>
      <c r="S44" s="39"/>
      <c r="T44" s="6"/>
      <c r="U44" s="5"/>
      <c r="V44" s="205"/>
      <c r="W44" s="208"/>
      <c r="X44" s="207"/>
      <c r="Y44" s="205"/>
      <c r="Z44" s="204"/>
      <c r="AA44" s="204"/>
      <c r="AB44" s="209"/>
      <c r="AC44" s="206"/>
      <c r="AD44" s="207"/>
      <c r="AE44" s="210"/>
      <c r="AF44" s="210"/>
      <c r="AG44" s="204"/>
      <c r="AH44" s="205"/>
      <c r="AO44" s="211"/>
    </row>
    <row r="45" spans="1:41" s="202" customFormat="1" ht="1.5" customHeight="1" x14ac:dyDescent="0.2">
      <c r="A45" s="202" t="s">
        <v>125</v>
      </c>
      <c r="C45" s="3"/>
      <c r="D45" s="3"/>
      <c r="E45" s="3"/>
      <c r="F45" s="3"/>
      <c r="G45" s="3"/>
      <c r="H45" s="3"/>
      <c r="I45" s="3"/>
      <c r="J45" s="3"/>
      <c r="K45" s="3"/>
      <c r="L45" s="3"/>
      <c r="M45" s="3"/>
      <c r="N45" s="3"/>
      <c r="O45" s="3"/>
      <c r="P45" s="74"/>
      <c r="Q45" s="89"/>
      <c r="R45" s="6"/>
      <c r="S45" s="39"/>
      <c r="T45" s="6"/>
      <c r="U45" s="5"/>
      <c r="V45" s="205"/>
      <c r="W45" s="208"/>
      <c r="X45" s="207"/>
      <c r="Y45" s="205"/>
      <c r="Z45" s="204"/>
      <c r="AA45" s="204"/>
      <c r="AB45" s="209"/>
      <c r="AC45" s="206"/>
      <c r="AD45" s="207"/>
      <c r="AE45" s="210"/>
      <c r="AF45" s="210"/>
      <c r="AG45" s="204"/>
      <c r="AH45" s="205"/>
      <c r="AO45" s="211"/>
    </row>
    <row r="46" spans="1:41" s="3" customFormat="1" ht="9.9499999999999993" customHeight="1" x14ac:dyDescent="0.2">
      <c r="C46" s="144"/>
      <c r="D46" s="40" t="s">
        <v>10</v>
      </c>
      <c r="E46" s="171" t="s">
        <v>803</v>
      </c>
      <c r="F46" s="143"/>
      <c r="G46" s="171"/>
      <c r="I46" s="143"/>
      <c r="L46" s="171"/>
      <c r="P46" s="74"/>
      <c r="Q46" s="89"/>
      <c r="R46" s="177"/>
      <c r="S46" s="196"/>
      <c r="T46" s="197"/>
      <c r="U46" s="5"/>
      <c r="V46" s="52"/>
      <c r="W46" s="56"/>
      <c r="X46" s="15"/>
      <c r="Y46" s="52"/>
      <c r="Z46" s="39"/>
      <c r="AA46" s="39"/>
      <c r="AB46" s="55"/>
      <c r="AC46" s="17"/>
      <c r="AD46" s="15"/>
      <c r="AE46" s="65"/>
      <c r="AF46" s="65"/>
      <c r="AG46" s="39"/>
      <c r="AH46" s="52"/>
      <c r="AO46" s="142"/>
    </row>
    <row r="47" spans="1:41" s="3" customFormat="1" ht="1.5" customHeight="1" x14ac:dyDescent="0.2">
      <c r="A47" s="3" t="s">
        <v>125</v>
      </c>
      <c r="P47" s="74"/>
      <c r="Q47" s="89"/>
      <c r="R47" s="6"/>
      <c r="S47" s="39"/>
      <c r="T47" s="6"/>
      <c r="U47" s="5"/>
      <c r="V47" s="52"/>
      <c r="W47" s="56"/>
      <c r="X47" s="15"/>
      <c r="Y47" s="52"/>
      <c r="Z47" s="39"/>
      <c r="AA47" s="39"/>
      <c r="AB47" s="55"/>
      <c r="AC47" s="17"/>
      <c r="AD47" s="15"/>
      <c r="AE47" s="65"/>
      <c r="AF47" s="65"/>
      <c r="AG47" s="39"/>
      <c r="AH47" s="52"/>
      <c r="AO47" s="142"/>
    </row>
    <row r="48" spans="1:41" s="3" customFormat="1" ht="9.9499999999999993" customHeight="1" x14ac:dyDescent="0.2">
      <c r="B48" s="114" t="s">
        <v>57</v>
      </c>
      <c r="D48" s="40"/>
      <c r="E48" s="74" t="s">
        <v>215</v>
      </c>
      <c r="F48" s="74"/>
      <c r="G48" s="30" t="s">
        <v>50</v>
      </c>
      <c r="H48" s="30"/>
      <c r="I48" s="30"/>
      <c r="J48" s="30"/>
      <c r="K48" s="30" t="s">
        <v>418</v>
      </c>
      <c r="L48" s="30"/>
      <c r="M48" s="30"/>
      <c r="N48" s="30"/>
      <c r="P48" s="74" t="s">
        <v>214</v>
      </c>
      <c r="Q48" s="89"/>
      <c r="R48" s="29"/>
      <c r="S48" s="39">
        <f>IF(Suggested="Yes",AA48,AG48)</f>
        <v>14.55</v>
      </c>
      <c r="T48" s="37" t="s">
        <v>49</v>
      </c>
      <c r="U48" s="5" t="str">
        <f>+Instructions!$B$3</f>
        <v>G</v>
      </c>
      <c r="V48" s="52"/>
      <c r="W48" s="56">
        <f>+Instructions!$C$22</f>
        <v>0</v>
      </c>
      <c r="X48" s="17">
        <f>ROUND($AA48*(1-W48)+0.004999,2)</f>
        <v>14.55</v>
      </c>
      <c r="Y48" s="52"/>
      <c r="Z48" s="6" t="s">
        <v>868</v>
      </c>
      <c r="AA48" s="39">
        <v>14.55</v>
      </c>
      <c r="AB48" s="60">
        <f t="shared" ref="AB48:AC50" si="12">+W48</f>
        <v>0</v>
      </c>
      <c r="AC48" s="17">
        <f t="shared" si="12"/>
        <v>14.55</v>
      </c>
      <c r="AD48" s="12">
        <f>(AG48-AC48)/AG48</f>
        <v>0</v>
      </c>
      <c r="AE48" s="122"/>
      <c r="AF48" s="129">
        <v>1</v>
      </c>
      <c r="AG48" s="38">
        <f>SUM(AJ48:AL48)+AE48</f>
        <v>14.55</v>
      </c>
      <c r="AH48" s="52"/>
      <c r="AJ48" s="17">
        <f>ROUND(AC48/(1-VLOOKUP(AF48,Group,2,FALSE)),2)</f>
        <v>14.55</v>
      </c>
      <c r="AK48" s="17">
        <f>IF(VLOOKUP(AF48,Group,5,FALSE)="YES",VLOOKUP(ROUND(ROUND(AJ48,1)-AJ48,2),Round,2,FALSE)+VLOOKUP(AF48,Group,6,FALSE),0)</f>
        <v>0</v>
      </c>
      <c r="AL48" s="17">
        <f>IF(VLOOKUP(AF48,Group,7,FALSE)="",0,ROUND(AJ48-0.04999,1)-AJ48+AM48)</f>
        <v>0</v>
      </c>
      <c r="AM48" s="17" t="str">
        <f>IF(VLOOKUP(AF48,Group,7,FALSE)="","",VLOOKUP(AF48,Group,7,FALSE))</f>
        <v/>
      </c>
      <c r="AO48" s="100" t="s">
        <v>61</v>
      </c>
    </row>
    <row r="49" spans="1:41" s="3" customFormat="1" ht="9.9499999999999993" customHeight="1" x14ac:dyDescent="0.2">
      <c r="B49" s="114" t="s">
        <v>57</v>
      </c>
      <c r="D49" s="40"/>
      <c r="E49" s="74" t="s">
        <v>308</v>
      </c>
      <c r="F49" s="74"/>
      <c r="G49" s="30" t="s">
        <v>50</v>
      </c>
      <c r="H49" s="30"/>
      <c r="I49" s="30"/>
      <c r="J49" s="30"/>
      <c r="K49" s="30" t="s">
        <v>418</v>
      </c>
      <c r="L49" s="30"/>
      <c r="M49" s="30"/>
      <c r="N49" s="30"/>
      <c r="P49" s="74" t="s">
        <v>275</v>
      </c>
      <c r="Q49" s="89"/>
      <c r="R49" s="29"/>
      <c r="S49" s="39">
        <f>IF(Suggested="Yes",AA49,AG49)</f>
        <v>20.5</v>
      </c>
      <c r="T49" s="37" t="s">
        <v>49</v>
      </c>
      <c r="U49" s="5" t="str">
        <f>+Instructions!$B$3</f>
        <v>G</v>
      </c>
      <c r="V49" s="52"/>
      <c r="W49" s="56">
        <f>+Instructions!$C$22</f>
        <v>0</v>
      </c>
      <c r="X49" s="17">
        <f>ROUND($AA49*(1-W49)+0.004999,2)</f>
        <v>20.5</v>
      </c>
      <c r="Y49" s="52"/>
      <c r="Z49" s="6" t="s">
        <v>868</v>
      </c>
      <c r="AA49" s="39">
        <v>20.5</v>
      </c>
      <c r="AB49" s="60">
        <f t="shared" si="12"/>
        <v>0</v>
      </c>
      <c r="AC49" s="17">
        <f t="shared" si="12"/>
        <v>20.5</v>
      </c>
      <c r="AD49" s="12">
        <f>(AG49-AC49)/AG49</f>
        <v>0</v>
      </c>
      <c r="AE49" s="122"/>
      <c r="AF49" s="129">
        <v>1</v>
      </c>
      <c r="AG49" s="38">
        <f>SUM(AJ49:AL49)+AE49</f>
        <v>20.5</v>
      </c>
      <c r="AH49" s="52"/>
      <c r="AJ49" s="17">
        <f>ROUND(AC49/(1-VLOOKUP(AF49,Group,2,FALSE)),2)</f>
        <v>20.5</v>
      </c>
      <c r="AK49" s="17">
        <f>IF(VLOOKUP(AF49,Group,5,FALSE)="YES",VLOOKUP(ROUND(ROUND(AJ49,1)-AJ49,2),Round,2,FALSE)+VLOOKUP(AF49,Group,6,FALSE),0)</f>
        <v>0</v>
      </c>
      <c r="AL49" s="17">
        <f>IF(VLOOKUP(AF49,Group,7,FALSE)="",0,ROUND(AJ49-0.04999,1)-AJ49+AM49)</f>
        <v>0</v>
      </c>
      <c r="AM49" s="17" t="str">
        <f>IF(VLOOKUP(AF49,Group,7,FALSE)="","",VLOOKUP(AF49,Group,7,FALSE))</f>
        <v/>
      </c>
      <c r="AO49" s="100" t="s">
        <v>61</v>
      </c>
    </row>
    <row r="50" spans="1:41" s="3" customFormat="1" ht="9.9499999999999993" customHeight="1" x14ac:dyDescent="0.2">
      <c r="B50" s="114" t="s">
        <v>57</v>
      </c>
      <c r="D50" s="40"/>
      <c r="E50" s="74" t="s">
        <v>309</v>
      </c>
      <c r="F50" s="74"/>
      <c r="G50" s="30" t="s">
        <v>50</v>
      </c>
      <c r="H50" s="30"/>
      <c r="I50" s="30"/>
      <c r="J50" s="30"/>
      <c r="K50" s="30" t="s">
        <v>418</v>
      </c>
      <c r="L50" s="30"/>
      <c r="M50" s="30"/>
      <c r="N50" s="30"/>
      <c r="P50" s="74" t="s">
        <v>275</v>
      </c>
      <c r="Q50" s="89"/>
      <c r="R50" s="29"/>
      <c r="S50" s="39">
        <f>IF(Suggested="Yes",AA50,AG50)</f>
        <v>14.95</v>
      </c>
      <c r="T50" s="37" t="s">
        <v>49</v>
      </c>
      <c r="U50" s="5" t="str">
        <f>+Instructions!$B$3</f>
        <v>G</v>
      </c>
      <c r="V50" s="52"/>
      <c r="W50" s="56">
        <f>+Instructions!$C$22</f>
        <v>0</v>
      </c>
      <c r="X50" s="17">
        <f>ROUND($AA50*(1-W50)+0.004999,2)</f>
        <v>14.95</v>
      </c>
      <c r="Y50" s="52"/>
      <c r="Z50" s="6" t="s">
        <v>868</v>
      </c>
      <c r="AA50" s="39">
        <v>14.95</v>
      </c>
      <c r="AB50" s="60">
        <f t="shared" si="12"/>
        <v>0</v>
      </c>
      <c r="AC50" s="17">
        <f t="shared" si="12"/>
        <v>14.95</v>
      </c>
      <c r="AD50" s="12">
        <f>(AG50-AC50)/AG50</f>
        <v>0</v>
      </c>
      <c r="AE50" s="122"/>
      <c r="AF50" s="129">
        <v>1</v>
      </c>
      <c r="AG50" s="38">
        <f>SUM(AJ50:AL50)+AE50</f>
        <v>14.95</v>
      </c>
      <c r="AH50" s="52"/>
      <c r="AJ50" s="17">
        <f>ROUND(AC50/(1-VLOOKUP(AF50,Group,2,FALSE)),2)</f>
        <v>14.95</v>
      </c>
      <c r="AK50" s="17">
        <f>IF(VLOOKUP(AF50,Group,5,FALSE)="YES",VLOOKUP(ROUND(ROUND(AJ50,1)-AJ50,2),Round,2,FALSE)+VLOOKUP(AF50,Group,6,FALSE),0)</f>
        <v>0</v>
      </c>
      <c r="AL50" s="17">
        <f>IF(VLOOKUP(AF50,Group,7,FALSE)="",0,ROUND(AJ50-0.04999,1)-AJ50+AM50)</f>
        <v>0</v>
      </c>
      <c r="AM50" s="17" t="str">
        <f>IF(VLOOKUP(AF50,Group,7,FALSE)="","",VLOOKUP(AF50,Group,7,FALSE))</f>
        <v/>
      </c>
      <c r="AO50" s="100" t="s">
        <v>61</v>
      </c>
    </row>
    <row r="51" spans="1:41" s="3" customFormat="1" ht="0.95" customHeight="1" x14ac:dyDescent="0.2">
      <c r="A51" s="3" t="s">
        <v>125</v>
      </c>
      <c r="P51" s="74"/>
      <c r="Q51" s="89"/>
      <c r="R51" s="6"/>
      <c r="S51" s="39"/>
      <c r="T51" s="6"/>
      <c r="U51" s="5"/>
      <c r="V51" s="52"/>
      <c r="W51" s="56"/>
      <c r="X51" s="15"/>
      <c r="Y51" s="52"/>
      <c r="Z51" s="39"/>
      <c r="AA51" s="39"/>
      <c r="AB51" s="55"/>
      <c r="AC51" s="17"/>
      <c r="AD51" s="15"/>
      <c r="AE51" s="65"/>
      <c r="AF51" s="65"/>
      <c r="AG51" s="39"/>
      <c r="AH51" s="52"/>
      <c r="AO51" s="142"/>
    </row>
    <row r="52" spans="1:41" s="3" customFormat="1" ht="9.9499999999999993" customHeight="1" x14ac:dyDescent="0.2">
      <c r="B52" s="113" t="s">
        <v>8</v>
      </c>
      <c r="D52" s="40"/>
      <c r="E52" s="74" t="s">
        <v>222</v>
      </c>
      <c r="F52" s="74"/>
      <c r="G52" s="30" t="s">
        <v>598</v>
      </c>
      <c r="H52" s="30"/>
      <c r="I52" s="30"/>
      <c r="J52" s="30"/>
      <c r="K52" s="30" t="s">
        <v>455</v>
      </c>
      <c r="L52" s="30"/>
      <c r="M52" s="30"/>
      <c r="N52" s="30"/>
      <c r="P52" s="74" t="s">
        <v>539</v>
      </c>
      <c r="Q52" s="89"/>
      <c r="R52" s="29" t="s">
        <v>781</v>
      </c>
      <c r="S52" s="39">
        <f>IF(Suggested="Yes",AA52,AG52)</f>
        <v>246.45</v>
      </c>
      <c r="T52" s="37" t="s">
        <v>48</v>
      </c>
      <c r="U52" s="5" t="str">
        <f>+Instructions!$B$3</f>
        <v>G</v>
      </c>
      <c r="V52" s="52"/>
      <c r="W52" s="56">
        <f>+Instructions!$C$22</f>
        <v>0</v>
      </c>
      <c r="X52" s="17">
        <f>ROUND($AA52*(1-W52)+0.004999,2)</f>
        <v>246.45</v>
      </c>
      <c r="Y52" s="52"/>
      <c r="Z52" s="6" t="s">
        <v>869</v>
      </c>
      <c r="AA52" s="39">
        <v>246.45</v>
      </c>
      <c r="AB52" s="60">
        <f t="shared" ref="AB52:AC55" si="13">+W52</f>
        <v>0</v>
      </c>
      <c r="AC52" s="17">
        <f t="shared" si="13"/>
        <v>246.45</v>
      </c>
      <c r="AD52" s="12">
        <f>(AG52-AC52)/AG52</f>
        <v>0</v>
      </c>
      <c r="AE52" s="122"/>
      <c r="AF52" s="130">
        <v>3</v>
      </c>
      <c r="AG52" s="53">
        <f>SUM(AJ52:AL52)+AE52</f>
        <v>246.45</v>
      </c>
      <c r="AH52" s="52"/>
      <c r="AJ52" s="17">
        <f>ROUND(AC52/(1-VLOOKUP(AF52,Group,2,FALSE)),2)</f>
        <v>246.45</v>
      </c>
      <c r="AK52" s="17">
        <f>IF(VLOOKUP(AF52,Group,5,FALSE)="YES",VLOOKUP(ROUND(ROUND(AJ52,1)-AJ52,2),Round,2,FALSE)+VLOOKUP(AF52,Group,6,FALSE),0)</f>
        <v>0</v>
      </c>
      <c r="AL52" s="17">
        <f>IF(VLOOKUP(AF52,Group,7,FALSE)="",0,ROUND(AJ52-0.04999,1)-AJ52+AM52)</f>
        <v>0</v>
      </c>
      <c r="AM52" s="17" t="str">
        <f>IF(VLOOKUP(AF52,Group,7,FALSE)="","",VLOOKUP(AF52,Group,7,FALSE))</f>
        <v/>
      </c>
      <c r="AO52" s="100" t="s">
        <v>61</v>
      </c>
    </row>
    <row r="53" spans="1:41" s="3" customFormat="1" ht="9.9499999999999993" customHeight="1" x14ac:dyDescent="0.2">
      <c r="B53" s="113" t="s">
        <v>8</v>
      </c>
      <c r="D53" s="40"/>
      <c r="E53" s="74" t="s">
        <v>222</v>
      </c>
      <c r="F53" s="74"/>
      <c r="G53" s="30" t="s">
        <v>599</v>
      </c>
      <c r="H53" s="30"/>
      <c r="I53" s="30"/>
      <c r="J53" s="30"/>
      <c r="K53" s="30" t="s">
        <v>455</v>
      </c>
      <c r="L53" s="30"/>
      <c r="M53" s="30"/>
      <c r="N53" s="30"/>
      <c r="P53" s="74" t="s">
        <v>539</v>
      </c>
      <c r="Q53" s="89"/>
      <c r="R53" s="29" t="s">
        <v>781</v>
      </c>
      <c r="S53" s="39">
        <f>IF(Suggested="Yes",AA53,AG53)</f>
        <v>246.45</v>
      </c>
      <c r="T53" s="37" t="s">
        <v>48</v>
      </c>
      <c r="U53" s="5" t="str">
        <f>+Instructions!$B$3</f>
        <v>G</v>
      </c>
      <c r="V53" s="52"/>
      <c r="W53" s="56">
        <f>+Instructions!$C$22</f>
        <v>0</v>
      </c>
      <c r="X53" s="17">
        <f>ROUND($AA53*(1-W53)+0.004999,2)</f>
        <v>246.45</v>
      </c>
      <c r="Y53" s="52"/>
      <c r="Z53" s="6" t="s">
        <v>869</v>
      </c>
      <c r="AA53" s="39">
        <v>246.45</v>
      </c>
      <c r="AB53" s="60">
        <f t="shared" si="13"/>
        <v>0</v>
      </c>
      <c r="AC53" s="17">
        <f t="shared" si="13"/>
        <v>246.45</v>
      </c>
      <c r="AD53" s="12">
        <f>(AG53-AC53)/AG53</f>
        <v>0</v>
      </c>
      <c r="AE53" s="122"/>
      <c r="AF53" s="130">
        <v>3</v>
      </c>
      <c r="AG53" s="53">
        <f>SUM(AJ53:AL53)+AE53</f>
        <v>246.45</v>
      </c>
      <c r="AH53" s="52"/>
      <c r="AJ53" s="17">
        <f>ROUND(AC53/(1-VLOOKUP(AF53,Group,2,FALSE)),2)</f>
        <v>246.45</v>
      </c>
      <c r="AK53" s="17">
        <f>IF(VLOOKUP(AF53,Group,5,FALSE)="YES",VLOOKUP(ROUND(ROUND(AJ53,1)-AJ53,2),Round,2,FALSE)+VLOOKUP(AF53,Group,6,FALSE),0)</f>
        <v>0</v>
      </c>
      <c r="AL53" s="17">
        <f>IF(VLOOKUP(AF53,Group,7,FALSE)="",0,ROUND(AJ53-0.04999,1)-AJ53+AM53)</f>
        <v>0</v>
      </c>
      <c r="AM53" s="17" t="str">
        <f>IF(VLOOKUP(AF53,Group,7,FALSE)="","",VLOOKUP(AF53,Group,7,FALSE))</f>
        <v/>
      </c>
      <c r="AO53" s="100" t="s">
        <v>61</v>
      </c>
    </row>
    <row r="54" spans="1:41" s="3" customFormat="1" ht="9.9499999999999993" customHeight="1" x14ac:dyDescent="0.2">
      <c r="B54" s="113" t="s">
        <v>8</v>
      </c>
      <c r="D54" s="40"/>
      <c r="E54" s="74" t="s">
        <v>222</v>
      </c>
      <c r="F54" s="74"/>
      <c r="G54" s="30" t="s">
        <v>601</v>
      </c>
      <c r="H54" s="30"/>
      <c r="I54" s="30"/>
      <c r="J54" s="30"/>
      <c r="K54" s="30" t="s">
        <v>455</v>
      </c>
      <c r="L54" s="30"/>
      <c r="M54" s="30"/>
      <c r="N54" s="30"/>
      <c r="P54" s="74" t="s">
        <v>622</v>
      </c>
      <c r="Q54" s="89"/>
      <c r="R54" s="29" t="s">
        <v>781</v>
      </c>
      <c r="S54" s="39">
        <f>IF(Suggested="Yes",AA54,AG54)</f>
        <v>190.2</v>
      </c>
      <c r="T54" s="37" t="s">
        <v>48</v>
      </c>
      <c r="U54" s="5" t="str">
        <f>+Instructions!$B$3</f>
        <v>G</v>
      </c>
      <c r="V54" s="52"/>
      <c r="W54" s="56">
        <f>+Instructions!$C$22</f>
        <v>0</v>
      </c>
      <c r="X54" s="17">
        <f>ROUND($AA54*(1-W54)+0.004999,2)</f>
        <v>190.2</v>
      </c>
      <c r="Y54" s="52"/>
      <c r="Z54" s="6" t="s">
        <v>869</v>
      </c>
      <c r="AA54" s="39">
        <v>190.2</v>
      </c>
      <c r="AB54" s="60">
        <f t="shared" si="13"/>
        <v>0</v>
      </c>
      <c r="AC54" s="17">
        <f t="shared" si="13"/>
        <v>190.2</v>
      </c>
      <c r="AD54" s="12">
        <f>(AG54-AC54)/AG54</f>
        <v>0</v>
      </c>
      <c r="AE54" s="122"/>
      <c r="AF54" s="130">
        <v>3</v>
      </c>
      <c r="AG54" s="53">
        <f>SUM(AJ54:AL54)+AE54</f>
        <v>190.2</v>
      </c>
      <c r="AH54" s="52"/>
      <c r="AJ54" s="17">
        <f>ROUND(AC54/(1-VLOOKUP(AF54,Group,2,FALSE)),2)</f>
        <v>190.2</v>
      </c>
      <c r="AK54" s="17">
        <f>IF(VLOOKUP(AF54,Group,5,FALSE)="YES",VLOOKUP(ROUND(ROUND(AJ54,1)-AJ54,2),Round,2,FALSE)+VLOOKUP(AF54,Group,6,FALSE),0)</f>
        <v>0</v>
      </c>
      <c r="AL54" s="17">
        <f>IF(VLOOKUP(AF54,Group,7,FALSE)="",0,ROUND(AJ54-0.04999,1)-AJ54+AM54)</f>
        <v>0</v>
      </c>
      <c r="AM54" s="17" t="str">
        <f>IF(VLOOKUP(AF54,Group,7,FALSE)="","",VLOOKUP(AF54,Group,7,FALSE))</f>
        <v/>
      </c>
      <c r="AO54" s="100" t="s">
        <v>61</v>
      </c>
    </row>
    <row r="55" spans="1:41" s="3" customFormat="1" ht="9.9499999999999993" customHeight="1" x14ac:dyDescent="0.2">
      <c r="B55" s="113" t="s">
        <v>8</v>
      </c>
      <c r="D55" s="40"/>
      <c r="E55" s="74" t="s">
        <v>222</v>
      </c>
      <c r="F55" s="74"/>
      <c r="G55" s="30" t="s">
        <v>600</v>
      </c>
      <c r="H55" s="30"/>
      <c r="I55" s="30"/>
      <c r="J55" s="30"/>
      <c r="K55" s="30" t="s">
        <v>455</v>
      </c>
      <c r="L55" s="30"/>
      <c r="M55" s="30"/>
      <c r="N55" s="30"/>
      <c r="P55" s="74" t="s">
        <v>539</v>
      </c>
      <c r="Q55" s="89"/>
      <c r="R55" s="29" t="s">
        <v>781</v>
      </c>
      <c r="S55" s="39">
        <f>IF(Suggested="Yes",AA55,AG55)</f>
        <v>376.05</v>
      </c>
      <c r="T55" s="37" t="s">
        <v>48</v>
      </c>
      <c r="U55" s="5" t="str">
        <f>+Instructions!$B$3</f>
        <v>G</v>
      </c>
      <c r="V55" s="52"/>
      <c r="W55" s="56">
        <f>+Instructions!$C$22</f>
        <v>0</v>
      </c>
      <c r="X55" s="17">
        <f>ROUND($AA55*(1-W55)+0.004999,2)</f>
        <v>376.05</v>
      </c>
      <c r="Y55" s="52"/>
      <c r="Z55" s="6" t="s">
        <v>869</v>
      </c>
      <c r="AA55" s="39">
        <v>376.05</v>
      </c>
      <c r="AB55" s="60">
        <f t="shared" si="13"/>
        <v>0</v>
      </c>
      <c r="AC55" s="17">
        <f t="shared" si="13"/>
        <v>376.05</v>
      </c>
      <c r="AD55" s="12">
        <f>(AG55-AC55)/AG55</f>
        <v>0</v>
      </c>
      <c r="AE55" s="122"/>
      <c r="AF55" s="130">
        <v>3</v>
      </c>
      <c r="AG55" s="53">
        <f>SUM(AJ55:AL55)+AE55</f>
        <v>376.05</v>
      </c>
      <c r="AH55" s="52"/>
      <c r="AJ55" s="17">
        <f>ROUND(AC55/(1-VLOOKUP(AF55,Group,2,FALSE)),2)</f>
        <v>376.05</v>
      </c>
      <c r="AK55" s="17">
        <f>IF(VLOOKUP(AF55,Group,5,FALSE)="YES",VLOOKUP(ROUND(ROUND(AJ55,1)-AJ55,2),Round,2,FALSE)+VLOOKUP(AF55,Group,6,FALSE),0)</f>
        <v>0</v>
      </c>
      <c r="AL55" s="17">
        <f>IF(VLOOKUP(AF55,Group,7,FALSE)="",0,ROUND(AJ55-0.04999,1)-AJ55+AM55)</f>
        <v>0</v>
      </c>
      <c r="AM55" s="17" t="str">
        <f>IF(VLOOKUP(AF55,Group,7,FALSE)="","",VLOOKUP(AF55,Group,7,FALSE))</f>
        <v/>
      </c>
      <c r="AO55" s="100" t="s">
        <v>61</v>
      </c>
    </row>
    <row r="56" spans="1:41" s="3" customFormat="1" ht="1.5" customHeight="1" x14ac:dyDescent="0.2">
      <c r="B56" s="120"/>
      <c r="D56" s="40"/>
      <c r="E56" s="74"/>
      <c r="F56" s="74"/>
      <c r="G56" s="30"/>
      <c r="H56" s="30"/>
      <c r="I56" s="30"/>
      <c r="J56" s="30"/>
      <c r="K56" s="30"/>
      <c r="L56" s="30"/>
      <c r="M56" s="30"/>
      <c r="N56" s="30"/>
      <c r="P56" s="74"/>
      <c r="Q56" s="89"/>
      <c r="R56" s="29"/>
      <c r="S56" s="39"/>
      <c r="T56" s="37"/>
      <c r="U56" s="5"/>
      <c r="V56" s="52"/>
      <c r="W56" s="56"/>
      <c r="X56" s="39"/>
      <c r="Y56" s="52"/>
      <c r="Z56" s="6"/>
      <c r="AA56" s="39"/>
      <c r="AB56" s="60"/>
      <c r="AC56" s="39"/>
      <c r="AD56" s="60"/>
      <c r="AE56" s="75"/>
      <c r="AF56" s="154"/>
      <c r="AG56" s="39"/>
      <c r="AH56" s="52"/>
      <c r="AJ56" s="17"/>
      <c r="AK56" s="17"/>
      <c r="AL56" s="17"/>
      <c r="AM56" s="17"/>
      <c r="AO56" s="31"/>
    </row>
    <row r="57" spans="1:41" s="3" customFormat="1" ht="9.6" customHeight="1" x14ac:dyDescent="0.2">
      <c r="B57" s="120"/>
      <c r="D57" s="40" t="s">
        <v>155</v>
      </c>
      <c r="E57" s="169" t="s">
        <v>537</v>
      </c>
      <c r="F57" s="74"/>
      <c r="G57" s="30"/>
      <c r="H57" s="30"/>
      <c r="K57" s="30"/>
      <c r="L57" s="30"/>
      <c r="M57" s="30"/>
      <c r="N57" s="30"/>
      <c r="P57" s="74"/>
      <c r="Q57" s="89"/>
      <c r="R57" s="29"/>
      <c r="S57" s="39"/>
      <c r="T57" s="37"/>
      <c r="U57" s="5"/>
      <c r="V57" s="227"/>
      <c r="W57" s="56"/>
      <c r="X57" s="39"/>
      <c r="Y57" s="227"/>
      <c r="Z57" s="6"/>
      <c r="AA57" s="39"/>
      <c r="AB57" s="60"/>
      <c r="AC57" s="39"/>
      <c r="AD57" s="60"/>
      <c r="AE57" s="75"/>
      <c r="AF57" s="154"/>
      <c r="AG57" s="39"/>
      <c r="AH57" s="227"/>
      <c r="AJ57" s="17"/>
      <c r="AK57" s="17"/>
      <c r="AL57" s="17"/>
      <c r="AM57" s="17"/>
      <c r="AO57" s="31"/>
    </row>
    <row r="58" spans="1:41" s="3" customFormat="1" ht="9.6" customHeight="1" x14ac:dyDescent="0.2">
      <c r="B58" s="120"/>
      <c r="D58" s="40"/>
      <c r="E58" s="169" t="s">
        <v>595</v>
      </c>
      <c r="F58" s="74"/>
      <c r="G58" s="30"/>
      <c r="H58" s="30"/>
      <c r="I58" s="30"/>
      <c r="J58" s="30"/>
      <c r="K58" s="169"/>
      <c r="L58" s="30"/>
      <c r="M58" s="30"/>
      <c r="N58" s="30"/>
      <c r="P58" s="74"/>
      <c r="Q58" s="89"/>
      <c r="R58" s="29"/>
      <c r="S58" s="39"/>
      <c r="T58" s="37"/>
      <c r="U58" s="5"/>
      <c r="V58" s="52"/>
      <c r="W58" s="56"/>
      <c r="X58" s="39"/>
      <c r="Y58" s="52"/>
      <c r="Z58" s="6"/>
      <c r="AA58" s="39"/>
      <c r="AB58" s="60"/>
      <c r="AC58" s="39"/>
      <c r="AD58" s="60"/>
      <c r="AE58" s="75"/>
      <c r="AF58" s="154"/>
      <c r="AG58" s="39"/>
      <c r="AH58" s="52"/>
      <c r="AJ58" s="17"/>
      <c r="AK58" s="17"/>
      <c r="AL58" s="17"/>
      <c r="AM58" s="17"/>
      <c r="AO58" s="31"/>
    </row>
    <row r="59" spans="1:41" s="3" customFormat="1" ht="9.6" customHeight="1" x14ac:dyDescent="0.2">
      <c r="B59" s="120"/>
      <c r="D59" s="40"/>
      <c r="E59" s="169" t="s">
        <v>796</v>
      </c>
      <c r="F59" s="74"/>
      <c r="G59" s="30"/>
      <c r="H59" s="30"/>
      <c r="K59" s="30"/>
      <c r="L59" s="30"/>
      <c r="M59" s="30"/>
      <c r="N59" s="30"/>
      <c r="P59" s="74"/>
      <c r="Q59" s="89"/>
      <c r="R59" s="29"/>
      <c r="S59" s="39"/>
      <c r="T59" s="37"/>
      <c r="U59" s="5"/>
      <c r="V59" s="227"/>
      <c r="W59" s="56"/>
      <c r="X59" s="39"/>
      <c r="Y59" s="227"/>
      <c r="Z59" s="6"/>
      <c r="AA59" s="39"/>
      <c r="AB59" s="60"/>
      <c r="AC59" s="39"/>
      <c r="AD59" s="60"/>
      <c r="AE59" s="75"/>
      <c r="AF59" s="154"/>
      <c r="AG59" s="39"/>
      <c r="AH59" s="227"/>
      <c r="AJ59" s="17"/>
      <c r="AK59" s="17"/>
      <c r="AL59" s="17"/>
      <c r="AM59" s="17"/>
      <c r="AO59" s="31"/>
    </row>
    <row r="60" spans="1:41" s="3" customFormat="1" ht="9.6" customHeight="1" x14ac:dyDescent="0.2">
      <c r="B60" s="120"/>
      <c r="D60" s="40"/>
      <c r="E60" s="169" t="s">
        <v>779</v>
      </c>
      <c r="F60" s="74"/>
      <c r="G60" s="30"/>
      <c r="H60" s="30"/>
      <c r="K60" s="30"/>
      <c r="L60" s="30"/>
      <c r="M60" s="30"/>
      <c r="N60" s="30"/>
      <c r="P60" s="74"/>
      <c r="Q60" s="89"/>
      <c r="R60" s="29"/>
      <c r="S60" s="39"/>
      <c r="T60" s="37"/>
      <c r="U60" s="5"/>
      <c r="V60" s="227"/>
      <c r="W60" s="56"/>
      <c r="X60" s="39"/>
      <c r="Y60" s="227"/>
      <c r="Z60" s="6"/>
      <c r="AA60" s="39"/>
      <c r="AB60" s="60"/>
      <c r="AC60" s="39"/>
      <c r="AD60" s="60"/>
      <c r="AE60" s="75"/>
      <c r="AF60" s="154"/>
      <c r="AG60" s="39"/>
      <c r="AH60" s="227"/>
      <c r="AJ60" s="17"/>
      <c r="AK60" s="17"/>
      <c r="AL60" s="17"/>
      <c r="AM60" s="17"/>
      <c r="AO60" s="31"/>
    </row>
    <row r="61" spans="1:41" s="3" customFormat="1" ht="9.6" customHeight="1" x14ac:dyDescent="0.2">
      <c r="B61" s="120"/>
      <c r="D61" s="40"/>
      <c r="E61" s="169" t="s">
        <v>778</v>
      </c>
      <c r="F61" s="74"/>
      <c r="G61" s="30"/>
      <c r="H61" s="30"/>
      <c r="I61" s="30"/>
      <c r="J61" s="30"/>
      <c r="L61" s="30"/>
      <c r="M61" s="169" t="s">
        <v>802</v>
      </c>
      <c r="N61" s="30"/>
      <c r="P61" s="74"/>
      <c r="Q61" s="89"/>
      <c r="R61" s="29"/>
      <c r="S61" s="39"/>
      <c r="T61" s="37"/>
      <c r="U61" s="5"/>
      <c r="V61" s="52"/>
      <c r="W61" s="56"/>
      <c r="X61" s="39"/>
      <c r="Y61" s="52"/>
      <c r="Z61" s="6"/>
      <c r="AA61" s="39"/>
      <c r="AB61" s="60"/>
      <c r="AC61" s="39"/>
      <c r="AD61" s="60"/>
      <c r="AE61" s="75"/>
      <c r="AF61" s="154"/>
      <c r="AG61" s="39"/>
      <c r="AH61" s="52"/>
      <c r="AJ61" s="17"/>
      <c r="AK61" s="17"/>
      <c r="AL61" s="17"/>
      <c r="AM61" s="17"/>
      <c r="AO61" s="31"/>
    </row>
    <row r="62" spans="1:41" s="3" customFormat="1" ht="3.95" customHeight="1" x14ac:dyDescent="0.2">
      <c r="B62" s="120"/>
      <c r="D62" s="40"/>
      <c r="E62" s="74"/>
      <c r="F62" s="74"/>
      <c r="G62" s="30"/>
      <c r="H62" s="30"/>
      <c r="I62" s="30"/>
      <c r="J62" s="30"/>
      <c r="K62" s="30"/>
      <c r="L62" s="30"/>
      <c r="M62" s="30"/>
      <c r="N62" s="30"/>
      <c r="P62" s="74"/>
      <c r="Q62" s="89"/>
      <c r="R62" s="29"/>
      <c r="S62" s="39"/>
      <c r="T62" s="37"/>
      <c r="U62" s="5"/>
      <c r="V62" s="52"/>
      <c r="W62" s="56"/>
      <c r="X62" s="39"/>
      <c r="Y62" s="52"/>
      <c r="Z62" s="6"/>
      <c r="AA62" s="39"/>
      <c r="AB62" s="60"/>
      <c r="AC62" s="39"/>
      <c r="AD62" s="60"/>
      <c r="AE62" s="75"/>
      <c r="AF62" s="154"/>
      <c r="AG62" s="39"/>
      <c r="AH62" s="52"/>
      <c r="AJ62" s="17"/>
      <c r="AK62" s="17"/>
      <c r="AL62" s="17"/>
      <c r="AM62" s="17"/>
      <c r="AO62" s="31"/>
    </row>
    <row r="63" spans="1:41" s="3" customFormat="1" ht="9.9499999999999993" customHeight="1" x14ac:dyDescent="0.2">
      <c r="A63" s="3" t="s">
        <v>125</v>
      </c>
      <c r="C63" s="73" t="s">
        <v>577</v>
      </c>
      <c r="N63" s="3" t="s">
        <v>139</v>
      </c>
      <c r="O63" s="3" t="s">
        <v>139</v>
      </c>
      <c r="P63" s="74"/>
      <c r="Q63" s="89"/>
      <c r="R63" s="177" t="s">
        <v>233</v>
      </c>
      <c r="S63" s="178" t="s">
        <v>578</v>
      </c>
      <c r="T63" s="179"/>
      <c r="U63" s="5"/>
      <c r="V63" s="52"/>
      <c r="W63" s="56"/>
      <c r="X63" s="15"/>
      <c r="Y63" s="52"/>
      <c r="Z63" s="39"/>
      <c r="AA63" s="39"/>
      <c r="AB63" s="55"/>
      <c r="AC63" s="17"/>
      <c r="AD63" s="15"/>
      <c r="AE63" s="65"/>
      <c r="AF63" s="65"/>
      <c r="AG63" s="39"/>
      <c r="AH63" s="52"/>
      <c r="AO63" s="142"/>
    </row>
    <row r="64" spans="1:41" s="3" customFormat="1" ht="2.4500000000000002" customHeight="1" x14ac:dyDescent="0.2">
      <c r="C64" s="73"/>
      <c r="P64" s="74"/>
      <c r="Q64" s="89"/>
      <c r="R64" s="6"/>
      <c r="S64" s="39"/>
      <c r="T64" s="6"/>
      <c r="U64" s="5"/>
      <c r="V64" s="52"/>
      <c r="W64" s="56"/>
      <c r="X64" s="15"/>
      <c r="Y64" s="52"/>
      <c r="Z64" s="39"/>
      <c r="AA64" s="39"/>
      <c r="AB64" s="55"/>
      <c r="AC64" s="17"/>
      <c r="AD64" s="15"/>
      <c r="AE64" s="65"/>
      <c r="AF64" s="65"/>
      <c r="AG64" s="39"/>
      <c r="AH64" s="52"/>
      <c r="AO64" s="142"/>
    </row>
    <row r="65" spans="1:41" s="3" customFormat="1" ht="9.9499999999999993" customHeight="1" x14ac:dyDescent="0.2">
      <c r="D65" s="40" t="s">
        <v>10</v>
      </c>
      <c r="E65" s="143" t="s">
        <v>579</v>
      </c>
      <c r="G65" s="143"/>
      <c r="H65" s="143"/>
      <c r="J65" s="143"/>
      <c r="K65" s="143"/>
      <c r="L65" s="143"/>
      <c r="N65" s="143" t="s">
        <v>139</v>
      </c>
      <c r="O65" s="3" t="s">
        <v>139</v>
      </c>
      <c r="P65" s="74"/>
      <c r="Q65" s="89"/>
      <c r="R65" s="6"/>
      <c r="S65" s="39"/>
      <c r="T65" s="6"/>
      <c r="U65" s="5"/>
      <c r="V65" s="52"/>
      <c r="W65" s="56"/>
      <c r="X65" s="15"/>
      <c r="Y65" s="52"/>
      <c r="Z65" s="39"/>
      <c r="AA65" s="39"/>
      <c r="AB65" s="55"/>
      <c r="AC65" s="17"/>
      <c r="AD65" s="15"/>
      <c r="AE65" s="65"/>
      <c r="AF65" s="65"/>
      <c r="AG65" s="39"/>
      <c r="AH65" s="52"/>
      <c r="AO65" s="142"/>
    </row>
    <row r="66" spans="1:41" s="3" customFormat="1" ht="0.95" customHeight="1" x14ac:dyDescent="0.2">
      <c r="A66" s="3" t="s">
        <v>125</v>
      </c>
      <c r="P66" s="74"/>
      <c r="Q66" s="89"/>
      <c r="R66" s="6"/>
      <c r="S66" s="39"/>
      <c r="T66" s="6"/>
      <c r="U66" s="5"/>
      <c r="V66" s="52"/>
      <c r="W66" s="56"/>
      <c r="X66" s="15"/>
      <c r="Y66" s="52"/>
      <c r="Z66" s="39"/>
      <c r="AA66" s="39"/>
      <c r="AB66" s="55"/>
      <c r="AC66" s="17"/>
      <c r="AD66" s="15"/>
      <c r="AE66" s="65"/>
      <c r="AF66" s="65"/>
      <c r="AG66" s="39"/>
      <c r="AH66" s="52"/>
      <c r="AO66" s="142"/>
    </row>
    <row r="67" spans="1:41" s="3" customFormat="1" ht="10.5" customHeight="1" x14ac:dyDescent="0.2">
      <c r="B67" s="114" t="s">
        <v>57</v>
      </c>
      <c r="D67" s="40"/>
      <c r="E67" s="74" t="s">
        <v>100</v>
      </c>
      <c r="F67" s="74"/>
      <c r="G67" s="30" t="s">
        <v>50</v>
      </c>
      <c r="H67" s="30"/>
      <c r="I67" s="30"/>
      <c r="J67" s="30" t="s">
        <v>339</v>
      </c>
      <c r="K67" s="30"/>
      <c r="L67" s="30"/>
      <c r="M67" s="30"/>
      <c r="N67" s="30"/>
      <c r="P67" s="74" t="s">
        <v>281</v>
      </c>
      <c r="Q67" s="89"/>
      <c r="R67" s="29"/>
      <c r="S67" s="39">
        <f>IF(Suggested="Yes",AA67,AG67)</f>
        <v>10.95</v>
      </c>
      <c r="T67" s="37" t="s">
        <v>49</v>
      </c>
      <c r="U67" s="5" t="str">
        <f>+Instructions!$B$3</f>
        <v>G</v>
      </c>
      <c r="V67" s="52"/>
      <c r="W67" s="56">
        <f>+Instructions!$C$22</f>
        <v>0</v>
      </c>
      <c r="X67" s="17">
        <f>ROUND($AA67*(1-W67)+0.004999,2)</f>
        <v>10.95</v>
      </c>
      <c r="Y67" s="52"/>
      <c r="Z67" s="6" t="s">
        <v>868</v>
      </c>
      <c r="AA67" s="39">
        <v>10.95</v>
      </c>
      <c r="AB67" s="60">
        <f>+W67</f>
        <v>0</v>
      </c>
      <c r="AC67" s="17">
        <f>+X67</f>
        <v>10.95</v>
      </c>
      <c r="AD67" s="12">
        <f>(AG67-AC67)/AG67</f>
        <v>0</v>
      </c>
      <c r="AE67" s="122"/>
      <c r="AF67" s="129">
        <v>1</v>
      </c>
      <c r="AG67" s="38">
        <f>SUM(AJ67:AL67)+AE67</f>
        <v>10.95</v>
      </c>
      <c r="AH67" s="52"/>
      <c r="AJ67" s="17">
        <f>ROUND(AC67/(1-VLOOKUP(AF67,Group,2,FALSE)),2)</f>
        <v>10.95</v>
      </c>
      <c r="AK67" s="17">
        <f>IF(VLOOKUP(AF67,Group,5,FALSE)="YES",VLOOKUP(ROUND(ROUND(AJ67,1)-AJ67,2),Round,2,FALSE)+VLOOKUP(AF67,Group,6,FALSE),0)</f>
        <v>0</v>
      </c>
      <c r="AL67" s="17">
        <f>IF(VLOOKUP(AF67,Group,7,FALSE)="",0,ROUND(AJ67-0.04999,1)-AJ67+AM67)</f>
        <v>0</v>
      </c>
      <c r="AM67" s="17" t="str">
        <f>IF(VLOOKUP(AF67,Group,7,FALSE)="","",VLOOKUP(AF67,Group,7,FALSE))</f>
        <v/>
      </c>
      <c r="AO67" s="100" t="s">
        <v>61</v>
      </c>
    </row>
    <row r="68" spans="1:41" s="3" customFormat="1" ht="0.95" customHeight="1" x14ac:dyDescent="0.2">
      <c r="A68" s="3" t="s">
        <v>125</v>
      </c>
      <c r="P68" s="74"/>
      <c r="Q68" s="89"/>
      <c r="R68" s="6"/>
      <c r="S68" s="39"/>
      <c r="T68" s="6"/>
      <c r="U68" s="5"/>
      <c r="V68" s="52"/>
      <c r="W68" s="56"/>
      <c r="X68" s="15"/>
      <c r="Y68" s="52"/>
      <c r="Z68" s="39"/>
      <c r="AA68" s="39"/>
      <c r="AB68" s="55"/>
      <c r="AC68" s="17"/>
      <c r="AD68" s="15"/>
      <c r="AE68" s="65"/>
      <c r="AF68" s="65"/>
      <c r="AG68" s="39"/>
      <c r="AH68" s="52"/>
      <c r="AO68" s="142"/>
    </row>
    <row r="69" spans="1:41" s="3" customFormat="1" ht="9.9499999999999993" customHeight="1" x14ac:dyDescent="0.2">
      <c r="B69" s="115" t="s">
        <v>47</v>
      </c>
      <c r="D69" s="40"/>
      <c r="E69" s="74" t="s">
        <v>100</v>
      </c>
      <c r="F69" s="74"/>
      <c r="G69" s="30" t="s">
        <v>108</v>
      </c>
      <c r="H69" s="30"/>
      <c r="I69" s="30"/>
      <c r="J69" s="30" t="s">
        <v>339</v>
      </c>
      <c r="K69" s="30"/>
      <c r="L69" s="30" t="s">
        <v>139</v>
      </c>
      <c r="M69" s="30"/>
      <c r="N69" s="30"/>
      <c r="P69" s="74" t="s">
        <v>426</v>
      </c>
      <c r="Q69" s="89"/>
      <c r="R69" s="29"/>
      <c r="S69" s="39">
        <f>IF(Suggested="Yes",AA69,AG69)</f>
        <v>11.5</v>
      </c>
      <c r="T69" s="37" t="s">
        <v>48</v>
      </c>
      <c r="U69" s="5" t="str">
        <f>+Instructions!$B$3</f>
        <v>G</v>
      </c>
      <c r="V69" s="52"/>
      <c r="W69" s="56">
        <f>+Instructions!$C$22</f>
        <v>0</v>
      </c>
      <c r="X69" s="39">
        <f>ROUND($AA69*(1-W69)+0.004999,2)</f>
        <v>11.5</v>
      </c>
      <c r="Y69" s="52"/>
      <c r="Z69" s="6" t="s">
        <v>869</v>
      </c>
      <c r="AA69" s="39">
        <v>11.5</v>
      </c>
      <c r="AB69" s="60">
        <f>+W69</f>
        <v>0</v>
      </c>
      <c r="AC69" s="39">
        <f>+X69</f>
        <v>11.5</v>
      </c>
      <c r="AD69" s="60">
        <f>(AG69-AC69)/AG69</f>
        <v>0</v>
      </c>
      <c r="AE69" s="122"/>
      <c r="AF69" s="131">
        <v>2</v>
      </c>
      <c r="AG69" s="44">
        <f>SUM(AJ69:AL69)+AE69</f>
        <v>11.5</v>
      </c>
      <c r="AH69" s="52"/>
      <c r="AJ69" s="17">
        <f>ROUND(AC69/(1-VLOOKUP(AF69,Group,2,FALSE)),2)</f>
        <v>11.5</v>
      </c>
      <c r="AK69" s="17">
        <f>IF(VLOOKUP(AF69,Group,5,FALSE)="YES",VLOOKUP(ROUND(ROUND(AJ69,1)-AJ69,2),Round,2,FALSE)+VLOOKUP(AF69,Group,6,FALSE),0)</f>
        <v>0</v>
      </c>
      <c r="AL69" s="17">
        <f>IF(VLOOKUP(AF69,Group,7,FALSE)="",0,ROUND(AJ69-0.04999,1)-AJ69+AM69)</f>
        <v>0</v>
      </c>
      <c r="AM69" s="17" t="str">
        <f>IF(VLOOKUP(AF69,Group,7,FALSE)="","",VLOOKUP(AF69,Group,7,FALSE))</f>
        <v/>
      </c>
      <c r="AO69" s="100" t="s">
        <v>61</v>
      </c>
    </row>
    <row r="70" spans="1:41" s="3" customFormat="1" ht="3.95" customHeight="1" x14ac:dyDescent="0.2">
      <c r="B70" s="120"/>
      <c r="D70" s="40"/>
      <c r="E70" s="74"/>
      <c r="F70" s="74"/>
      <c r="G70" s="30"/>
      <c r="H70" s="30"/>
      <c r="I70" s="30"/>
      <c r="J70" s="30"/>
      <c r="K70" s="30"/>
      <c r="L70" s="30"/>
      <c r="M70" s="30"/>
      <c r="N70" s="30"/>
      <c r="P70" s="74"/>
      <c r="Q70" s="89"/>
      <c r="R70" s="29"/>
      <c r="S70" s="39"/>
      <c r="T70" s="37"/>
      <c r="U70" s="5"/>
      <c r="V70" s="52"/>
      <c r="W70" s="56"/>
      <c r="X70" s="39"/>
      <c r="Y70" s="52"/>
      <c r="Z70" s="6"/>
      <c r="AA70" s="39"/>
      <c r="AB70" s="60"/>
      <c r="AC70" s="39"/>
      <c r="AD70" s="60"/>
      <c r="AE70" s="75"/>
      <c r="AF70" s="154"/>
      <c r="AG70" s="39"/>
      <c r="AH70" s="52"/>
      <c r="AJ70" s="17"/>
      <c r="AK70" s="17"/>
      <c r="AL70" s="17"/>
      <c r="AM70" s="17"/>
      <c r="AO70" s="31"/>
    </row>
    <row r="71" spans="1:41" s="3" customFormat="1" ht="9.9499999999999993" customHeight="1" x14ac:dyDescent="0.2">
      <c r="A71" s="3" t="s">
        <v>125</v>
      </c>
      <c r="C71" s="73" t="s">
        <v>741</v>
      </c>
      <c r="N71" s="3" t="s">
        <v>139</v>
      </c>
      <c r="O71" s="3" t="s">
        <v>139</v>
      </c>
      <c r="P71" s="74"/>
      <c r="Q71" s="89"/>
      <c r="R71" s="177" t="s">
        <v>233</v>
      </c>
      <c r="S71" s="178" t="s">
        <v>274</v>
      </c>
      <c r="T71" s="179"/>
      <c r="U71" s="5"/>
      <c r="V71" s="52"/>
      <c r="W71" s="56"/>
      <c r="X71" s="15"/>
      <c r="Y71" s="52"/>
      <c r="Z71" s="39"/>
      <c r="AA71" s="39"/>
      <c r="AB71" s="55"/>
      <c r="AC71" s="17"/>
      <c r="AD71" s="15"/>
      <c r="AE71" s="65"/>
      <c r="AF71" s="65"/>
      <c r="AG71" s="39"/>
      <c r="AH71" s="52"/>
      <c r="AO71" s="142"/>
    </row>
    <row r="72" spans="1:41" s="3" customFormat="1" ht="2.4500000000000002" customHeight="1" x14ac:dyDescent="0.2">
      <c r="C72" s="73"/>
      <c r="P72" s="74"/>
      <c r="Q72" s="89"/>
      <c r="R72" s="6"/>
      <c r="S72" s="39"/>
      <c r="T72" s="6"/>
      <c r="U72" s="5"/>
      <c r="V72" s="52"/>
      <c r="W72" s="56"/>
      <c r="X72" s="15"/>
      <c r="Y72" s="52"/>
      <c r="Z72" s="39"/>
      <c r="AA72" s="39"/>
      <c r="AB72" s="55"/>
      <c r="AC72" s="17"/>
      <c r="AD72" s="15"/>
      <c r="AE72" s="65"/>
      <c r="AF72" s="65"/>
      <c r="AG72" s="39"/>
      <c r="AH72" s="52"/>
      <c r="AO72" s="142"/>
    </row>
    <row r="73" spans="1:41" s="3" customFormat="1" ht="9.9499999999999993" customHeight="1" x14ac:dyDescent="0.2">
      <c r="D73" s="40" t="s">
        <v>10</v>
      </c>
      <c r="E73" s="143" t="s">
        <v>276</v>
      </c>
      <c r="G73" s="143"/>
      <c r="H73" s="143"/>
      <c r="J73" s="143"/>
      <c r="K73" s="143"/>
      <c r="L73" s="143"/>
      <c r="N73" s="143" t="s">
        <v>139</v>
      </c>
      <c r="O73" s="3" t="s">
        <v>139</v>
      </c>
      <c r="P73" s="74"/>
      <c r="Q73" s="89"/>
      <c r="R73" s="6"/>
      <c r="S73" s="39"/>
      <c r="T73" s="6"/>
      <c r="U73" s="5"/>
      <c r="V73" s="52"/>
      <c r="W73" s="56"/>
      <c r="X73" s="15"/>
      <c r="Y73" s="52"/>
      <c r="Z73" s="39"/>
      <c r="AA73" s="39"/>
      <c r="AB73" s="55"/>
      <c r="AC73" s="17"/>
      <c r="AD73" s="15"/>
      <c r="AE73" s="65"/>
      <c r="AF73" s="65"/>
      <c r="AG73" s="39"/>
      <c r="AH73" s="52"/>
      <c r="AO73" s="142"/>
    </row>
    <row r="74" spans="1:41" s="3" customFormat="1" ht="0.95" customHeight="1" x14ac:dyDescent="0.2">
      <c r="A74" s="3" t="s">
        <v>125</v>
      </c>
      <c r="P74" s="74"/>
      <c r="Q74" s="89"/>
      <c r="R74" s="6"/>
      <c r="S74" s="39"/>
      <c r="T74" s="6"/>
      <c r="U74" s="5"/>
      <c r="V74" s="52"/>
      <c r="W74" s="56"/>
      <c r="X74" s="15"/>
      <c r="Y74" s="52"/>
      <c r="Z74" s="39"/>
      <c r="AA74" s="39"/>
      <c r="AB74" s="55"/>
      <c r="AC74" s="17"/>
      <c r="AD74" s="15"/>
      <c r="AE74" s="65"/>
      <c r="AF74" s="65"/>
      <c r="AG74" s="39"/>
      <c r="AH74" s="52"/>
      <c r="AO74" s="142"/>
    </row>
    <row r="75" spans="1:41" s="3" customFormat="1" ht="9.9499999999999993" customHeight="1" x14ac:dyDescent="0.2">
      <c r="B75" s="114" t="s">
        <v>57</v>
      </c>
      <c r="D75" s="40"/>
      <c r="E75" s="74" t="s">
        <v>144</v>
      </c>
      <c r="F75" s="74"/>
      <c r="G75" s="30" t="s">
        <v>50</v>
      </c>
      <c r="H75" s="30"/>
      <c r="I75" s="30"/>
      <c r="J75" s="30" t="s">
        <v>265</v>
      </c>
      <c r="K75" s="30"/>
      <c r="L75" s="30"/>
      <c r="M75" s="30"/>
      <c r="N75" s="30"/>
      <c r="P75" s="74" t="s">
        <v>275</v>
      </c>
      <c r="Q75" s="89" t="s">
        <v>14</v>
      </c>
      <c r="R75" s="29"/>
      <c r="S75" s="39">
        <f>IF(Suggested="Yes",AA75,AG75)</f>
        <v>3.95</v>
      </c>
      <c r="T75" s="37" t="s">
        <v>49</v>
      </c>
      <c r="U75" s="5" t="str">
        <f>+Instructions!$B$3</f>
        <v>G</v>
      </c>
      <c r="V75" s="52"/>
      <c r="W75" s="56">
        <f>+Instructions!$C$22</f>
        <v>0</v>
      </c>
      <c r="X75" s="17">
        <f>ROUND($AA75*(1-W75)+0.004999,2)</f>
        <v>3.95</v>
      </c>
      <c r="Y75" s="52"/>
      <c r="Z75" s="6" t="s">
        <v>869</v>
      </c>
      <c r="AA75" s="39">
        <v>3.95</v>
      </c>
      <c r="AB75" s="60">
        <f>+W75</f>
        <v>0</v>
      </c>
      <c r="AC75" s="17">
        <f>+X75</f>
        <v>3.95</v>
      </c>
      <c r="AD75" s="12">
        <f>(AG75-AC75)/AG75</f>
        <v>0</v>
      </c>
      <c r="AE75" s="122"/>
      <c r="AF75" s="129">
        <v>1</v>
      </c>
      <c r="AG75" s="38">
        <f>SUM(AJ75:AL75)+AE75</f>
        <v>3.95</v>
      </c>
      <c r="AH75" s="52"/>
      <c r="AJ75" s="17">
        <f>ROUND(AC75/(1-VLOOKUP(AF75,Group,2,FALSE)),2)</f>
        <v>3.95</v>
      </c>
      <c r="AK75" s="17">
        <f>IF(VLOOKUP(AF75,Group,5,FALSE)="YES",VLOOKUP(ROUND(ROUND(AJ75,1)-AJ75,2),Round,2,FALSE)+VLOOKUP(AF75,Group,6,FALSE),0)</f>
        <v>0</v>
      </c>
      <c r="AL75" s="17">
        <f>IF(VLOOKUP(AF75,Group,7,FALSE)="",0,ROUND(AJ75-0.04999,1)-AJ75+AM75)</f>
        <v>0</v>
      </c>
      <c r="AM75" s="17" t="str">
        <f>IF(VLOOKUP(AF75,Group,7,FALSE)="","",VLOOKUP(AF75,Group,7,FALSE))</f>
        <v/>
      </c>
      <c r="AO75" s="100" t="s">
        <v>61</v>
      </c>
    </row>
    <row r="76" spans="1:41" s="3" customFormat="1" ht="0.95" customHeight="1" x14ac:dyDescent="0.2">
      <c r="A76" s="3" t="s">
        <v>125</v>
      </c>
      <c r="P76" s="74"/>
      <c r="Q76" s="89"/>
      <c r="R76" s="6"/>
      <c r="S76" s="39"/>
      <c r="T76" s="6"/>
      <c r="U76" s="5"/>
      <c r="V76" s="52"/>
      <c r="W76" s="56"/>
      <c r="X76" s="15"/>
      <c r="Y76" s="52"/>
      <c r="Z76" s="39"/>
      <c r="AA76" s="39"/>
      <c r="AB76" s="55"/>
      <c r="AC76" s="17"/>
      <c r="AD76" s="15"/>
      <c r="AE76" s="65"/>
      <c r="AF76" s="65"/>
      <c r="AG76" s="39"/>
      <c r="AH76" s="52"/>
      <c r="AO76" s="142"/>
    </row>
    <row r="77" spans="1:41" s="3" customFormat="1" ht="9.9499999999999993" customHeight="1" x14ac:dyDescent="0.2">
      <c r="B77" s="113" t="s">
        <v>8</v>
      </c>
      <c r="D77" s="40"/>
      <c r="E77" s="74" t="s">
        <v>94</v>
      </c>
      <c r="F77" s="74"/>
      <c r="G77" s="30" t="s">
        <v>143</v>
      </c>
      <c r="H77" s="30"/>
      <c r="I77" s="30"/>
      <c r="J77" s="30" t="s">
        <v>265</v>
      </c>
      <c r="K77" s="30"/>
      <c r="L77" s="30" t="s">
        <v>279</v>
      </c>
      <c r="M77" s="30"/>
      <c r="N77" s="187" t="s">
        <v>278</v>
      </c>
      <c r="P77" s="74"/>
      <c r="Q77" s="89"/>
      <c r="R77" s="29"/>
      <c r="S77" s="39">
        <f>IF(Suggested="Yes",AA77,AG77)</f>
        <v>24.45</v>
      </c>
      <c r="T77" s="37" t="s">
        <v>48</v>
      </c>
      <c r="U77" s="5" t="str">
        <f>+Instructions!$B$3</f>
        <v>G</v>
      </c>
      <c r="V77" s="52"/>
      <c r="W77" s="56">
        <f>+Instructions!$C$22</f>
        <v>0</v>
      </c>
      <c r="X77" s="17">
        <f>ROUND($AA77*(1-W77)+0.004999,2)</f>
        <v>24.45</v>
      </c>
      <c r="Y77" s="52"/>
      <c r="Z77" s="6" t="s">
        <v>869</v>
      </c>
      <c r="AA77" s="39">
        <v>24.45</v>
      </c>
      <c r="AB77" s="60">
        <f>+W77</f>
        <v>0</v>
      </c>
      <c r="AC77" s="17">
        <f>+X77</f>
        <v>24.45</v>
      </c>
      <c r="AD77" s="12">
        <f>(AG77-AC77)/AG77</f>
        <v>0</v>
      </c>
      <c r="AE77" s="122"/>
      <c r="AF77" s="130">
        <v>3</v>
      </c>
      <c r="AG77" s="53">
        <f>SUM(AJ77:AL77)+AE77</f>
        <v>24.45</v>
      </c>
      <c r="AH77" s="52"/>
      <c r="AJ77" s="17">
        <f>ROUND(AC77/(1-VLOOKUP(AF77,Group,2,FALSE)),2)</f>
        <v>24.45</v>
      </c>
      <c r="AK77" s="17">
        <f>IF(VLOOKUP(AF77,Group,5,FALSE)="YES",VLOOKUP(ROUND(ROUND(AJ77,1)-AJ77,2),Round,2,FALSE)+VLOOKUP(AF77,Group,6,FALSE),0)</f>
        <v>0</v>
      </c>
      <c r="AL77" s="17">
        <f>IF(VLOOKUP(AF77,Group,7,FALSE)="",0,ROUND(AJ77-0.04999,1)-AJ77+AM77)</f>
        <v>0</v>
      </c>
      <c r="AM77" s="17" t="str">
        <f>IF(VLOOKUP(AF77,Group,7,FALSE)="","",VLOOKUP(AF77,Group,7,FALSE))</f>
        <v/>
      </c>
      <c r="AO77" s="100" t="s">
        <v>61</v>
      </c>
    </row>
    <row r="78" spans="1:41" s="3" customFormat="1" ht="9.9499999999999993" customHeight="1" x14ac:dyDescent="0.2">
      <c r="B78" s="113" t="s">
        <v>8</v>
      </c>
      <c r="D78" s="40"/>
      <c r="E78" s="74" t="s">
        <v>242</v>
      </c>
      <c r="F78" s="74"/>
      <c r="G78" s="30" t="s">
        <v>95</v>
      </c>
      <c r="H78" s="30"/>
      <c r="I78" s="30"/>
      <c r="J78" s="30" t="s">
        <v>265</v>
      </c>
      <c r="K78" s="30"/>
      <c r="L78" s="30" t="s">
        <v>280</v>
      </c>
      <c r="M78" s="30"/>
      <c r="N78" s="187" t="s">
        <v>278</v>
      </c>
      <c r="P78" s="74"/>
      <c r="Q78" s="89"/>
      <c r="R78" s="29"/>
      <c r="S78" s="39">
        <f>IF(Suggested="Yes",AA78,AG78)</f>
        <v>43.15</v>
      </c>
      <c r="T78" s="37" t="s">
        <v>48</v>
      </c>
      <c r="U78" s="5" t="str">
        <f>+Instructions!$B$3</f>
        <v>G</v>
      </c>
      <c r="V78" s="52"/>
      <c r="W78" s="56">
        <f>+Instructions!$C$22</f>
        <v>0</v>
      </c>
      <c r="X78" s="17">
        <f>ROUND($AA78*(1-W78)+0.004999,2)</f>
        <v>43.15</v>
      </c>
      <c r="Y78" s="52"/>
      <c r="Z78" s="6" t="s">
        <v>869</v>
      </c>
      <c r="AA78" s="39">
        <v>43.15</v>
      </c>
      <c r="AB78" s="60">
        <f>+W78</f>
        <v>0</v>
      </c>
      <c r="AC78" s="17">
        <f>+X78</f>
        <v>43.15</v>
      </c>
      <c r="AD78" s="12">
        <f>(AG78-AC78)/AG78</f>
        <v>0</v>
      </c>
      <c r="AE78" s="122"/>
      <c r="AF78" s="130">
        <v>3</v>
      </c>
      <c r="AG78" s="53">
        <f>SUM(AJ78:AL78)+AE78</f>
        <v>43.15</v>
      </c>
      <c r="AH78" s="52"/>
      <c r="AJ78" s="17">
        <f>ROUND(AC78/(1-VLOOKUP(AF78,Group,2,FALSE)),2)</f>
        <v>43.15</v>
      </c>
      <c r="AK78" s="17">
        <f>IF(VLOOKUP(AF78,Group,5,FALSE)="YES",VLOOKUP(ROUND(ROUND(AJ78,1)-AJ78,2),Round,2,FALSE)+VLOOKUP(AF78,Group,6,FALSE),0)</f>
        <v>0</v>
      </c>
      <c r="AL78" s="17">
        <f>IF(VLOOKUP(AF78,Group,7,FALSE)="",0,ROUND(AJ78-0.04999,1)-AJ78+AM78)</f>
        <v>0</v>
      </c>
      <c r="AM78" s="17" t="str">
        <f>IF(VLOOKUP(AF78,Group,7,FALSE)="","",VLOOKUP(AF78,Group,7,FALSE))</f>
        <v/>
      </c>
      <c r="AO78" s="100" t="s">
        <v>61</v>
      </c>
    </row>
    <row r="79" spans="1:41" s="3" customFormat="1" ht="0.95" customHeight="1" x14ac:dyDescent="0.2">
      <c r="A79" s="3" t="s">
        <v>125</v>
      </c>
      <c r="P79" s="74"/>
      <c r="Q79" s="89"/>
      <c r="R79" s="6"/>
      <c r="S79" s="39"/>
      <c r="T79" s="6"/>
      <c r="U79" s="5"/>
      <c r="V79" s="52"/>
      <c r="W79" s="56"/>
      <c r="X79" s="15"/>
      <c r="Y79" s="52"/>
      <c r="Z79" s="39"/>
      <c r="AA79" s="39"/>
      <c r="AB79" s="55"/>
      <c r="AC79" s="17"/>
      <c r="AD79" s="15"/>
      <c r="AE79" s="65"/>
      <c r="AF79" s="65"/>
      <c r="AG79" s="39"/>
      <c r="AH79" s="52"/>
      <c r="AO79" s="142"/>
    </row>
    <row r="80" spans="1:41" s="3" customFormat="1" ht="9.9499999999999993" customHeight="1" x14ac:dyDescent="0.2">
      <c r="B80" s="115" t="s">
        <v>47</v>
      </c>
      <c r="D80" s="40"/>
      <c r="E80" s="74" t="s">
        <v>266</v>
      </c>
      <c r="F80" s="74"/>
      <c r="G80" s="30" t="s">
        <v>108</v>
      </c>
      <c r="H80" s="30"/>
      <c r="I80" s="30"/>
      <c r="J80" s="30" t="s">
        <v>265</v>
      </c>
      <c r="K80" s="30"/>
      <c r="L80" s="30" t="s">
        <v>139</v>
      </c>
      <c r="M80" s="30"/>
      <c r="N80" s="30"/>
      <c r="P80" s="74" t="s">
        <v>426</v>
      </c>
      <c r="Q80" s="89"/>
      <c r="R80" s="29"/>
      <c r="S80" s="39">
        <f>IF(Suggested="Yes",AA80,AG80)</f>
        <v>16.25</v>
      </c>
      <c r="T80" s="37" t="s">
        <v>48</v>
      </c>
      <c r="U80" s="5" t="str">
        <f>+Instructions!$B$3</f>
        <v>G</v>
      </c>
      <c r="V80" s="52"/>
      <c r="W80" s="56">
        <f>+Instructions!$C$22</f>
        <v>0</v>
      </c>
      <c r="X80" s="39">
        <f>ROUND($AA80*(1-W80)+0.004999,2)</f>
        <v>16.25</v>
      </c>
      <c r="Y80" s="52"/>
      <c r="Z80" s="6" t="s">
        <v>869</v>
      </c>
      <c r="AA80" s="39">
        <v>16.25</v>
      </c>
      <c r="AB80" s="60">
        <f>+W80</f>
        <v>0</v>
      </c>
      <c r="AC80" s="39">
        <f>+X80</f>
        <v>16.25</v>
      </c>
      <c r="AD80" s="60">
        <f>(AG80-AC80)/AG80</f>
        <v>0</v>
      </c>
      <c r="AE80" s="122"/>
      <c r="AF80" s="131">
        <v>2</v>
      </c>
      <c r="AG80" s="44">
        <f>SUM(AJ80:AL80)+AE80</f>
        <v>16.25</v>
      </c>
      <c r="AH80" s="52"/>
      <c r="AJ80" s="17">
        <f>ROUND(AC80/(1-VLOOKUP(AF80,Group,2,FALSE)),2)</f>
        <v>16.25</v>
      </c>
      <c r="AK80" s="17">
        <f>IF(VLOOKUP(AF80,Group,5,FALSE)="YES",VLOOKUP(ROUND(ROUND(AJ80,1)-AJ80,2),Round,2,FALSE)+VLOOKUP(AF80,Group,6,FALSE),0)</f>
        <v>0</v>
      </c>
      <c r="AL80" s="17">
        <f>IF(VLOOKUP(AF80,Group,7,FALSE)="",0,ROUND(AJ80-0.04999,1)-AJ80+AM80)</f>
        <v>0</v>
      </c>
      <c r="AM80" s="17" t="str">
        <f>IF(VLOOKUP(AF80,Group,7,FALSE)="","",VLOOKUP(AF80,Group,7,FALSE))</f>
        <v/>
      </c>
      <c r="AO80" s="100" t="s">
        <v>61</v>
      </c>
    </row>
    <row r="81" spans="1:41" s="3" customFormat="1" ht="3.95" customHeight="1" x14ac:dyDescent="0.2">
      <c r="B81" s="120"/>
      <c r="D81" s="40"/>
      <c r="E81" s="74"/>
      <c r="F81" s="74"/>
      <c r="G81" s="30"/>
      <c r="H81" s="30"/>
      <c r="I81" s="30"/>
      <c r="J81" s="30"/>
      <c r="K81" s="30"/>
      <c r="L81" s="30"/>
      <c r="M81" s="30"/>
      <c r="N81" s="30"/>
      <c r="P81" s="74"/>
      <c r="Q81" s="89"/>
      <c r="R81" s="29"/>
      <c r="S81" s="39"/>
      <c r="T81" s="37"/>
      <c r="U81" s="5"/>
      <c r="V81" s="52"/>
      <c r="W81" s="56"/>
      <c r="X81" s="39"/>
      <c r="Y81" s="52"/>
      <c r="Z81" s="6"/>
      <c r="AA81" s="39"/>
      <c r="AB81" s="60"/>
      <c r="AC81" s="39"/>
      <c r="AD81" s="60"/>
      <c r="AE81" s="75"/>
      <c r="AF81" s="154"/>
      <c r="AG81" s="39"/>
      <c r="AH81" s="52"/>
      <c r="AJ81" s="17"/>
      <c r="AK81" s="17"/>
      <c r="AL81" s="17"/>
      <c r="AM81" s="17"/>
      <c r="AO81" s="31"/>
    </row>
    <row r="82" spans="1:41" s="3" customFormat="1" ht="9.9499999999999993" customHeight="1" x14ac:dyDescent="0.2">
      <c r="A82" s="3" t="s">
        <v>125</v>
      </c>
      <c r="C82" s="73" t="s">
        <v>833</v>
      </c>
      <c r="N82" s="3" t="s">
        <v>139</v>
      </c>
      <c r="O82" s="3" t="s">
        <v>139</v>
      </c>
      <c r="P82" s="74"/>
      <c r="Q82" s="89"/>
      <c r="R82" s="177" t="s">
        <v>233</v>
      </c>
      <c r="S82" s="178" t="s">
        <v>474</v>
      </c>
      <c r="T82" s="179"/>
      <c r="U82" s="5"/>
      <c r="V82" s="52"/>
      <c r="W82" s="56"/>
      <c r="X82" s="15"/>
      <c r="Y82" s="52"/>
      <c r="Z82" s="39"/>
      <c r="AA82" s="39"/>
      <c r="AB82" s="55"/>
      <c r="AC82" s="17"/>
      <c r="AD82" s="15"/>
      <c r="AE82" s="65"/>
      <c r="AF82" s="65"/>
      <c r="AG82" s="39"/>
      <c r="AH82" s="52"/>
      <c r="AO82" s="142"/>
    </row>
    <row r="83" spans="1:41" s="3" customFormat="1" ht="2.4500000000000002" customHeight="1" x14ac:dyDescent="0.2">
      <c r="C83" s="73"/>
      <c r="P83" s="74"/>
      <c r="Q83" s="89"/>
      <c r="R83" s="6"/>
      <c r="S83" s="39"/>
      <c r="T83" s="6"/>
      <c r="U83" s="5"/>
      <c r="V83" s="52"/>
      <c r="W83" s="56"/>
      <c r="X83" s="15"/>
      <c r="Y83" s="52"/>
      <c r="Z83" s="39"/>
      <c r="AA83" s="39"/>
      <c r="AB83" s="55"/>
      <c r="AC83" s="17"/>
      <c r="AD83" s="15"/>
      <c r="AE83" s="65"/>
      <c r="AF83" s="65"/>
      <c r="AG83" s="39"/>
      <c r="AH83" s="52"/>
      <c r="AO83" s="142"/>
    </row>
    <row r="84" spans="1:41" s="3" customFormat="1" ht="9.9499999999999993" customHeight="1" x14ac:dyDescent="0.2">
      <c r="D84" s="40" t="s">
        <v>10</v>
      </c>
      <c r="E84" s="143" t="s">
        <v>475</v>
      </c>
      <c r="G84" s="143"/>
      <c r="H84" s="143"/>
      <c r="J84" s="143"/>
      <c r="K84" s="143"/>
      <c r="L84" s="143"/>
      <c r="N84" s="143" t="s">
        <v>139</v>
      </c>
      <c r="O84" s="3" t="s">
        <v>139</v>
      </c>
      <c r="P84" s="74"/>
      <c r="Q84" s="89"/>
      <c r="R84" s="6"/>
      <c r="S84" s="39"/>
      <c r="T84" s="6"/>
      <c r="U84" s="5"/>
      <c r="V84" s="52"/>
      <c r="W84" s="56"/>
      <c r="X84" s="15"/>
      <c r="Y84" s="52"/>
      <c r="Z84" s="39"/>
      <c r="AA84" s="39"/>
      <c r="AB84" s="55"/>
      <c r="AC84" s="17"/>
      <c r="AD84" s="15"/>
      <c r="AE84" s="65"/>
      <c r="AF84" s="65"/>
      <c r="AG84" s="39"/>
      <c r="AH84" s="52"/>
      <c r="AO84" s="142"/>
    </row>
    <row r="85" spans="1:41" s="3" customFormat="1" ht="0.95" customHeight="1" x14ac:dyDescent="0.2">
      <c r="A85" s="3" t="s">
        <v>125</v>
      </c>
      <c r="P85" s="74"/>
      <c r="Q85" s="89"/>
      <c r="R85" s="6"/>
      <c r="S85" s="39"/>
      <c r="T85" s="6"/>
      <c r="U85" s="5"/>
      <c r="V85" s="52"/>
      <c r="W85" s="56"/>
      <c r="X85" s="15"/>
      <c r="Y85" s="52"/>
      <c r="Z85" s="39"/>
      <c r="AA85" s="39"/>
      <c r="AB85" s="55"/>
      <c r="AC85" s="17"/>
      <c r="AD85" s="15"/>
      <c r="AE85" s="65"/>
      <c r="AF85" s="65"/>
      <c r="AG85" s="39"/>
      <c r="AH85" s="52"/>
      <c r="AO85" s="142"/>
    </row>
    <row r="86" spans="1:41" s="3" customFormat="1" ht="10.5" customHeight="1" x14ac:dyDescent="0.2">
      <c r="B86" s="114" t="s">
        <v>57</v>
      </c>
      <c r="D86" s="40"/>
      <c r="E86" s="74" t="s">
        <v>144</v>
      </c>
      <c r="F86" s="74"/>
      <c r="G86" s="30" t="s">
        <v>50</v>
      </c>
      <c r="H86" s="30"/>
      <c r="I86" s="30"/>
      <c r="J86" s="30" t="s">
        <v>265</v>
      </c>
      <c r="K86" s="30"/>
      <c r="L86" s="30"/>
      <c r="M86" s="30"/>
      <c r="N86" s="30"/>
      <c r="P86" s="74" t="s">
        <v>275</v>
      </c>
      <c r="Q86" s="89"/>
      <c r="R86" s="29"/>
      <c r="S86" s="39">
        <f>IF(Suggested="Yes",AA86,AG86)</f>
        <v>5.65</v>
      </c>
      <c r="T86" s="37" t="s">
        <v>49</v>
      </c>
      <c r="U86" s="5" t="str">
        <f>+Instructions!$B$3</f>
        <v>G</v>
      </c>
      <c r="V86" s="52"/>
      <c r="W86" s="56">
        <f>+Instructions!$C$22</f>
        <v>0</v>
      </c>
      <c r="X86" s="17">
        <f>ROUND($AA86*(1-W86)+0.004999,2)</f>
        <v>5.65</v>
      </c>
      <c r="Y86" s="52"/>
      <c r="Z86" s="6" t="s">
        <v>868</v>
      </c>
      <c r="AA86" s="39">
        <v>5.65</v>
      </c>
      <c r="AB86" s="60">
        <f>+W86</f>
        <v>0</v>
      </c>
      <c r="AC86" s="17">
        <f>+X86</f>
        <v>5.65</v>
      </c>
      <c r="AD86" s="12">
        <f>(AG86-AC86)/AG86</f>
        <v>0</v>
      </c>
      <c r="AE86" s="122"/>
      <c r="AF86" s="129">
        <v>1</v>
      </c>
      <c r="AG86" s="38">
        <f>SUM(AJ86:AL86)+AE86</f>
        <v>5.65</v>
      </c>
      <c r="AH86" s="52"/>
      <c r="AJ86" s="17">
        <f>ROUND(AC86/(1-VLOOKUP(AF86,Group,2,FALSE)),2)</f>
        <v>5.65</v>
      </c>
      <c r="AK86" s="17">
        <f>IF(VLOOKUP(AF86,Group,5,FALSE)="YES",VLOOKUP(ROUND(ROUND(AJ86,1)-AJ86,2),Round,2,FALSE)+VLOOKUP(AF86,Group,6,FALSE),0)</f>
        <v>0</v>
      </c>
      <c r="AL86" s="17">
        <f>IF(VLOOKUP(AF86,Group,7,FALSE)="",0,ROUND(AJ86-0.04999,1)-AJ86+AM86)</f>
        <v>0</v>
      </c>
      <c r="AM86" s="17" t="str">
        <f>IF(VLOOKUP(AF86,Group,7,FALSE)="","",VLOOKUP(AF86,Group,7,FALSE))</f>
        <v/>
      </c>
      <c r="AO86" s="100" t="s">
        <v>61</v>
      </c>
    </row>
    <row r="87" spans="1:41" s="3" customFormat="1" ht="10.5" customHeight="1" x14ac:dyDescent="0.2">
      <c r="B87" s="114" t="s">
        <v>57</v>
      </c>
      <c r="D87" s="40"/>
      <c r="E87" s="74" t="s">
        <v>219</v>
      </c>
      <c r="F87" s="74"/>
      <c r="G87" s="30" t="s">
        <v>50</v>
      </c>
      <c r="H87" s="30"/>
      <c r="I87" s="30"/>
      <c r="J87" s="30" t="s">
        <v>265</v>
      </c>
      <c r="K87" s="30"/>
      <c r="L87" s="30"/>
      <c r="M87" s="30"/>
      <c r="N87" s="30"/>
      <c r="P87" s="74" t="s">
        <v>275</v>
      </c>
      <c r="Q87" s="89"/>
      <c r="R87" s="29"/>
      <c r="S87" s="39">
        <f>IF(Suggested="Yes",AA87,AG87)</f>
        <v>6.2</v>
      </c>
      <c r="T87" s="37" t="s">
        <v>49</v>
      </c>
      <c r="U87" s="5" t="str">
        <f>+Instructions!$B$3</f>
        <v>G</v>
      </c>
      <c r="V87" s="52"/>
      <c r="W87" s="56">
        <f>+Instructions!$C$22</f>
        <v>0</v>
      </c>
      <c r="X87" s="17">
        <f>ROUND($AA87*(1-W87)+0.004999,2)</f>
        <v>6.2</v>
      </c>
      <c r="Y87" s="52"/>
      <c r="Z87" s="6" t="s">
        <v>868</v>
      </c>
      <c r="AA87" s="39">
        <v>6.2</v>
      </c>
      <c r="AB87" s="60">
        <f>+W87</f>
        <v>0</v>
      </c>
      <c r="AC87" s="17">
        <f>+X87</f>
        <v>6.2</v>
      </c>
      <c r="AD87" s="12">
        <f>(AG87-AC87)/AG87</f>
        <v>0</v>
      </c>
      <c r="AE87" s="122"/>
      <c r="AF87" s="129">
        <v>1</v>
      </c>
      <c r="AG87" s="38">
        <f>SUM(AJ87:AL87)+AE87</f>
        <v>6.2</v>
      </c>
      <c r="AH87" s="52"/>
      <c r="AJ87" s="17">
        <f>ROUND(AC87/(1-VLOOKUP(AF87,Group,2,FALSE)),2)</f>
        <v>6.2</v>
      </c>
      <c r="AK87" s="17">
        <f>IF(VLOOKUP(AF87,Group,5,FALSE)="YES",VLOOKUP(ROUND(ROUND(AJ87,1)-AJ87,2),Round,2,FALSE)+VLOOKUP(AF87,Group,6,FALSE),0)</f>
        <v>0</v>
      </c>
      <c r="AL87" s="17">
        <f>IF(VLOOKUP(AF87,Group,7,FALSE)="",0,ROUND(AJ87-0.04999,1)-AJ87+AM87)</f>
        <v>0</v>
      </c>
      <c r="AM87" s="17" t="str">
        <f>IF(VLOOKUP(AF87,Group,7,FALSE)="","",VLOOKUP(AF87,Group,7,FALSE))</f>
        <v/>
      </c>
      <c r="AO87" s="100" t="s">
        <v>61</v>
      </c>
    </row>
    <row r="88" spans="1:41" s="3" customFormat="1" ht="0.95" customHeight="1" x14ac:dyDescent="0.2">
      <c r="A88" s="3" t="s">
        <v>125</v>
      </c>
      <c r="P88" s="74"/>
      <c r="Q88" s="89"/>
      <c r="R88" s="6"/>
      <c r="S88" s="39"/>
      <c r="T88" s="6"/>
      <c r="U88" s="5"/>
      <c r="V88" s="52"/>
      <c r="W88" s="56"/>
      <c r="X88" s="15"/>
      <c r="Y88" s="52"/>
      <c r="Z88" s="39"/>
      <c r="AA88" s="39"/>
      <c r="AB88" s="55"/>
      <c r="AC88" s="17"/>
      <c r="AD88" s="15"/>
      <c r="AE88" s="65"/>
      <c r="AF88" s="65"/>
      <c r="AG88" s="39"/>
      <c r="AH88" s="52"/>
      <c r="AO88" s="142"/>
    </row>
    <row r="89" spans="1:41" s="3" customFormat="1" ht="9.9499999999999993" customHeight="1" x14ac:dyDescent="0.2">
      <c r="B89" s="113" t="s">
        <v>8</v>
      </c>
      <c r="D89" s="40"/>
      <c r="E89" s="74" t="s">
        <v>94</v>
      </c>
      <c r="F89" s="74"/>
      <c r="G89" s="30" t="s">
        <v>143</v>
      </c>
      <c r="H89" s="30"/>
      <c r="I89" s="30"/>
      <c r="J89" s="30" t="s">
        <v>265</v>
      </c>
      <c r="K89" s="30"/>
      <c r="L89" s="30" t="s">
        <v>279</v>
      </c>
      <c r="M89" s="30"/>
      <c r="N89" s="187" t="s">
        <v>278</v>
      </c>
      <c r="P89" s="74"/>
      <c r="Q89" s="89"/>
      <c r="R89" s="29"/>
      <c r="S89" s="39">
        <f>IF(Suggested="Yes",AA89,AG89)</f>
        <v>24.45</v>
      </c>
      <c r="T89" s="37" t="s">
        <v>48</v>
      </c>
      <c r="U89" s="5" t="str">
        <f>+Instructions!$B$3</f>
        <v>G</v>
      </c>
      <c r="V89" s="52"/>
      <c r="W89" s="56">
        <f>+Instructions!$C$22</f>
        <v>0</v>
      </c>
      <c r="X89" s="17">
        <f>ROUND($AA89*(1-W89)+0.004999,2)</f>
        <v>24.45</v>
      </c>
      <c r="Y89" s="52"/>
      <c r="Z89" s="6" t="s">
        <v>869</v>
      </c>
      <c r="AA89" s="39">
        <v>24.45</v>
      </c>
      <c r="AB89" s="60">
        <f>+W89</f>
        <v>0</v>
      </c>
      <c r="AC89" s="17">
        <f>+X89</f>
        <v>24.45</v>
      </c>
      <c r="AD89" s="12">
        <f>(AG89-AC89)/AG89</f>
        <v>0</v>
      </c>
      <c r="AE89" s="122"/>
      <c r="AF89" s="130">
        <v>3</v>
      </c>
      <c r="AG89" s="53">
        <f>SUM(AJ89:AL89)+AE89</f>
        <v>24.45</v>
      </c>
      <c r="AH89" s="52"/>
      <c r="AJ89" s="17">
        <f>ROUND(AC89/(1-VLOOKUP(AF89,Group,2,FALSE)),2)</f>
        <v>24.45</v>
      </c>
      <c r="AK89" s="17">
        <f>IF(VLOOKUP(AF89,Group,5,FALSE)="YES",VLOOKUP(ROUND(ROUND(AJ89,1)-AJ89,2),Round,2,FALSE)+VLOOKUP(AF89,Group,6,FALSE),0)</f>
        <v>0</v>
      </c>
      <c r="AL89" s="17">
        <f>IF(VLOOKUP(AF89,Group,7,FALSE)="",0,ROUND(AJ89-0.04999,1)-AJ89+AM89)</f>
        <v>0</v>
      </c>
      <c r="AM89" s="17" t="str">
        <f>IF(VLOOKUP(AF89,Group,7,FALSE)="","",VLOOKUP(AF89,Group,7,FALSE))</f>
        <v/>
      </c>
      <c r="AO89" s="100" t="s">
        <v>61</v>
      </c>
    </row>
    <row r="90" spans="1:41" s="3" customFormat="1" ht="0.95" customHeight="1" x14ac:dyDescent="0.2">
      <c r="A90" s="3" t="s">
        <v>125</v>
      </c>
      <c r="P90" s="74"/>
      <c r="Q90" s="89"/>
      <c r="R90" s="6"/>
      <c r="S90" s="39"/>
      <c r="T90" s="6"/>
      <c r="U90" s="5"/>
      <c r="V90" s="52"/>
      <c r="W90" s="56"/>
      <c r="X90" s="15"/>
      <c r="Y90" s="52"/>
      <c r="Z90" s="39"/>
      <c r="AA90" s="39"/>
      <c r="AB90" s="55"/>
      <c r="AC90" s="17"/>
      <c r="AD90" s="15"/>
      <c r="AE90" s="65"/>
      <c r="AF90" s="65"/>
      <c r="AG90" s="39"/>
      <c r="AH90" s="52"/>
      <c r="AO90" s="142"/>
    </row>
    <row r="91" spans="1:41" s="3" customFormat="1" ht="9.9499999999999993" customHeight="1" x14ac:dyDescent="0.2">
      <c r="B91" s="115" t="s">
        <v>47</v>
      </c>
      <c r="D91" s="40"/>
      <c r="E91" s="74" t="s">
        <v>100</v>
      </c>
      <c r="F91" s="74"/>
      <c r="G91" s="30" t="s">
        <v>108</v>
      </c>
      <c r="H91" s="30"/>
      <c r="I91" s="30"/>
      <c r="J91" s="30" t="s">
        <v>265</v>
      </c>
      <c r="K91" s="30"/>
      <c r="L91" s="30"/>
      <c r="M91" s="30" t="s">
        <v>139</v>
      </c>
      <c r="N91" s="30"/>
      <c r="P91" s="74" t="s">
        <v>426</v>
      </c>
      <c r="Q91" s="89"/>
      <c r="R91" s="29"/>
      <c r="S91" s="39">
        <f>IF(Suggested="Yes",AA91,AG91)</f>
        <v>7.35</v>
      </c>
      <c r="T91" s="37" t="s">
        <v>48</v>
      </c>
      <c r="U91" s="5" t="str">
        <f>+Instructions!$B$3</f>
        <v>G</v>
      </c>
      <c r="V91" s="52"/>
      <c r="W91" s="56">
        <f>+Instructions!$C$22</f>
        <v>0</v>
      </c>
      <c r="X91" s="39">
        <f>ROUND($AA91*(1-W91)+0.004999,2)</f>
        <v>7.35</v>
      </c>
      <c r="Y91" s="52"/>
      <c r="Z91" s="6" t="s">
        <v>869</v>
      </c>
      <c r="AA91" s="39">
        <v>7.35</v>
      </c>
      <c r="AB91" s="60">
        <f>+W91</f>
        <v>0</v>
      </c>
      <c r="AC91" s="39">
        <f>+X91</f>
        <v>7.35</v>
      </c>
      <c r="AD91" s="60">
        <f>(AG91-AC91)/AG91</f>
        <v>0</v>
      </c>
      <c r="AE91" s="122"/>
      <c r="AF91" s="131">
        <v>2</v>
      </c>
      <c r="AG91" s="44">
        <f>SUM(AJ91:AL91)+AE91</f>
        <v>7.35</v>
      </c>
      <c r="AH91" s="52"/>
      <c r="AJ91" s="17">
        <f>ROUND(AC91/(1-VLOOKUP(AF91,Group,2,FALSE)),2)</f>
        <v>7.35</v>
      </c>
      <c r="AK91" s="17">
        <f>IF(VLOOKUP(AF91,Group,5,FALSE)="YES",VLOOKUP(ROUND(ROUND(AJ91,1)-AJ91,2),Round,2,FALSE)+VLOOKUP(AF91,Group,6,FALSE),0)</f>
        <v>0</v>
      </c>
      <c r="AL91" s="17">
        <f>IF(VLOOKUP(AF91,Group,7,FALSE)="",0,ROUND(AJ91-0.04999,1)-AJ91+AM91)</f>
        <v>0</v>
      </c>
      <c r="AM91" s="17" t="str">
        <f>IF(VLOOKUP(AF91,Group,7,FALSE)="","",VLOOKUP(AF91,Group,7,FALSE))</f>
        <v/>
      </c>
      <c r="AO91" s="100" t="s">
        <v>61</v>
      </c>
    </row>
    <row r="92" spans="1:41" s="3" customFormat="1" ht="0.95" customHeight="1" x14ac:dyDescent="0.2">
      <c r="A92" s="3" t="s">
        <v>125</v>
      </c>
      <c r="P92" s="74"/>
      <c r="Q92" s="89"/>
      <c r="R92" s="6"/>
      <c r="S92" s="39"/>
      <c r="T92" s="6"/>
      <c r="U92" s="5"/>
      <c r="V92" s="52"/>
      <c r="W92" s="56"/>
      <c r="X92" s="15"/>
      <c r="Y92" s="52"/>
      <c r="Z92" s="39"/>
      <c r="AA92" s="39"/>
      <c r="AB92" s="55"/>
      <c r="AC92" s="17"/>
      <c r="AD92" s="15"/>
      <c r="AE92" s="65"/>
      <c r="AF92" s="65"/>
      <c r="AG92" s="39"/>
      <c r="AH92" s="52"/>
      <c r="AO92" s="142"/>
    </row>
    <row r="93" spans="1:41" s="3" customFormat="1" ht="9.9499999999999993" customHeight="1" x14ac:dyDescent="0.2">
      <c r="B93" s="115" t="s">
        <v>47</v>
      </c>
      <c r="D93" s="40"/>
      <c r="E93" s="74" t="s">
        <v>92</v>
      </c>
      <c r="F93" s="74"/>
      <c r="G93" s="30" t="s">
        <v>96</v>
      </c>
      <c r="H93" s="30"/>
      <c r="I93" s="30"/>
      <c r="J93" s="30" t="s">
        <v>265</v>
      </c>
      <c r="K93" s="30"/>
      <c r="L93" s="30"/>
      <c r="M93" s="30" t="s">
        <v>139</v>
      </c>
      <c r="N93" s="30"/>
      <c r="P93" s="74"/>
      <c r="Q93" s="89"/>
      <c r="R93" s="29" t="s">
        <v>54</v>
      </c>
      <c r="S93" s="39">
        <f>IF(Suggested="Yes",AA93,AG93)</f>
        <v>25.6</v>
      </c>
      <c r="T93" s="37" t="s">
        <v>48</v>
      </c>
      <c r="U93" s="5" t="str">
        <f>+Instructions!$B$3</f>
        <v>G</v>
      </c>
      <c r="V93" s="52"/>
      <c r="W93" s="56">
        <f>+Instructions!$C$22</f>
        <v>0</v>
      </c>
      <c r="X93" s="39">
        <f>ROUND($AA93*(1-W93)+0.004999,2)</f>
        <v>25.6</v>
      </c>
      <c r="Y93" s="52"/>
      <c r="Z93" s="6" t="s">
        <v>869</v>
      </c>
      <c r="AA93" s="39">
        <v>25.6</v>
      </c>
      <c r="AB93" s="60">
        <f>+W93</f>
        <v>0</v>
      </c>
      <c r="AC93" s="39">
        <f>+X93</f>
        <v>25.6</v>
      </c>
      <c r="AD93" s="60">
        <f>(AG93-AC93)/AG93</f>
        <v>0</v>
      </c>
      <c r="AE93" s="122"/>
      <c r="AF93" s="131">
        <v>2</v>
      </c>
      <c r="AG93" s="44">
        <f>SUM(AJ93:AL93)+AE93</f>
        <v>25.6</v>
      </c>
      <c r="AH93" s="52"/>
      <c r="AJ93" s="17">
        <f>ROUND(AC93/(1-VLOOKUP(AF93,Group,2,FALSE)),2)</f>
        <v>25.6</v>
      </c>
      <c r="AK93" s="17">
        <f>IF(VLOOKUP(AF93,Group,5,FALSE)="YES",VLOOKUP(ROUND(ROUND(AJ93,1)-AJ93,2),Round,2,FALSE)+VLOOKUP(AF93,Group,6,FALSE),0)</f>
        <v>0</v>
      </c>
      <c r="AL93" s="17">
        <f>IF(VLOOKUP(AF93,Group,7,FALSE)="",0,ROUND(AJ93-0.04999,1)-AJ93+AM93)</f>
        <v>0</v>
      </c>
      <c r="AM93" s="17" t="str">
        <f>IF(VLOOKUP(AF93,Group,7,FALSE)="","",VLOOKUP(AF93,Group,7,FALSE))</f>
        <v/>
      </c>
      <c r="AO93" s="100" t="s">
        <v>61</v>
      </c>
    </row>
    <row r="94" spans="1:41" s="3" customFormat="1" ht="2.85" customHeight="1" x14ac:dyDescent="0.2">
      <c r="C94" s="73"/>
      <c r="P94" s="74"/>
      <c r="Q94" s="89"/>
      <c r="R94" s="6"/>
      <c r="S94" s="39"/>
      <c r="T94" s="6"/>
      <c r="U94" s="5"/>
      <c r="V94" s="52"/>
      <c r="W94" s="56"/>
      <c r="X94" s="15"/>
      <c r="Y94" s="52"/>
      <c r="Z94" s="39"/>
      <c r="AA94" s="39"/>
      <c r="AB94" s="55"/>
      <c r="AC94" s="17"/>
      <c r="AD94" s="15"/>
      <c r="AE94" s="65"/>
      <c r="AF94" s="65"/>
      <c r="AG94" s="39"/>
      <c r="AH94" s="52"/>
      <c r="AO94" s="142"/>
    </row>
    <row r="95" spans="1:41" s="202" customFormat="1" ht="9.9499999999999993" customHeight="1" x14ac:dyDescent="0.2">
      <c r="C95" s="217" t="s">
        <v>804</v>
      </c>
      <c r="D95" s="3"/>
      <c r="E95" s="171"/>
      <c r="F95" s="3"/>
      <c r="G95" s="171"/>
      <c r="H95" s="3"/>
      <c r="I95" s="143"/>
      <c r="J95" s="3"/>
      <c r="K95" s="3"/>
      <c r="L95" s="171"/>
      <c r="M95" s="3"/>
      <c r="N95" s="3"/>
      <c r="O95" s="3"/>
      <c r="P95" s="74"/>
      <c r="Q95" s="89"/>
      <c r="R95" s="6"/>
      <c r="S95" s="39"/>
      <c r="T95" s="6"/>
      <c r="U95" s="5"/>
      <c r="V95" s="205"/>
      <c r="W95" s="208"/>
      <c r="X95" s="207"/>
      <c r="Y95" s="205"/>
      <c r="Z95" s="204"/>
      <c r="AA95" s="204"/>
      <c r="AB95" s="209"/>
      <c r="AC95" s="206"/>
      <c r="AD95" s="207"/>
      <c r="AE95" s="210"/>
      <c r="AF95" s="210"/>
      <c r="AG95" s="204"/>
      <c r="AH95" s="205"/>
      <c r="AO95" s="211"/>
    </row>
    <row r="96" spans="1:41" s="202" customFormat="1" ht="1.5" customHeight="1" x14ac:dyDescent="0.2">
      <c r="A96" s="202" t="s">
        <v>125</v>
      </c>
      <c r="C96" s="3"/>
      <c r="D96" s="3"/>
      <c r="E96" s="3"/>
      <c r="F96" s="3"/>
      <c r="G96" s="3"/>
      <c r="H96" s="3"/>
      <c r="I96" s="3"/>
      <c r="J96" s="3"/>
      <c r="K96" s="3"/>
      <c r="L96" s="3"/>
      <c r="M96" s="3"/>
      <c r="N96" s="3"/>
      <c r="O96" s="3"/>
      <c r="P96" s="74"/>
      <c r="Q96" s="89"/>
      <c r="R96" s="6"/>
      <c r="S96" s="39"/>
      <c r="T96" s="6"/>
      <c r="U96" s="5"/>
      <c r="V96" s="205"/>
      <c r="W96" s="208"/>
      <c r="X96" s="207"/>
      <c r="Y96" s="205"/>
      <c r="Z96" s="204"/>
      <c r="AA96" s="204"/>
      <c r="AB96" s="209"/>
      <c r="AC96" s="206"/>
      <c r="AD96" s="207"/>
      <c r="AE96" s="210"/>
      <c r="AF96" s="210"/>
      <c r="AG96" s="204"/>
      <c r="AH96" s="205"/>
      <c r="AO96" s="211"/>
    </row>
    <row r="97" spans="1:41" s="3" customFormat="1" ht="9.9499999999999993" customHeight="1" x14ac:dyDescent="0.2">
      <c r="B97" s="114" t="s">
        <v>57</v>
      </c>
      <c r="C97" s="3" t="s">
        <v>139</v>
      </c>
      <c r="D97" s="40"/>
      <c r="E97" s="74" t="s">
        <v>215</v>
      </c>
      <c r="F97" s="74"/>
      <c r="G97" s="30" t="s">
        <v>50</v>
      </c>
      <c r="H97" s="30"/>
      <c r="I97" s="30"/>
      <c r="J97" s="30"/>
      <c r="K97" s="30" t="s">
        <v>418</v>
      </c>
      <c r="L97" s="30"/>
      <c r="M97" s="30"/>
      <c r="N97" s="30"/>
      <c r="P97" s="74" t="s">
        <v>214</v>
      </c>
      <c r="Q97" s="89"/>
      <c r="R97" s="29"/>
      <c r="S97" s="39">
        <f>IF(Suggested="Yes",AA97,AG97)</f>
        <v>14.95</v>
      </c>
      <c r="T97" s="37" t="s">
        <v>49</v>
      </c>
      <c r="U97" s="5" t="str">
        <f>+Instructions!$B$3</f>
        <v>G</v>
      </c>
      <c r="V97" s="52"/>
      <c r="W97" s="56">
        <f>+Instructions!$C$22</f>
        <v>0</v>
      </c>
      <c r="X97" s="17">
        <f>ROUND($AA97*(1-W97)+0.004999,2)</f>
        <v>14.95</v>
      </c>
      <c r="Y97" s="52"/>
      <c r="Z97" s="6" t="s">
        <v>868</v>
      </c>
      <c r="AA97" s="39">
        <v>14.95</v>
      </c>
      <c r="AB97" s="60">
        <f>+W97</f>
        <v>0</v>
      </c>
      <c r="AC97" s="17">
        <f>+X97</f>
        <v>14.95</v>
      </c>
      <c r="AD97" s="12">
        <f>(AG97-AC97)/AG97</f>
        <v>0</v>
      </c>
      <c r="AE97" s="122"/>
      <c r="AF97" s="129">
        <v>1</v>
      </c>
      <c r="AG97" s="38">
        <f>SUM(AJ97:AL97)+AE97</f>
        <v>14.95</v>
      </c>
      <c r="AH97" s="52"/>
      <c r="AJ97" s="17">
        <f>ROUND(AC97/(1-VLOOKUP(AF97,Group,2,FALSE)),2)</f>
        <v>14.95</v>
      </c>
      <c r="AK97" s="17">
        <f>IF(VLOOKUP(AF97,Group,5,FALSE)="YES",VLOOKUP(ROUND(ROUND(AJ97,1)-AJ97,2),Round,2,FALSE)+VLOOKUP(AF97,Group,6,FALSE),0)</f>
        <v>0</v>
      </c>
      <c r="AL97" s="17">
        <f>IF(VLOOKUP(AF97,Group,7,FALSE)="",0,ROUND(AJ97-0.04999,1)-AJ97+AM97)</f>
        <v>0</v>
      </c>
      <c r="AM97" s="17" t="str">
        <f>IF(VLOOKUP(AF97,Group,7,FALSE)="","",VLOOKUP(AF97,Group,7,FALSE))</f>
        <v/>
      </c>
      <c r="AO97" s="100" t="s">
        <v>61</v>
      </c>
    </row>
    <row r="98" spans="1:41" s="3" customFormat="1" ht="10.5" customHeight="1" x14ac:dyDescent="0.2">
      <c r="B98" s="114" t="s">
        <v>57</v>
      </c>
      <c r="D98" s="40"/>
      <c r="E98" s="74" t="s">
        <v>309</v>
      </c>
      <c r="F98" s="74"/>
      <c r="G98" s="30" t="s">
        <v>50</v>
      </c>
      <c r="H98" s="30"/>
      <c r="I98" s="30"/>
      <c r="J98" s="30"/>
      <c r="K98" s="30" t="s">
        <v>418</v>
      </c>
      <c r="L98" s="30"/>
      <c r="M98" s="30"/>
      <c r="N98" s="30"/>
      <c r="P98" s="74" t="s">
        <v>275</v>
      </c>
      <c r="Q98" s="89"/>
      <c r="R98" s="29"/>
      <c r="S98" s="39">
        <f>IF(Suggested="Yes",AA98,AG98)</f>
        <v>14.95</v>
      </c>
      <c r="T98" s="37" t="s">
        <v>49</v>
      </c>
      <c r="U98" s="5" t="str">
        <f>+Instructions!$B$3</f>
        <v>G</v>
      </c>
      <c r="V98" s="52"/>
      <c r="W98" s="56">
        <f>+Instructions!$C$22</f>
        <v>0</v>
      </c>
      <c r="X98" s="17">
        <f>ROUND($AA98*(1-W98)+0.004999,2)</f>
        <v>14.95</v>
      </c>
      <c r="Y98" s="52"/>
      <c r="Z98" s="6" t="s">
        <v>868</v>
      </c>
      <c r="AA98" s="39">
        <v>14.95</v>
      </c>
      <c r="AB98" s="60">
        <f>+W98</f>
        <v>0</v>
      </c>
      <c r="AC98" s="17">
        <f>+X98</f>
        <v>14.95</v>
      </c>
      <c r="AD98" s="12">
        <f>(AG98-AC98)/AG98</f>
        <v>0</v>
      </c>
      <c r="AE98" s="122"/>
      <c r="AF98" s="129">
        <v>1</v>
      </c>
      <c r="AG98" s="38">
        <f>SUM(AJ98:AL98)+AE98</f>
        <v>14.95</v>
      </c>
      <c r="AH98" s="52"/>
      <c r="AJ98" s="17">
        <f>ROUND(AC98/(1-VLOOKUP(AF98,Group,2,FALSE)),2)</f>
        <v>14.95</v>
      </c>
      <c r="AK98" s="17">
        <f>IF(VLOOKUP(AF98,Group,5,FALSE)="YES",VLOOKUP(ROUND(ROUND(AJ98,1)-AJ98,2),Round,2,FALSE)+VLOOKUP(AF98,Group,6,FALSE),0)</f>
        <v>0</v>
      </c>
      <c r="AL98" s="17">
        <f>IF(VLOOKUP(AF98,Group,7,FALSE)="",0,ROUND(AJ98-0.04999,1)-AJ98+AM98)</f>
        <v>0</v>
      </c>
      <c r="AM98" s="17" t="str">
        <f>IF(VLOOKUP(AF98,Group,7,FALSE)="","",VLOOKUP(AF98,Group,7,FALSE))</f>
        <v/>
      </c>
      <c r="AO98" s="100" t="s">
        <v>61</v>
      </c>
    </row>
    <row r="99" spans="1:41" s="3" customFormat="1" ht="0.95" customHeight="1" x14ac:dyDescent="0.2">
      <c r="A99" s="3" t="s">
        <v>125</v>
      </c>
      <c r="P99" s="74"/>
      <c r="Q99" s="89"/>
      <c r="R99" s="6"/>
      <c r="S99" s="39"/>
      <c r="T99" s="6"/>
      <c r="U99" s="5"/>
      <c r="V99" s="52"/>
      <c r="W99" s="56"/>
      <c r="X99" s="15"/>
      <c r="Y99" s="52"/>
      <c r="Z99" s="39"/>
      <c r="AA99" s="39"/>
      <c r="AB99" s="55"/>
      <c r="AC99" s="17"/>
      <c r="AD99" s="15"/>
      <c r="AE99" s="65"/>
      <c r="AF99" s="65"/>
      <c r="AG99" s="39"/>
      <c r="AH99" s="52"/>
      <c r="AO99" s="142"/>
    </row>
    <row r="100" spans="1:41" s="3" customFormat="1" ht="9.9499999999999993" customHeight="1" x14ac:dyDescent="0.2">
      <c r="B100" s="113" t="s">
        <v>8</v>
      </c>
      <c r="D100" s="40"/>
      <c r="E100" s="74" t="s">
        <v>222</v>
      </c>
      <c r="F100" s="74"/>
      <c r="G100" s="30" t="s">
        <v>598</v>
      </c>
      <c r="H100" s="30"/>
      <c r="I100" s="30"/>
      <c r="J100" s="30"/>
      <c r="K100" s="30" t="s">
        <v>455</v>
      </c>
      <c r="L100" s="30"/>
      <c r="M100" s="30"/>
      <c r="N100" s="30"/>
      <c r="P100" s="74" t="s">
        <v>539</v>
      </c>
      <c r="Q100" s="89"/>
      <c r="R100" s="29" t="s">
        <v>154</v>
      </c>
      <c r="S100" s="39">
        <f>IF(Suggested="Yes",AA100,AG100)</f>
        <v>246.45</v>
      </c>
      <c r="T100" s="37" t="s">
        <v>48</v>
      </c>
      <c r="U100" s="5" t="str">
        <f>+Instructions!$B$3</f>
        <v>G</v>
      </c>
      <c r="V100" s="52"/>
      <c r="W100" s="56">
        <f>+Instructions!$C$22</f>
        <v>0</v>
      </c>
      <c r="X100" s="17">
        <f>ROUND($AA100*(1-W100)+0.004999,2)</f>
        <v>246.45</v>
      </c>
      <c r="Y100" s="52"/>
      <c r="Z100" s="6" t="s">
        <v>869</v>
      </c>
      <c r="AA100" s="39">
        <v>246.45</v>
      </c>
      <c r="AB100" s="60">
        <f t="shared" ref="AB100:AC103" si="14">+W100</f>
        <v>0</v>
      </c>
      <c r="AC100" s="17">
        <f t="shared" si="14"/>
        <v>246.45</v>
      </c>
      <c r="AD100" s="12">
        <f>(AG100-AC100)/AG100</f>
        <v>0</v>
      </c>
      <c r="AE100" s="122"/>
      <c r="AF100" s="130">
        <v>3</v>
      </c>
      <c r="AG100" s="53">
        <f>SUM(AJ100:AL100)+AE100</f>
        <v>246.45</v>
      </c>
      <c r="AH100" s="52"/>
      <c r="AJ100" s="17">
        <f>ROUND(AC100/(1-VLOOKUP(AF100,Group,2,FALSE)),2)</f>
        <v>246.45</v>
      </c>
      <c r="AK100" s="17">
        <f>IF(VLOOKUP(AF100,Group,5,FALSE)="YES",VLOOKUP(ROUND(ROUND(AJ100,1)-AJ100,2),Round,2,FALSE)+VLOOKUP(AF100,Group,6,FALSE),0)</f>
        <v>0</v>
      </c>
      <c r="AL100" s="17">
        <f>IF(VLOOKUP(AF100,Group,7,FALSE)="",0,ROUND(AJ100-0.04999,1)-AJ100+AM100)</f>
        <v>0</v>
      </c>
      <c r="AM100" s="17" t="str">
        <f>IF(VLOOKUP(AF100,Group,7,FALSE)="","",VLOOKUP(AF100,Group,7,FALSE))</f>
        <v/>
      </c>
      <c r="AO100" s="100" t="s">
        <v>61</v>
      </c>
    </row>
    <row r="101" spans="1:41" s="3" customFormat="1" ht="9.9499999999999993" customHeight="1" x14ac:dyDescent="0.2">
      <c r="B101" s="113" t="s">
        <v>8</v>
      </c>
      <c r="D101" s="40"/>
      <c r="E101" s="74" t="s">
        <v>222</v>
      </c>
      <c r="F101" s="74"/>
      <c r="G101" s="30" t="s">
        <v>599</v>
      </c>
      <c r="H101" s="30"/>
      <c r="I101" s="30"/>
      <c r="J101" s="30"/>
      <c r="K101" s="30" t="s">
        <v>455</v>
      </c>
      <c r="L101" s="30"/>
      <c r="M101" s="30"/>
      <c r="N101" s="30"/>
      <c r="P101" s="74" t="s">
        <v>539</v>
      </c>
      <c r="Q101" s="89"/>
      <c r="R101" s="29" t="s">
        <v>154</v>
      </c>
      <c r="S101" s="39">
        <f>IF(Suggested="Yes",AA101,AG101)</f>
        <v>246.45</v>
      </c>
      <c r="T101" s="37" t="s">
        <v>48</v>
      </c>
      <c r="U101" s="5" t="str">
        <f>+Instructions!$B$3</f>
        <v>G</v>
      </c>
      <c r="V101" s="52"/>
      <c r="W101" s="56">
        <f>+Instructions!$C$22</f>
        <v>0</v>
      </c>
      <c r="X101" s="17">
        <f>ROUND($AA101*(1-W101)+0.004999,2)</f>
        <v>246.45</v>
      </c>
      <c r="Y101" s="52"/>
      <c r="Z101" s="6" t="s">
        <v>869</v>
      </c>
      <c r="AA101" s="39">
        <v>246.45</v>
      </c>
      <c r="AB101" s="60">
        <f t="shared" si="14"/>
        <v>0</v>
      </c>
      <c r="AC101" s="17">
        <f t="shared" si="14"/>
        <v>246.45</v>
      </c>
      <c r="AD101" s="12">
        <f>(AG101-AC101)/AG101</f>
        <v>0</v>
      </c>
      <c r="AE101" s="122"/>
      <c r="AF101" s="130">
        <v>3</v>
      </c>
      <c r="AG101" s="53">
        <f>SUM(AJ101:AL101)+AE101</f>
        <v>246.45</v>
      </c>
      <c r="AH101" s="52"/>
      <c r="AJ101" s="17">
        <f>ROUND(AC101/(1-VLOOKUP(AF101,Group,2,FALSE)),2)</f>
        <v>246.45</v>
      </c>
      <c r="AK101" s="17">
        <f>IF(VLOOKUP(AF101,Group,5,FALSE)="YES",VLOOKUP(ROUND(ROUND(AJ101,1)-AJ101,2),Round,2,FALSE)+VLOOKUP(AF101,Group,6,FALSE),0)</f>
        <v>0</v>
      </c>
      <c r="AL101" s="17">
        <f>IF(VLOOKUP(AF101,Group,7,FALSE)="",0,ROUND(AJ101-0.04999,1)-AJ101+AM101)</f>
        <v>0</v>
      </c>
      <c r="AM101" s="17" t="str">
        <f>IF(VLOOKUP(AF101,Group,7,FALSE)="","",VLOOKUP(AF101,Group,7,FALSE))</f>
        <v/>
      </c>
      <c r="AO101" s="100" t="s">
        <v>61</v>
      </c>
    </row>
    <row r="102" spans="1:41" s="3" customFormat="1" ht="9.9499999999999993" customHeight="1" x14ac:dyDescent="0.2">
      <c r="B102" s="113" t="s">
        <v>8</v>
      </c>
      <c r="D102" s="40"/>
      <c r="E102" s="74" t="s">
        <v>222</v>
      </c>
      <c r="F102" s="74"/>
      <c r="G102" s="30" t="s">
        <v>601</v>
      </c>
      <c r="H102" s="30"/>
      <c r="I102" s="30"/>
      <c r="J102" s="30"/>
      <c r="K102" s="30" t="s">
        <v>455</v>
      </c>
      <c r="L102" s="30"/>
      <c r="M102" s="30" t="s">
        <v>590</v>
      </c>
      <c r="N102" s="30"/>
      <c r="P102" s="74" t="s">
        <v>622</v>
      </c>
      <c r="Q102" s="89"/>
      <c r="R102" s="29" t="s">
        <v>154</v>
      </c>
      <c r="S102" s="39">
        <f>IF(Suggested="Yes",AA102,AG102)</f>
        <v>190.2</v>
      </c>
      <c r="T102" s="37" t="s">
        <v>48</v>
      </c>
      <c r="U102" s="5" t="str">
        <f>+Instructions!$B$3</f>
        <v>G</v>
      </c>
      <c r="V102" s="52"/>
      <c r="W102" s="56">
        <f>+Instructions!$C$22</f>
        <v>0</v>
      </c>
      <c r="X102" s="17">
        <f>ROUND($AA102*(1-W102)+0.004999,2)</f>
        <v>190.2</v>
      </c>
      <c r="Y102" s="52"/>
      <c r="Z102" s="6" t="s">
        <v>869</v>
      </c>
      <c r="AA102" s="39">
        <v>190.2</v>
      </c>
      <c r="AB102" s="60">
        <f t="shared" si="14"/>
        <v>0</v>
      </c>
      <c r="AC102" s="17">
        <f t="shared" si="14"/>
        <v>190.2</v>
      </c>
      <c r="AD102" s="12">
        <f>(AG102-AC102)/AG102</f>
        <v>0</v>
      </c>
      <c r="AE102" s="122"/>
      <c r="AF102" s="130">
        <v>3</v>
      </c>
      <c r="AG102" s="53">
        <f>SUM(AJ102:AL102)+AE102</f>
        <v>190.2</v>
      </c>
      <c r="AH102" s="52"/>
      <c r="AJ102" s="17">
        <f>ROUND(AC102/(1-VLOOKUP(AF102,Group,2,FALSE)),2)</f>
        <v>190.2</v>
      </c>
      <c r="AK102" s="17">
        <f>IF(VLOOKUP(AF102,Group,5,FALSE)="YES",VLOOKUP(ROUND(ROUND(AJ102,1)-AJ102,2),Round,2,FALSE)+VLOOKUP(AF102,Group,6,FALSE),0)</f>
        <v>0</v>
      </c>
      <c r="AL102" s="17">
        <f>IF(VLOOKUP(AF102,Group,7,FALSE)="",0,ROUND(AJ102-0.04999,1)-AJ102+AM102)</f>
        <v>0</v>
      </c>
      <c r="AM102" s="17" t="str">
        <f>IF(VLOOKUP(AF102,Group,7,FALSE)="","",VLOOKUP(AF102,Group,7,FALSE))</f>
        <v/>
      </c>
      <c r="AO102" s="100" t="s">
        <v>61</v>
      </c>
    </row>
    <row r="103" spans="1:41" s="3" customFormat="1" ht="9.9499999999999993" customHeight="1" x14ac:dyDescent="0.2">
      <c r="B103" s="113" t="s">
        <v>8</v>
      </c>
      <c r="D103" s="40"/>
      <c r="E103" s="74" t="s">
        <v>222</v>
      </c>
      <c r="F103" s="74"/>
      <c r="G103" s="30" t="s">
        <v>600</v>
      </c>
      <c r="H103" s="30"/>
      <c r="I103" s="30"/>
      <c r="J103" s="30"/>
      <c r="K103" s="30" t="s">
        <v>455</v>
      </c>
      <c r="L103" s="30"/>
      <c r="M103" s="30" t="s">
        <v>590</v>
      </c>
      <c r="N103" s="30"/>
      <c r="P103" s="74" t="s">
        <v>539</v>
      </c>
      <c r="Q103" s="89"/>
      <c r="R103" s="29" t="s">
        <v>154</v>
      </c>
      <c r="S103" s="39">
        <f>IF(Suggested="Yes",AA103,AG103)</f>
        <v>376.05</v>
      </c>
      <c r="T103" s="37" t="s">
        <v>48</v>
      </c>
      <c r="U103" s="5" t="str">
        <f>+Instructions!$B$3</f>
        <v>G</v>
      </c>
      <c r="V103" s="52"/>
      <c r="W103" s="56">
        <f>+Instructions!$C$22</f>
        <v>0</v>
      </c>
      <c r="X103" s="17">
        <f>ROUND($AA103*(1-W103)+0.004999,2)</f>
        <v>376.05</v>
      </c>
      <c r="Y103" s="52"/>
      <c r="Z103" s="6" t="s">
        <v>869</v>
      </c>
      <c r="AA103" s="39">
        <v>376.05</v>
      </c>
      <c r="AB103" s="60">
        <f t="shared" si="14"/>
        <v>0</v>
      </c>
      <c r="AC103" s="17">
        <f t="shared" si="14"/>
        <v>376.05</v>
      </c>
      <c r="AD103" s="12">
        <f>(AG103-AC103)/AG103</f>
        <v>0</v>
      </c>
      <c r="AE103" s="122"/>
      <c r="AF103" s="130">
        <v>3</v>
      </c>
      <c r="AG103" s="53">
        <f>SUM(AJ103:AL103)+AE103</f>
        <v>376.05</v>
      </c>
      <c r="AH103" s="52"/>
      <c r="AJ103" s="17">
        <f>ROUND(AC103/(1-VLOOKUP(AF103,Group,2,FALSE)),2)</f>
        <v>376.05</v>
      </c>
      <c r="AK103" s="17">
        <f>IF(VLOOKUP(AF103,Group,5,FALSE)="YES",VLOOKUP(ROUND(ROUND(AJ103,1)-AJ103,2),Round,2,FALSE)+VLOOKUP(AF103,Group,6,FALSE),0)</f>
        <v>0</v>
      </c>
      <c r="AL103" s="17">
        <f>IF(VLOOKUP(AF103,Group,7,FALSE)="",0,ROUND(AJ103-0.04999,1)-AJ103+AM103)</f>
        <v>0</v>
      </c>
      <c r="AM103" s="17" t="str">
        <f>IF(VLOOKUP(AF103,Group,7,FALSE)="","",VLOOKUP(AF103,Group,7,FALSE))</f>
        <v/>
      </c>
      <c r="AO103" s="100" t="s">
        <v>61</v>
      </c>
    </row>
    <row r="104" spans="1:41" s="3" customFormat="1" ht="1.5" customHeight="1" x14ac:dyDescent="0.2">
      <c r="A104" s="3" t="s">
        <v>125</v>
      </c>
      <c r="P104" s="74"/>
      <c r="Q104" s="89"/>
      <c r="R104" s="6"/>
      <c r="S104" s="39"/>
      <c r="T104" s="6"/>
      <c r="U104" s="5"/>
      <c r="V104" s="52"/>
      <c r="W104" s="56"/>
      <c r="X104" s="15"/>
      <c r="Y104" s="52"/>
      <c r="Z104" s="39"/>
      <c r="AA104" s="39"/>
      <c r="AB104" s="55"/>
      <c r="AC104" s="17"/>
      <c r="AD104" s="15"/>
      <c r="AE104" s="65"/>
      <c r="AF104" s="65"/>
      <c r="AG104" s="39"/>
      <c r="AH104" s="52"/>
      <c r="AO104" s="142"/>
    </row>
    <row r="105" spans="1:41" s="3" customFormat="1" ht="9.6" customHeight="1" x14ac:dyDescent="0.2">
      <c r="B105" s="120"/>
      <c r="D105" s="40" t="s">
        <v>155</v>
      </c>
      <c r="E105" s="169" t="s">
        <v>605</v>
      </c>
      <c r="F105" s="74"/>
      <c r="G105" s="30"/>
      <c r="H105" s="30"/>
      <c r="I105" s="30"/>
      <c r="J105" s="30"/>
      <c r="L105" s="30"/>
      <c r="M105" s="169" t="s">
        <v>805</v>
      </c>
      <c r="N105" s="30"/>
      <c r="P105" s="74"/>
      <c r="Q105" s="89"/>
      <c r="R105" s="29"/>
      <c r="S105" s="39"/>
      <c r="T105" s="37"/>
      <c r="U105" s="5"/>
      <c r="V105" s="52"/>
      <c r="W105" s="56"/>
      <c r="X105" s="39"/>
      <c r="Y105" s="52"/>
      <c r="Z105" s="6"/>
      <c r="AA105" s="39"/>
      <c r="AB105" s="60"/>
      <c r="AC105" s="39"/>
      <c r="AD105" s="60"/>
      <c r="AE105" s="75"/>
      <c r="AF105" s="154"/>
      <c r="AG105" s="39"/>
      <c r="AH105" s="52"/>
      <c r="AJ105" s="17"/>
      <c r="AK105" s="17"/>
      <c r="AL105" s="17"/>
      <c r="AM105" s="17"/>
      <c r="AO105" s="31"/>
    </row>
    <row r="106" spans="1:41" s="3" customFormat="1" ht="3.95" customHeight="1" x14ac:dyDescent="0.2">
      <c r="B106" s="120"/>
      <c r="D106" s="40"/>
      <c r="E106" s="74"/>
      <c r="F106" s="74"/>
      <c r="G106" s="30"/>
      <c r="H106" s="30"/>
      <c r="I106" s="30"/>
      <c r="J106" s="30"/>
      <c r="K106" s="30"/>
      <c r="L106" s="30"/>
      <c r="M106" s="30"/>
      <c r="N106" s="30"/>
      <c r="P106" s="74"/>
      <c r="Q106" s="89"/>
      <c r="R106" s="29"/>
      <c r="S106" s="39"/>
      <c r="T106" s="37"/>
      <c r="U106" s="5"/>
      <c r="V106" s="52"/>
      <c r="W106" s="56"/>
      <c r="X106" s="39"/>
      <c r="Y106" s="52"/>
      <c r="Z106" s="6"/>
      <c r="AA106" s="39"/>
      <c r="AB106" s="60"/>
      <c r="AC106" s="39"/>
      <c r="AD106" s="60"/>
      <c r="AE106" s="75"/>
      <c r="AF106" s="154"/>
      <c r="AG106" s="39"/>
      <c r="AH106" s="52"/>
      <c r="AJ106" s="17"/>
      <c r="AK106" s="17"/>
      <c r="AL106" s="17"/>
      <c r="AM106" s="17"/>
      <c r="AO106" s="31"/>
    </row>
    <row r="107" spans="1:41" s="3" customFormat="1" ht="9.9499999999999993" customHeight="1" x14ac:dyDescent="0.2">
      <c r="A107" s="3" t="s">
        <v>125</v>
      </c>
      <c r="C107" s="73" t="s">
        <v>477</v>
      </c>
      <c r="N107" s="3" t="s">
        <v>139</v>
      </c>
      <c r="O107" s="3" t="s">
        <v>139</v>
      </c>
      <c r="P107" s="74"/>
      <c r="Q107" s="89"/>
      <c r="R107" s="177" t="s">
        <v>233</v>
      </c>
      <c r="S107" s="178" t="s">
        <v>478</v>
      </c>
      <c r="T107" s="179"/>
      <c r="U107" s="5"/>
      <c r="V107" s="52"/>
      <c r="W107" s="56"/>
      <c r="X107" s="15"/>
      <c r="Y107" s="52"/>
      <c r="Z107" s="39"/>
      <c r="AA107" s="39"/>
      <c r="AB107" s="55"/>
      <c r="AC107" s="17"/>
      <c r="AD107" s="15"/>
      <c r="AE107" s="65"/>
      <c r="AF107" s="65"/>
      <c r="AG107" s="39"/>
      <c r="AH107" s="52"/>
      <c r="AO107" s="142"/>
    </row>
    <row r="108" spans="1:41" s="3" customFormat="1" ht="2.4500000000000002" customHeight="1" x14ac:dyDescent="0.2">
      <c r="C108" s="73"/>
      <c r="P108" s="74"/>
      <c r="Q108" s="89"/>
      <c r="R108" s="6"/>
      <c r="S108" s="39"/>
      <c r="T108" s="6"/>
      <c r="U108" s="5"/>
      <c r="V108" s="52"/>
      <c r="W108" s="56"/>
      <c r="X108" s="15"/>
      <c r="Y108" s="52"/>
      <c r="Z108" s="39"/>
      <c r="AA108" s="39"/>
      <c r="AB108" s="55"/>
      <c r="AC108" s="17"/>
      <c r="AD108" s="15"/>
      <c r="AE108" s="65"/>
      <c r="AF108" s="65"/>
      <c r="AG108" s="39"/>
      <c r="AH108" s="52"/>
      <c r="AO108" s="142"/>
    </row>
    <row r="109" spans="1:41" s="3" customFormat="1" ht="9.9499999999999993" customHeight="1" x14ac:dyDescent="0.2">
      <c r="D109" s="40" t="s">
        <v>10</v>
      </c>
      <c r="E109" s="143" t="s">
        <v>479</v>
      </c>
      <c r="G109" s="143"/>
      <c r="H109" s="143"/>
      <c r="J109" s="143"/>
      <c r="K109" s="143"/>
      <c r="L109" s="143"/>
      <c r="M109" s="3" t="s">
        <v>139</v>
      </c>
      <c r="N109" s="143" t="s">
        <v>139</v>
      </c>
      <c r="O109" s="3" t="s">
        <v>139</v>
      </c>
      <c r="P109" s="74"/>
      <c r="Q109" s="89"/>
      <c r="R109" s="6"/>
      <c r="S109" s="39"/>
      <c r="T109" s="6"/>
      <c r="U109" s="5"/>
      <c r="V109" s="52"/>
      <c r="W109" s="56"/>
      <c r="X109" s="15"/>
      <c r="Y109" s="52"/>
      <c r="Z109" s="39"/>
      <c r="AA109" s="39"/>
      <c r="AB109" s="55"/>
      <c r="AC109" s="17"/>
      <c r="AD109" s="15"/>
      <c r="AE109" s="65"/>
      <c r="AF109" s="65"/>
      <c r="AG109" s="39"/>
      <c r="AH109" s="52"/>
      <c r="AO109" s="142"/>
    </row>
    <row r="110" spans="1:41" s="3" customFormat="1" ht="0.95" customHeight="1" x14ac:dyDescent="0.2">
      <c r="A110" s="3" t="s">
        <v>125</v>
      </c>
      <c r="P110" s="74"/>
      <c r="Q110" s="89"/>
      <c r="R110" s="6"/>
      <c r="S110" s="39"/>
      <c r="T110" s="6"/>
      <c r="U110" s="5"/>
      <c r="V110" s="52"/>
      <c r="W110" s="56"/>
      <c r="X110" s="15"/>
      <c r="Y110" s="52"/>
      <c r="Z110" s="39"/>
      <c r="AA110" s="39"/>
      <c r="AB110" s="55"/>
      <c r="AC110" s="17"/>
      <c r="AD110" s="15"/>
      <c r="AE110" s="65"/>
      <c r="AF110" s="65"/>
      <c r="AG110" s="39"/>
      <c r="AH110" s="52"/>
      <c r="AO110" s="142"/>
    </row>
    <row r="111" spans="1:41" s="3" customFormat="1" ht="10.5" customHeight="1" x14ac:dyDescent="0.2">
      <c r="B111" s="114" t="s">
        <v>57</v>
      </c>
      <c r="D111" s="40"/>
      <c r="E111" s="74" t="s">
        <v>144</v>
      </c>
      <c r="F111" s="74"/>
      <c r="G111" s="30" t="s">
        <v>50</v>
      </c>
      <c r="H111" s="30"/>
      <c r="I111" s="30"/>
      <c r="J111" s="30" t="s">
        <v>265</v>
      </c>
      <c r="K111" s="30"/>
      <c r="L111" s="30"/>
      <c r="M111" s="30"/>
      <c r="N111" s="30"/>
      <c r="P111" s="74" t="s">
        <v>275</v>
      </c>
      <c r="Q111" s="89"/>
      <c r="R111" s="29"/>
      <c r="S111" s="39">
        <f>IF(Suggested="Yes",AA111,AG111)</f>
        <v>5.65</v>
      </c>
      <c r="T111" s="37" t="s">
        <v>49</v>
      </c>
      <c r="U111" s="5" t="str">
        <f>+Instructions!$B$3</f>
        <v>G</v>
      </c>
      <c r="V111" s="52"/>
      <c r="W111" s="56">
        <f>+Instructions!$C$22</f>
        <v>0</v>
      </c>
      <c r="X111" s="17">
        <f>ROUND($AA111*(1-W111)+0.004999,2)</f>
        <v>5.65</v>
      </c>
      <c r="Y111" s="52"/>
      <c r="Z111" s="6" t="s">
        <v>868</v>
      </c>
      <c r="AA111" s="39">
        <v>5.65</v>
      </c>
      <c r="AB111" s="60">
        <f>+W111</f>
        <v>0</v>
      </c>
      <c r="AC111" s="17">
        <f>+X111</f>
        <v>5.65</v>
      </c>
      <c r="AD111" s="12">
        <f>(AG111-AC111)/AG111</f>
        <v>0</v>
      </c>
      <c r="AE111" s="122"/>
      <c r="AF111" s="129">
        <v>1</v>
      </c>
      <c r="AG111" s="38">
        <f>SUM(AJ111:AL111)+AE111</f>
        <v>5.65</v>
      </c>
      <c r="AH111" s="52"/>
      <c r="AJ111" s="17">
        <f>ROUND(AC111/(1-VLOOKUP(AF111,Group,2,FALSE)),2)</f>
        <v>5.65</v>
      </c>
      <c r="AK111" s="17">
        <f>IF(VLOOKUP(AF111,Group,5,FALSE)="YES",VLOOKUP(ROUND(ROUND(AJ111,1)-AJ111,2),Round,2,FALSE)+VLOOKUP(AF111,Group,6,FALSE),0)</f>
        <v>0</v>
      </c>
      <c r="AL111" s="17">
        <f>IF(VLOOKUP(AF111,Group,7,FALSE)="",0,ROUND(AJ111-0.04999,1)-AJ111+AM111)</f>
        <v>0</v>
      </c>
      <c r="AM111" s="17" t="str">
        <f>IF(VLOOKUP(AF111,Group,7,FALSE)="","",VLOOKUP(AF111,Group,7,FALSE))</f>
        <v/>
      </c>
      <c r="AO111" s="100" t="s">
        <v>61</v>
      </c>
    </row>
    <row r="112" spans="1:41" s="3" customFormat="1" ht="10.5" customHeight="1" x14ac:dyDescent="0.2">
      <c r="B112" s="114" t="s">
        <v>57</v>
      </c>
      <c r="D112" s="40"/>
      <c r="E112" s="74" t="s">
        <v>219</v>
      </c>
      <c r="F112" s="74"/>
      <c r="G112" s="30" t="s">
        <v>50</v>
      </c>
      <c r="H112" s="30"/>
      <c r="I112" s="30"/>
      <c r="J112" s="30" t="s">
        <v>265</v>
      </c>
      <c r="K112" s="30"/>
      <c r="L112" s="30"/>
      <c r="M112" s="30"/>
      <c r="N112" s="30"/>
      <c r="P112" s="74" t="s">
        <v>275</v>
      </c>
      <c r="Q112" s="89"/>
      <c r="R112" s="29"/>
      <c r="S112" s="39">
        <f>IF(Suggested="Yes",AA112,AG112)</f>
        <v>6.2</v>
      </c>
      <c r="T112" s="37" t="s">
        <v>49</v>
      </c>
      <c r="U112" s="5" t="str">
        <f>+Instructions!$B$3</f>
        <v>G</v>
      </c>
      <c r="V112" s="52"/>
      <c r="W112" s="56">
        <f>+Instructions!$C$22</f>
        <v>0</v>
      </c>
      <c r="X112" s="17">
        <f>ROUND($AA112*(1-W112)+0.004999,2)</f>
        <v>6.2</v>
      </c>
      <c r="Y112" s="52"/>
      <c r="Z112" s="6" t="s">
        <v>868</v>
      </c>
      <c r="AA112" s="39">
        <v>6.2</v>
      </c>
      <c r="AB112" s="60">
        <f>+W112</f>
        <v>0</v>
      </c>
      <c r="AC112" s="17">
        <f>+X112</f>
        <v>6.2</v>
      </c>
      <c r="AD112" s="12">
        <f>(AG112-AC112)/AG112</f>
        <v>0</v>
      </c>
      <c r="AE112" s="122"/>
      <c r="AF112" s="129">
        <v>1</v>
      </c>
      <c r="AG112" s="38">
        <f>SUM(AJ112:AL112)+AE112</f>
        <v>6.2</v>
      </c>
      <c r="AH112" s="52"/>
      <c r="AJ112" s="17">
        <f>ROUND(AC112/(1-VLOOKUP(AF112,Group,2,FALSE)),2)</f>
        <v>6.2</v>
      </c>
      <c r="AK112" s="17">
        <f>IF(VLOOKUP(AF112,Group,5,FALSE)="YES",VLOOKUP(ROUND(ROUND(AJ112,1)-AJ112,2),Round,2,FALSE)+VLOOKUP(AF112,Group,6,FALSE),0)</f>
        <v>0</v>
      </c>
      <c r="AL112" s="17">
        <f>IF(VLOOKUP(AF112,Group,7,FALSE)="",0,ROUND(AJ112-0.04999,1)-AJ112+AM112)</f>
        <v>0</v>
      </c>
      <c r="AM112" s="17" t="str">
        <f>IF(VLOOKUP(AF112,Group,7,FALSE)="","",VLOOKUP(AF112,Group,7,FALSE))</f>
        <v/>
      </c>
      <c r="AO112" s="100" t="s">
        <v>61</v>
      </c>
    </row>
    <row r="113" spans="1:41" s="3" customFormat="1" ht="0.95" customHeight="1" x14ac:dyDescent="0.2">
      <c r="A113" s="3" t="s">
        <v>125</v>
      </c>
      <c r="P113" s="74"/>
      <c r="Q113" s="89"/>
      <c r="R113" s="6"/>
      <c r="S113" s="39"/>
      <c r="T113" s="6"/>
      <c r="U113" s="5"/>
      <c r="V113" s="52"/>
      <c r="W113" s="56"/>
      <c r="X113" s="15"/>
      <c r="Y113" s="52"/>
      <c r="Z113" s="39"/>
      <c r="AA113" s="39"/>
      <c r="AB113" s="55"/>
      <c r="AC113" s="17"/>
      <c r="AD113" s="15"/>
      <c r="AE113" s="65"/>
      <c r="AF113" s="65"/>
      <c r="AG113" s="39"/>
      <c r="AH113" s="52"/>
      <c r="AO113" s="142"/>
    </row>
    <row r="114" spans="1:41" s="3" customFormat="1" ht="9.9499999999999993" customHeight="1" x14ac:dyDescent="0.2">
      <c r="B114" s="113" t="s">
        <v>8</v>
      </c>
      <c r="D114" s="40"/>
      <c r="E114" s="74" t="s">
        <v>481</v>
      </c>
      <c r="F114" s="74"/>
      <c r="G114" s="30" t="s">
        <v>143</v>
      </c>
      <c r="H114" s="30"/>
      <c r="I114" s="30"/>
      <c r="J114" s="30" t="s">
        <v>265</v>
      </c>
      <c r="K114" s="30"/>
      <c r="L114" s="30" t="s">
        <v>480</v>
      </c>
      <c r="M114" s="30"/>
      <c r="N114" s="187" t="s">
        <v>278</v>
      </c>
      <c r="P114" s="74"/>
      <c r="Q114" s="89"/>
      <c r="R114" s="29"/>
      <c r="S114" s="39">
        <f>IF(Suggested="Yes",AA114,AG114)</f>
        <v>36.299999999999997</v>
      </c>
      <c r="T114" s="37" t="s">
        <v>48</v>
      </c>
      <c r="U114" s="5" t="str">
        <f>+Instructions!$B$3</f>
        <v>G</v>
      </c>
      <c r="V114" s="52"/>
      <c r="W114" s="56">
        <f>+Instructions!$C$22</f>
        <v>0</v>
      </c>
      <c r="X114" s="17">
        <f>ROUND($AA114*(1-W114)+0.004999,2)</f>
        <v>36.299999999999997</v>
      </c>
      <c r="Y114" s="52"/>
      <c r="Z114" s="6" t="s">
        <v>869</v>
      </c>
      <c r="AA114" s="39">
        <v>36.299999999999997</v>
      </c>
      <c r="AB114" s="60">
        <f t="shared" ref="AB114:AC116" si="15">+W114</f>
        <v>0</v>
      </c>
      <c r="AC114" s="17">
        <f t="shared" si="15"/>
        <v>36.299999999999997</v>
      </c>
      <c r="AD114" s="12">
        <f>(AG114-AC114)/AG114</f>
        <v>0</v>
      </c>
      <c r="AE114" s="122"/>
      <c r="AF114" s="130">
        <v>3</v>
      </c>
      <c r="AG114" s="53">
        <f>SUM(AJ114:AL114)+AE114</f>
        <v>36.299999999999997</v>
      </c>
      <c r="AH114" s="52"/>
      <c r="AJ114" s="17">
        <f>ROUND(AC114/(1-VLOOKUP(AF114,Group,2,FALSE)),2)</f>
        <v>36.299999999999997</v>
      </c>
      <c r="AK114" s="17">
        <f>IF(VLOOKUP(AF114,Group,5,FALSE)="YES",VLOOKUP(ROUND(ROUND(AJ114,1)-AJ114,2),Round,2,FALSE)+VLOOKUP(AF114,Group,6,FALSE),0)</f>
        <v>0</v>
      </c>
      <c r="AL114" s="17">
        <f>IF(VLOOKUP(AF114,Group,7,FALSE)="",0,ROUND(AJ114-0.04999,1)-AJ114+AM114)</f>
        <v>0</v>
      </c>
      <c r="AM114" s="17" t="str">
        <f>IF(VLOOKUP(AF114,Group,7,FALSE)="","",VLOOKUP(AF114,Group,7,FALSE))</f>
        <v/>
      </c>
      <c r="AO114" s="100" t="s">
        <v>61</v>
      </c>
    </row>
    <row r="115" spans="1:41" s="3" customFormat="1" ht="9.9499999999999993" customHeight="1" x14ac:dyDescent="0.2">
      <c r="B115" s="113" t="s">
        <v>8</v>
      </c>
      <c r="D115" s="40"/>
      <c r="E115" s="74" t="s">
        <v>482</v>
      </c>
      <c r="F115" s="74"/>
      <c r="G115" s="30" t="s">
        <v>143</v>
      </c>
      <c r="H115" s="30"/>
      <c r="I115" s="30"/>
      <c r="J115" s="30" t="s">
        <v>265</v>
      </c>
      <c r="K115" s="30"/>
      <c r="L115" s="30" t="s">
        <v>484</v>
      </c>
      <c r="M115" s="30"/>
      <c r="N115" s="187" t="s">
        <v>278</v>
      </c>
      <c r="P115" s="74"/>
      <c r="Q115" s="89"/>
      <c r="R115" s="29"/>
      <c r="S115" s="39">
        <f>IF(Suggested="Yes",AA115,AG115)</f>
        <v>34.450000000000003</v>
      </c>
      <c r="T115" s="37" t="s">
        <v>48</v>
      </c>
      <c r="U115" s="5" t="str">
        <f>+Instructions!$B$3</f>
        <v>G</v>
      </c>
      <c r="V115" s="52"/>
      <c r="W115" s="56">
        <f>+Instructions!$C$22</f>
        <v>0</v>
      </c>
      <c r="X115" s="17">
        <f>ROUND($AA115*(1-W115)+0.004999,2)</f>
        <v>34.450000000000003</v>
      </c>
      <c r="Y115" s="52"/>
      <c r="Z115" s="6" t="s">
        <v>869</v>
      </c>
      <c r="AA115" s="39">
        <v>34.450000000000003</v>
      </c>
      <c r="AB115" s="60">
        <f t="shared" si="15"/>
        <v>0</v>
      </c>
      <c r="AC115" s="17">
        <f t="shared" si="15"/>
        <v>34.450000000000003</v>
      </c>
      <c r="AD115" s="12">
        <f>(AG115-AC115)/AG115</f>
        <v>0</v>
      </c>
      <c r="AE115" s="122"/>
      <c r="AF115" s="130">
        <v>3</v>
      </c>
      <c r="AG115" s="53">
        <f>SUM(AJ115:AL115)+AE115</f>
        <v>34.450000000000003</v>
      </c>
      <c r="AH115" s="52"/>
      <c r="AJ115" s="17">
        <f>ROUND(AC115/(1-VLOOKUP(AF115,Group,2,FALSE)),2)</f>
        <v>34.450000000000003</v>
      </c>
      <c r="AK115" s="17">
        <f>IF(VLOOKUP(AF115,Group,5,FALSE)="YES",VLOOKUP(ROUND(ROUND(AJ115,1)-AJ115,2),Round,2,FALSE)+VLOOKUP(AF115,Group,6,FALSE),0)</f>
        <v>0</v>
      </c>
      <c r="AL115" s="17">
        <f>IF(VLOOKUP(AF115,Group,7,FALSE)="",0,ROUND(AJ115-0.04999,1)-AJ115+AM115)</f>
        <v>0</v>
      </c>
      <c r="AM115" s="17" t="str">
        <f>IF(VLOOKUP(AF115,Group,7,FALSE)="","",VLOOKUP(AF115,Group,7,FALSE))</f>
        <v/>
      </c>
      <c r="AO115" s="100" t="s">
        <v>61</v>
      </c>
    </row>
    <row r="116" spans="1:41" s="3" customFormat="1" ht="9.9499999999999993" customHeight="1" x14ac:dyDescent="0.2">
      <c r="B116" s="113" t="s">
        <v>8</v>
      </c>
      <c r="D116" s="40"/>
      <c r="E116" s="74" t="s">
        <v>483</v>
      </c>
      <c r="F116" s="74"/>
      <c r="G116" s="30" t="s">
        <v>143</v>
      </c>
      <c r="H116" s="30"/>
      <c r="I116" s="30"/>
      <c r="J116" s="30" t="s">
        <v>265</v>
      </c>
      <c r="K116" s="30"/>
      <c r="L116" s="30" t="s">
        <v>485</v>
      </c>
      <c r="M116" s="30"/>
      <c r="N116" s="187" t="s">
        <v>278</v>
      </c>
      <c r="P116" s="74"/>
      <c r="Q116" s="89"/>
      <c r="R116" s="29"/>
      <c r="S116" s="39">
        <f>IF(Suggested="Yes",AA116,AG116)</f>
        <v>34.450000000000003</v>
      </c>
      <c r="T116" s="37" t="s">
        <v>48</v>
      </c>
      <c r="U116" s="5" t="str">
        <f>+Instructions!$B$3</f>
        <v>G</v>
      </c>
      <c r="V116" s="52"/>
      <c r="W116" s="56">
        <f>+Instructions!$C$22</f>
        <v>0</v>
      </c>
      <c r="X116" s="17">
        <f>ROUND($AA116*(1-W116)+0.004999,2)</f>
        <v>34.450000000000003</v>
      </c>
      <c r="Y116" s="52"/>
      <c r="Z116" s="6" t="s">
        <v>869</v>
      </c>
      <c r="AA116" s="39">
        <v>34.450000000000003</v>
      </c>
      <c r="AB116" s="60">
        <f t="shared" si="15"/>
        <v>0</v>
      </c>
      <c r="AC116" s="17">
        <f t="shared" si="15"/>
        <v>34.450000000000003</v>
      </c>
      <c r="AD116" s="12">
        <f>(AG116-AC116)/AG116</f>
        <v>0</v>
      </c>
      <c r="AE116" s="122"/>
      <c r="AF116" s="130">
        <v>3</v>
      </c>
      <c r="AG116" s="53">
        <f>SUM(AJ116:AL116)+AE116</f>
        <v>34.450000000000003</v>
      </c>
      <c r="AH116" s="52"/>
      <c r="AJ116" s="17">
        <f>ROUND(AC116/(1-VLOOKUP(AF116,Group,2,FALSE)),2)</f>
        <v>34.450000000000003</v>
      </c>
      <c r="AK116" s="17">
        <f>IF(VLOOKUP(AF116,Group,5,FALSE)="YES",VLOOKUP(ROUND(ROUND(AJ116,1)-AJ116,2),Round,2,FALSE)+VLOOKUP(AF116,Group,6,FALSE),0)</f>
        <v>0</v>
      </c>
      <c r="AL116" s="17">
        <f>IF(VLOOKUP(AF116,Group,7,FALSE)="",0,ROUND(AJ116-0.04999,1)-AJ116+AM116)</f>
        <v>0</v>
      </c>
      <c r="AM116" s="17" t="str">
        <f>IF(VLOOKUP(AF116,Group,7,FALSE)="","",VLOOKUP(AF116,Group,7,FALSE))</f>
        <v/>
      </c>
      <c r="AO116" s="100" t="s">
        <v>61</v>
      </c>
    </row>
    <row r="117" spans="1:41" s="3" customFormat="1" ht="3.95" customHeight="1" x14ac:dyDescent="0.2">
      <c r="B117" s="120"/>
      <c r="D117" s="40"/>
      <c r="E117" s="74"/>
      <c r="F117" s="74"/>
      <c r="G117" s="30"/>
      <c r="H117" s="30"/>
      <c r="I117" s="30"/>
      <c r="J117" s="30"/>
      <c r="K117" s="30"/>
      <c r="L117" s="30"/>
      <c r="M117" s="30"/>
      <c r="N117" s="30"/>
      <c r="P117" s="74"/>
      <c r="Q117" s="89"/>
      <c r="R117" s="29"/>
      <c r="S117" s="39"/>
      <c r="T117" s="37"/>
      <c r="U117" s="5"/>
      <c r="V117" s="52"/>
      <c r="W117" s="56"/>
      <c r="X117" s="39"/>
      <c r="Y117" s="52"/>
      <c r="Z117" s="6"/>
      <c r="AA117" s="39"/>
      <c r="AB117" s="60"/>
      <c r="AC117" s="39"/>
      <c r="AD117" s="60"/>
      <c r="AE117" s="75"/>
      <c r="AF117" s="154"/>
      <c r="AG117" s="39"/>
      <c r="AH117" s="52"/>
      <c r="AJ117" s="17"/>
      <c r="AK117" s="17"/>
      <c r="AL117" s="17"/>
      <c r="AM117" s="17"/>
      <c r="AO117" s="31"/>
    </row>
    <row r="118" spans="1:41" s="3" customFormat="1" ht="9.9499999999999993" customHeight="1" x14ac:dyDescent="0.2">
      <c r="C118" s="73" t="s">
        <v>742</v>
      </c>
      <c r="P118" s="74"/>
      <c r="Q118" s="89"/>
      <c r="R118" s="177" t="s">
        <v>233</v>
      </c>
      <c r="S118" s="178" t="s">
        <v>267</v>
      </c>
      <c r="T118" s="179"/>
      <c r="U118" s="5"/>
      <c r="V118" s="52"/>
      <c r="W118" s="56"/>
      <c r="X118" s="15"/>
      <c r="Y118" s="52"/>
      <c r="Z118" s="39"/>
      <c r="AA118" s="39"/>
      <c r="AB118" s="55"/>
      <c r="AC118" s="17"/>
      <c r="AD118" s="15"/>
      <c r="AE118" s="65"/>
      <c r="AF118" s="65"/>
      <c r="AG118" s="39"/>
      <c r="AH118" s="52"/>
      <c r="AO118" s="142"/>
    </row>
    <row r="119" spans="1:41" s="3" customFormat="1" ht="2.4500000000000002" customHeight="1" x14ac:dyDescent="0.2">
      <c r="C119" s="73"/>
      <c r="P119" s="74"/>
      <c r="Q119" s="89"/>
      <c r="R119" s="6"/>
      <c r="S119" s="39"/>
      <c r="T119" s="6"/>
      <c r="U119" s="5"/>
      <c r="V119" s="52"/>
      <c r="W119" s="56"/>
      <c r="X119" s="15"/>
      <c r="Y119" s="52"/>
      <c r="Z119" s="39"/>
      <c r="AA119" s="39"/>
      <c r="AB119" s="55"/>
      <c r="AC119" s="17"/>
      <c r="AD119" s="15"/>
      <c r="AE119" s="65"/>
      <c r="AF119" s="65"/>
      <c r="AG119" s="39"/>
      <c r="AH119" s="52"/>
      <c r="AO119" s="142"/>
    </row>
    <row r="120" spans="1:41" s="3" customFormat="1" ht="9.9499999999999993" customHeight="1" x14ac:dyDescent="0.2">
      <c r="D120" s="40" t="s">
        <v>10</v>
      </c>
      <c r="E120" s="143" t="s">
        <v>268</v>
      </c>
      <c r="G120" s="143"/>
      <c r="H120" s="143"/>
      <c r="I120" s="143"/>
      <c r="J120" s="143"/>
      <c r="K120" s="143"/>
      <c r="L120" s="143"/>
      <c r="N120" s="143"/>
      <c r="P120" s="74"/>
      <c r="Q120" s="89"/>
      <c r="R120" s="6"/>
      <c r="S120" s="39"/>
      <c r="T120" s="6"/>
      <c r="U120" s="5"/>
      <c r="V120" s="52"/>
      <c r="W120" s="56"/>
      <c r="X120" s="15"/>
      <c r="Y120" s="52"/>
      <c r="Z120" s="39"/>
      <c r="AA120" s="39"/>
      <c r="AB120" s="55"/>
      <c r="AC120" s="17"/>
      <c r="AD120" s="15"/>
      <c r="AE120" s="65"/>
      <c r="AF120" s="65"/>
      <c r="AG120" s="39"/>
      <c r="AH120" s="52"/>
      <c r="AO120" s="142"/>
    </row>
    <row r="121" spans="1:41" s="3" customFormat="1" ht="0.95" customHeight="1" x14ac:dyDescent="0.2">
      <c r="A121" s="3" t="s">
        <v>125</v>
      </c>
      <c r="P121" s="74"/>
      <c r="Q121" s="89"/>
      <c r="R121" s="6"/>
      <c r="S121" s="39"/>
      <c r="T121" s="6"/>
      <c r="U121" s="5"/>
      <c r="V121" s="52"/>
      <c r="W121" s="56"/>
      <c r="X121" s="15"/>
      <c r="Y121" s="52"/>
      <c r="Z121" s="39"/>
      <c r="AA121" s="39"/>
      <c r="AB121" s="55"/>
      <c r="AC121" s="17"/>
      <c r="AD121" s="15"/>
      <c r="AE121" s="65"/>
      <c r="AF121" s="65"/>
      <c r="AG121" s="39"/>
      <c r="AH121" s="52"/>
      <c r="AO121" s="142"/>
    </row>
    <row r="122" spans="1:41" s="3" customFormat="1" ht="9.9499999999999993" customHeight="1" x14ac:dyDescent="0.2">
      <c r="B122" s="114" t="s">
        <v>57</v>
      </c>
      <c r="D122" s="40"/>
      <c r="E122" s="74" t="s">
        <v>144</v>
      </c>
      <c r="F122" s="74"/>
      <c r="G122" s="30" t="s">
        <v>50</v>
      </c>
      <c r="H122" s="30"/>
      <c r="I122" s="30"/>
      <c r="J122" s="30" t="s">
        <v>185</v>
      </c>
      <c r="K122" s="30"/>
      <c r="L122" s="30"/>
      <c r="M122" s="30"/>
      <c r="N122" s="30"/>
      <c r="P122" s="74" t="s">
        <v>145</v>
      </c>
      <c r="Q122" s="89"/>
      <c r="R122" s="29"/>
      <c r="S122" s="39">
        <f>IF(Suggested="Yes",AA122,AG122)</f>
        <v>7.25</v>
      </c>
      <c r="T122" s="37" t="s">
        <v>49</v>
      </c>
      <c r="U122" s="5" t="str">
        <f>+Instructions!$B$3</f>
        <v>G</v>
      </c>
      <c r="V122" s="52"/>
      <c r="W122" s="56">
        <f>+Instructions!$C$22</f>
        <v>0</v>
      </c>
      <c r="X122" s="17">
        <f>ROUND($AA122*(1-W122)+0.004999,2)</f>
        <v>7.25</v>
      </c>
      <c r="Y122" s="52"/>
      <c r="Z122" s="6" t="s">
        <v>868</v>
      </c>
      <c r="AA122" s="39">
        <v>7.25</v>
      </c>
      <c r="AB122" s="60">
        <f t="shared" ref="AB122:AC124" si="16">+W122</f>
        <v>0</v>
      </c>
      <c r="AC122" s="17">
        <f t="shared" si="16"/>
        <v>7.25</v>
      </c>
      <c r="AD122" s="12">
        <f>(AG122-AC122)/AG122</f>
        <v>0</v>
      </c>
      <c r="AE122" s="122"/>
      <c r="AF122" s="129">
        <v>1</v>
      </c>
      <c r="AG122" s="38">
        <f>SUM(AJ122:AL122)+AE122</f>
        <v>7.25</v>
      </c>
      <c r="AH122" s="52"/>
      <c r="AJ122" s="17">
        <f>ROUND(AC122/(1-VLOOKUP(AF122,Group,2,FALSE)),2)</f>
        <v>7.25</v>
      </c>
      <c r="AK122" s="17">
        <f>IF(VLOOKUP(AF122,Group,5,FALSE)="YES",VLOOKUP(ROUND(ROUND(AJ122,1)-AJ122,2),Round,2,FALSE)+VLOOKUP(AF122,Group,6,FALSE),0)</f>
        <v>0</v>
      </c>
      <c r="AL122" s="17">
        <f>IF(VLOOKUP(AF122,Group,7,FALSE)="",0,ROUND(AJ122-0.04999,1)-AJ122+AM122)</f>
        <v>0</v>
      </c>
      <c r="AM122" s="17" t="str">
        <f>IF(VLOOKUP(AF122,Group,7,FALSE)="","",VLOOKUP(AF122,Group,7,FALSE))</f>
        <v/>
      </c>
      <c r="AO122" s="100" t="s">
        <v>61</v>
      </c>
    </row>
    <row r="123" spans="1:41" s="3" customFormat="1" ht="9.9499999999999993" customHeight="1" x14ac:dyDescent="0.2">
      <c r="B123" s="114" t="s">
        <v>57</v>
      </c>
      <c r="D123" s="40"/>
      <c r="E123" s="74" t="s">
        <v>219</v>
      </c>
      <c r="F123" s="74"/>
      <c r="G123" s="30" t="s">
        <v>50</v>
      </c>
      <c r="H123" s="30"/>
      <c r="I123" s="30"/>
      <c r="J123" s="30" t="s">
        <v>185</v>
      </c>
      <c r="K123" s="30"/>
      <c r="L123" s="30"/>
      <c r="M123" s="30"/>
      <c r="N123" s="30"/>
      <c r="P123" s="74" t="s">
        <v>145</v>
      </c>
      <c r="Q123" s="89"/>
      <c r="R123" s="29" t="s">
        <v>54</v>
      </c>
      <c r="S123" s="39">
        <f>IF(Suggested="Yes",AA123,AG123)</f>
        <v>7.7</v>
      </c>
      <c r="T123" s="37" t="s">
        <v>49</v>
      </c>
      <c r="U123" s="5" t="str">
        <f>+Instructions!$B$3</f>
        <v>G</v>
      </c>
      <c r="V123" s="52"/>
      <c r="W123" s="56">
        <f>+Instructions!$C$22</f>
        <v>0</v>
      </c>
      <c r="X123" s="17">
        <f>ROUND($AA123*(1-W123)+0.004999,2)</f>
        <v>7.7</v>
      </c>
      <c r="Y123" s="52"/>
      <c r="Z123" s="6" t="s">
        <v>868</v>
      </c>
      <c r="AA123" s="39">
        <v>7.7</v>
      </c>
      <c r="AB123" s="60">
        <f t="shared" si="16"/>
        <v>0</v>
      </c>
      <c r="AC123" s="17">
        <f t="shared" si="16"/>
        <v>7.7</v>
      </c>
      <c r="AD123" s="12">
        <f>(AG123-AC123)/AG123</f>
        <v>0</v>
      </c>
      <c r="AE123" s="122"/>
      <c r="AF123" s="129">
        <v>1</v>
      </c>
      <c r="AG123" s="38">
        <f>SUM(AJ123:AL123)+AE123</f>
        <v>7.7</v>
      </c>
      <c r="AH123" s="52"/>
      <c r="AJ123" s="17">
        <f>ROUND(AC123/(1-VLOOKUP(AF123,Group,2,FALSE)),2)</f>
        <v>7.7</v>
      </c>
      <c r="AK123" s="17">
        <f>IF(VLOOKUP(AF123,Group,5,FALSE)="YES",VLOOKUP(ROUND(ROUND(AJ123,1)-AJ123,2),Round,2,FALSE)+VLOOKUP(AF123,Group,6,FALSE),0)</f>
        <v>0</v>
      </c>
      <c r="AL123" s="17">
        <f>IF(VLOOKUP(AF123,Group,7,FALSE)="",0,ROUND(AJ123-0.04999,1)-AJ123+AM123)</f>
        <v>0</v>
      </c>
      <c r="AM123" s="17" t="str">
        <f>IF(VLOOKUP(AF123,Group,7,FALSE)="","",VLOOKUP(AF123,Group,7,FALSE))</f>
        <v/>
      </c>
      <c r="AO123" s="100" t="s">
        <v>61</v>
      </c>
    </row>
    <row r="124" spans="1:41" s="3" customFormat="1" ht="9.9499999999999993" customHeight="1" x14ac:dyDescent="0.2">
      <c r="B124" s="114" t="s">
        <v>57</v>
      </c>
      <c r="D124" s="40"/>
      <c r="E124" s="74" t="s">
        <v>236</v>
      </c>
      <c r="F124" s="74"/>
      <c r="G124" s="30" t="s">
        <v>50</v>
      </c>
      <c r="H124" s="30"/>
      <c r="I124" s="30"/>
      <c r="J124" s="30" t="s">
        <v>185</v>
      </c>
      <c r="K124" s="30"/>
      <c r="L124" s="30"/>
      <c r="M124" s="30"/>
      <c r="N124" s="30"/>
      <c r="P124" s="74" t="s">
        <v>275</v>
      </c>
      <c r="Q124" s="89"/>
      <c r="R124" s="29"/>
      <c r="S124" s="39">
        <f>IF(Suggested="Yes",AA124,AG124)</f>
        <v>8.9499999999999993</v>
      </c>
      <c r="T124" s="37" t="s">
        <v>49</v>
      </c>
      <c r="U124" s="5" t="str">
        <f>+Instructions!$B$3</f>
        <v>G</v>
      </c>
      <c r="V124" s="52"/>
      <c r="W124" s="56">
        <f>+Instructions!$C$22</f>
        <v>0</v>
      </c>
      <c r="X124" s="17">
        <f>ROUND($AA124*(1-W124)+0.004999,2)</f>
        <v>8.9499999999999993</v>
      </c>
      <c r="Y124" s="52"/>
      <c r="Z124" s="6" t="s">
        <v>868</v>
      </c>
      <c r="AA124" s="39">
        <v>8.9499999999999993</v>
      </c>
      <c r="AB124" s="60">
        <f t="shared" si="16"/>
        <v>0</v>
      </c>
      <c r="AC124" s="17">
        <f t="shared" si="16"/>
        <v>8.9499999999999993</v>
      </c>
      <c r="AD124" s="12">
        <f>(AG124-AC124)/AG124</f>
        <v>0</v>
      </c>
      <c r="AE124" s="122"/>
      <c r="AF124" s="129">
        <v>1</v>
      </c>
      <c r="AG124" s="38">
        <f>SUM(AJ124:AL124)+AE124</f>
        <v>8.9499999999999993</v>
      </c>
      <c r="AH124" s="52"/>
      <c r="AJ124" s="17">
        <f>ROUND(AC124/(1-VLOOKUP(AF124,Group,2,FALSE)),2)</f>
        <v>8.9499999999999993</v>
      </c>
      <c r="AK124" s="17">
        <f>IF(VLOOKUP(AF124,Group,5,FALSE)="YES",VLOOKUP(ROUND(ROUND(AJ124,1)-AJ124,2),Round,2,FALSE)+VLOOKUP(AF124,Group,6,FALSE),0)</f>
        <v>0</v>
      </c>
      <c r="AL124" s="17">
        <f>IF(VLOOKUP(AF124,Group,7,FALSE)="",0,ROUND(AJ124-0.04999,1)-AJ124+AM124)</f>
        <v>0</v>
      </c>
      <c r="AM124" s="17" t="str">
        <f>IF(VLOOKUP(AF124,Group,7,FALSE)="","",VLOOKUP(AF124,Group,7,FALSE))</f>
        <v/>
      </c>
      <c r="AO124" s="100" t="s">
        <v>61</v>
      </c>
    </row>
    <row r="125" spans="1:41" s="3" customFormat="1" ht="0.95" customHeight="1" x14ac:dyDescent="0.2">
      <c r="A125" s="3" t="s">
        <v>125</v>
      </c>
      <c r="P125" s="74"/>
      <c r="Q125" s="89"/>
      <c r="R125" s="6"/>
      <c r="S125" s="39"/>
      <c r="T125" s="6"/>
      <c r="U125" s="5"/>
      <c r="V125" s="52"/>
      <c r="W125" s="56"/>
      <c r="X125" s="15"/>
      <c r="Y125" s="52"/>
      <c r="Z125" s="39"/>
      <c r="AA125" s="39"/>
      <c r="AB125" s="55"/>
      <c r="AC125" s="17"/>
      <c r="AD125" s="15"/>
      <c r="AE125" s="65"/>
      <c r="AF125" s="65"/>
      <c r="AG125" s="39"/>
      <c r="AH125" s="52"/>
      <c r="AO125" s="142"/>
    </row>
    <row r="126" spans="1:41" s="3" customFormat="1" ht="9.9499999999999993" customHeight="1" x14ac:dyDescent="0.2">
      <c r="B126" s="113" t="s">
        <v>8</v>
      </c>
      <c r="D126" s="40"/>
      <c r="E126" s="74" t="s">
        <v>94</v>
      </c>
      <c r="F126" s="74"/>
      <c r="G126" s="30" t="s">
        <v>95</v>
      </c>
      <c r="H126" s="30"/>
      <c r="I126" s="30"/>
      <c r="J126" s="30" t="s">
        <v>184</v>
      </c>
      <c r="K126" s="30"/>
      <c r="L126" s="30" t="s">
        <v>279</v>
      </c>
      <c r="M126" s="187" t="s">
        <v>278</v>
      </c>
      <c r="N126" s="30"/>
      <c r="P126" s="74"/>
      <c r="Q126" s="89"/>
      <c r="R126" s="29"/>
      <c r="S126" s="39">
        <f>IF(Suggested="Yes",AA126,AG126)</f>
        <v>28.35</v>
      </c>
      <c r="T126" s="37" t="s">
        <v>48</v>
      </c>
      <c r="U126" s="5" t="str">
        <f>+Instructions!$B$3</f>
        <v>G</v>
      </c>
      <c r="V126" s="52"/>
      <c r="W126" s="56">
        <f>+Instructions!$C$22</f>
        <v>0</v>
      </c>
      <c r="X126" s="17">
        <f>ROUND($AA126*(1-W126)+0.004999,2)</f>
        <v>28.35</v>
      </c>
      <c r="Y126" s="52"/>
      <c r="Z126" s="6" t="s">
        <v>869</v>
      </c>
      <c r="AA126" s="39">
        <v>28.35</v>
      </c>
      <c r="AB126" s="60">
        <f>+W126</f>
        <v>0</v>
      </c>
      <c r="AC126" s="17">
        <f>+X126</f>
        <v>28.35</v>
      </c>
      <c r="AD126" s="12">
        <f>(AG126-AC126)/AG126</f>
        <v>0</v>
      </c>
      <c r="AE126" s="122"/>
      <c r="AF126" s="130">
        <v>3</v>
      </c>
      <c r="AG126" s="53">
        <f>SUM(AJ126:AL126)+AE126</f>
        <v>28.35</v>
      </c>
      <c r="AH126" s="52"/>
      <c r="AJ126" s="17">
        <f>ROUND(AC126/(1-VLOOKUP(AF126,Group,2,FALSE)),2)</f>
        <v>28.35</v>
      </c>
      <c r="AK126" s="17">
        <f>IF(VLOOKUP(AF126,Group,5,FALSE)="YES",VLOOKUP(ROUND(ROUND(AJ126,1)-AJ126,2),Round,2,FALSE)+VLOOKUP(AF126,Group,6,FALSE),0)</f>
        <v>0</v>
      </c>
      <c r="AL126" s="17">
        <f>IF(VLOOKUP(AF126,Group,7,FALSE)="",0,ROUND(AJ126-0.04999,1)-AJ126+AM126)</f>
        <v>0</v>
      </c>
      <c r="AM126" s="17" t="str">
        <f>IF(VLOOKUP(AF126,Group,7,FALSE)="","",VLOOKUP(AF126,Group,7,FALSE))</f>
        <v/>
      </c>
      <c r="AO126" s="100" t="s">
        <v>61</v>
      </c>
    </row>
    <row r="127" spans="1:41" s="3" customFormat="1" ht="0.95" customHeight="1" x14ac:dyDescent="0.2">
      <c r="A127" s="3" t="s">
        <v>125</v>
      </c>
      <c r="P127" s="74"/>
      <c r="Q127" s="89"/>
      <c r="R127" s="6"/>
      <c r="S127" s="39"/>
      <c r="T127" s="6"/>
      <c r="U127" s="5"/>
      <c r="V127" s="52"/>
      <c r="W127" s="56"/>
      <c r="X127" s="15"/>
      <c r="Y127" s="52"/>
      <c r="Z127" s="39"/>
      <c r="AA127" s="39"/>
      <c r="AB127" s="55"/>
      <c r="AC127" s="17"/>
      <c r="AD127" s="15"/>
      <c r="AE127" s="65"/>
      <c r="AF127" s="65"/>
      <c r="AG127" s="39"/>
      <c r="AH127" s="52"/>
      <c r="AO127" s="142"/>
    </row>
    <row r="128" spans="1:41" s="3" customFormat="1" ht="9.9499999999999993" customHeight="1" x14ac:dyDescent="0.2">
      <c r="B128" s="115" t="s">
        <v>47</v>
      </c>
      <c r="D128" s="40"/>
      <c r="E128" s="74" t="s">
        <v>100</v>
      </c>
      <c r="F128" s="74"/>
      <c r="G128" s="30" t="s">
        <v>108</v>
      </c>
      <c r="H128" s="30"/>
      <c r="I128" s="30"/>
      <c r="J128" s="30" t="s">
        <v>184</v>
      </c>
      <c r="K128" s="30"/>
      <c r="L128" s="30" t="s">
        <v>139</v>
      </c>
      <c r="M128" s="30"/>
      <c r="N128" s="30"/>
      <c r="P128" s="74" t="s">
        <v>425</v>
      </c>
      <c r="Q128" s="89"/>
      <c r="R128" s="29"/>
      <c r="S128" s="39">
        <f>IF(Suggested="Yes",AA128,AG128)</f>
        <v>7.4</v>
      </c>
      <c r="T128" s="37" t="s">
        <v>48</v>
      </c>
      <c r="U128" s="5" t="str">
        <f>+Instructions!$B$3</f>
        <v>G</v>
      </c>
      <c r="V128" s="52"/>
      <c r="W128" s="56">
        <f>+Instructions!$C$22</f>
        <v>0</v>
      </c>
      <c r="X128" s="39">
        <f>ROUND($AA128*(1-W128)+0.004999,2)</f>
        <v>7.4</v>
      </c>
      <c r="Y128" s="52"/>
      <c r="Z128" s="6" t="s">
        <v>869</v>
      </c>
      <c r="AA128" s="39">
        <v>7.4</v>
      </c>
      <c r="AB128" s="60">
        <f>+W128</f>
        <v>0</v>
      </c>
      <c r="AC128" s="39">
        <f>+X128</f>
        <v>7.4</v>
      </c>
      <c r="AD128" s="60">
        <f>(AG128-AC128)/AG128</f>
        <v>0</v>
      </c>
      <c r="AE128" s="122"/>
      <c r="AF128" s="131">
        <v>2</v>
      </c>
      <c r="AG128" s="44">
        <f>SUM(AJ128:AL128)+AE128</f>
        <v>7.4</v>
      </c>
      <c r="AH128" s="52"/>
      <c r="AJ128" s="17">
        <f>ROUND(AC128/(1-VLOOKUP(AF128,Group,2,FALSE)),2)</f>
        <v>7.4</v>
      </c>
      <c r="AK128" s="17">
        <f>IF(VLOOKUP(AF128,Group,5,FALSE)="YES",VLOOKUP(ROUND(ROUND(AJ128,1)-AJ128,2),Round,2,FALSE)+VLOOKUP(AF128,Group,6,FALSE),0)</f>
        <v>0</v>
      </c>
      <c r="AL128" s="17">
        <f>IF(VLOOKUP(AF128,Group,7,FALSE)="",0,ROUND(AJ128-0.04999,1)-AJ128+AM128)</f>
        <v>0</v>
      </c>
      <c r="AM128" s="17" t="str">
        <f>IF(VLOOKUP(AF128,Group,7,FALSE)="","",VLOOKUP(AF128,Group,7,FALSE))</f>
        <v/>
      </c>
      <c r="AO128" s="100" t="s">
        <v>61</v>
      </c>
    </row>
    <row r="129" spans="1:41" s="3" customFormat="1" ht="0.95" customHeight="1" x14ac:dyDescent="0.2">
      <c r="A129" s="3" t="s">
        <v>125</v>
      </c>
      <c r="P129" s="74"/>
      <c r="Q129" s="89"/>
      <c r="R129" s="6"/>
      <c r="S129" s="39"/>
      <c r="T129" s="6"/>
      <c r="U129" s="5"/>
      <c r="V129" s="52"/>
      <c r="W129" s="56"/>
      <c r="X129" s="15"/>
      <c r="Y129" s="52"/>
      <c r="Z129" s="39"/>
      <c r="AA129" s="39"/>
      <c r="AB129" s="55"/>
      <c r="AC129" s="17"/>
      <c r="AD129" s="15"/>
      <c r="AE129" s="65"/>
      <c r="AF129" s="65"/>
      <c r="AG129" s="39"/>
      <c r="AH129" s="52"/>
      <c r="AO129" s="142"/>
    </row>
    <row r="130" spans="1:41" s="3" customFormat="1" ht="9.9499999999999993" customHeight="1" x14ac:dyDescent="0.2">
      <c r="B130" s="115" t="s">
        <v>47</v>
      </c>
      <c r="D130" s="40"/>
      <c r="E130" s="74" t="s">
        <v>92</v>
      </c>
      <c r="F130" s="74"/>
      <c r="G130" s="30" t="s">
        <v>96</v>
      </c>
      <c r="H130" s="30"/>
      <c r="I130" s="30"/>
      <c r="J130" s="30" t="s">
        <v>184</v>
      </c>
      <c r="K130" s="30"/>
      <c r="L130" s="30" t="s">
        <v>139</v>
      </c>
      <c r="M130" s="30"/>
      <c r="N130" s="30"/>
      <c r="P130" s="74"/>
      <c r="Q130" s="89"/>
      <c r="R130" s="29" t="s">
        <v>154</v>
      </c>
      <c r="S130" s="39">
        <f>IF(Suggested="Yes",AA130,AG130)</f>
        <v>25.6</v>
      </c>
      <c r="T130" s="37" t="s">
        <v>48</v>
      </c>
      <c r="U130" s="5" t="str">
        <f>+Instructions!$B$3</f>
        <v>G</v>
      </c>
      <c r="V130" s="52"/>
      <c r="W130" s="56">
        <f>+Instructions!$C$22</f>
        <v>0</v>
      </c>
      <c r="X130" s="39">
        <f>ROUND($AA130*(1-W130)+0.004999,2)</f>
        <v>25.6</v>
      </c>
      <c r="Y130" s="52"/>
      <c r="Z130" s="6" t="s">
        <v>869</v>
      </c>
      <c r="AA130" s="39">
        <v>25.6</v>
      </c>
      <c r="AB130" s="60">
        <f>+W130</f>
        <v>0</v>
      </c>
      <c r="AC130" s="39">
        <f>+X130</f>
        <v>25.6</v>
      </c>
      <c r="AD130" s="60">
        <f>(AG130-AC130)/AG130</f>
        <v>0</v>
      </c>
      <c r="AE130" s="122"/>
      <c r="AF130" s="131">
        <v>2</v>
      </c>
      <c r="AG130" s="44">
        <f>SUM(AJ130:AL130)+AE130</f>
        <v>25.6</v>
      </c>
      <c r="AH130" s="52"/>
      <c r="AJ130" s="17">
        <f>ROUND(AC130/(1-VLOOKUP(AF130,Group,2,FALSE)),2)</f>
        <v>25.6</v>
      </c>
      <c r="AK130" s="17">
        <f>IF(VLOOKUP(AF130,Group,5,FALSE)="YES",VLOOKUP(ROUND(ROUND(AJ130,1)-AJ130,2),Round,2,FALSE)+VLOOKUP(AF130,Group,6,FALSE),0)</f>
        <v>0</v>
      </c>
      <c r="AL130" s="17">
        <f>IF(VLOOKUP(AF130,Group,7,FALSE)="",0,ROUND(AJ130-0.04999,1)-AJ130+AM130)</f>
        <v>0</v>
      </c>
      <c r="AM130" s="17" t="str">
        <f>IF(VLOOKUP(AF130,Group,7,FALSE)="","",VLOOKUP(AF130,Group,7,FALSE))</f>
        <v/>
      </c>
      <c r="AO130" s="100" t="s">
        <v>61</v>
      </c>
    </row>
    <row r="131" spans="1:41" s="3" customFormat="1" ht="0.95" customHeight="1" x14ac:dyDescent="0.2">
      <c r="B131" s="120"/>
      <c r="D131" s="40"/>
      <c r="E131" s="74"/>
      <c r="F131" s="74"/>
      <c r="G131" s="30"/>
      <c r="H131" s="30"/>
      <c r="I131" s="30"/>
      <c r="J131" s="30"/>
      <c r="K131" s="30"/>
      <c r="L131" s="30"/>
      <c r="M131" s="30"/>
      <c r="N131" s="30"/>
      <c r="P131" s="74"/>
      <c r="Q131" s="89"/>
      <c r="R131" s="29"/>
      <c r="S131" s="39"/>
      <c r="T131" s="37"/>
      <c r="U131" s="5"/>
      <c r="V131" s="52"/>
      <c r="W131" s="56"/>
      <c r="X131" s="39"/>
      <c r="Y131" s="52"/>
      <c r="Z131" s="6"/>
      <c r="AA131" s="39"/>
      <c r="AB131" s="60"/>
      <c r="AC131" s="39"/>
      <c r="AD131" s="60"/>
      <c r="AE131" s="75"/>
      <c r="AF131" s="154"/>
      <c r="AG131" s="39"/>
      <c r="AH131" s="52"/>
      <c r="AJ131" s="17"/>
      <c r="AK131" s="17"/>
      <c r="AL131" s="17"/>
      <c r="AM131" s="17"/>
      <c r="AO131" s="31"/>
    </row>
    <row r="132" spans="1:41" s="3" customFormat="1" ht="9.6" customHeight="1" x14ac:dyDescent="0.2">
      <c r="B132" s="120"/>
      <c r="D132" s="40" t="s">
        <v>155</v>
      </c>
      <c r="E132" s="169" t="s">
        <v>537</v>
      </c>
      <c r="F132" s="74"/>
      <c r="G132" s="30"/>
      <c r="H132" s="30"/>
      <c r="J132" s="30"/>
      <c r="K132" s="30"/>
      <c r="L132" s="30"/>
      <c r="M132" s="30"/>
      <c r="N132" s="30"/>
      <c r="P132" s="74"/>
      <c r="Q132" s="89"/>
      <c r="R132" s="29"/>
      <c r="S132" s="39"/>
      <c r="T132" s="37"/>
      <c r="U132" s="5"/>
      <c r="V132" s="52"/>
      <c r="W132" s="56"/>
      <c r="X132" s="39"/>
      <c r="Y132" s="52"/>
      <c r="Z132" s="6"/>
      <c r="AA132" s="39"/>
      <c r="AB132" s="60"/>
      <c r="AC132" s="39"/>
      <c r="AD132" s="60"/>
      <c r="AE132" s="75"/>
      <c r="AF132" s="154"/>
      <c r="AG132" s="39"/>
      <c r="AH132" s="52"/>
      <c r="AJ132" s="17"/>
      <c r="AK132" s="17"/>
      <c r="AL132" s="17"/>
      <c r="AM132" s="17"/>
      <c r="AO132" s="31"/>
    </row>
    <row r="133" spans="1:41" s="3" customFormat="1" ht="9.6" customHeight="1" x14ac:dyDescent="0.2">
      <c r="B133" s="120"/>
      <c r="D133" s="40"/>
      <c r="E133" s="169" t="s">
        <v>606</v>
      </c>
      <c r="F133" s="74"/>
      <c r="G133" s="30"/>
      <c r="H133" s="30"/>
      <c r="J133" s="30"/>
      <c r="K133" s="30"/>
      <c r="L133" s="30"/>
      <c r="M133" s="30"/>
      <c r="N133" s="30"/>
      <c r="P133" s="74"/>
      <c r="Q133" s="89"/>
      <c r="R133" s="29"/>
      <c r="S133" s="39"/>
      <c r="T133" s="37"/>
      <c r="U133" s="5"/>
      <c r="V133" s="52"/>
      <c r="W133" s="56"/>
      <c r="X133" s="39"/>
      <c r="Y133" s="52"/>
      <c r="Z133" s="6"/>
      <c r="AA133" s="39"/>
      <c r="AB133" s="60"/>
      <c r="AC133" s="39"/>
      <c r="AD133" s="60"/>
      <c r="AE133" s="75"/>
      <c r="AF133" s="154"/>
      <c r="AG133" s="39"/>
      <c r="AH133" s="52"/>
      <c r="AJ133" s="17"/>
      <c r="AK133" s="17"/>
      <c r="AL133" s="17"/>
      <c r="AM133" s="17"/>
      <c r="AO133" s="31"/>
    </row>
    <row r="134" spans="1:41" s="3" customFormat="1" ht="3.95" customHeight="1" x14ac:dyDescent="0.2">
      <c r="B134" s="120"/>
      <c r="D134" s="40"/>
      <c r="E134" s="74"/>
      <c r="F134" s="74"/>
      <c r="G134" s="30"/>
      <c r="H134" s="30"/>
      <c r="I134" s="30"/>
      <c r="J134" s="30"/>
      <c r="K134" s="30"/>
      <c r="L134" s="30"/>
      <c r="M134" s="30"/>
      <c r="N134" s="30"/>
      <c r="P134" s="74"/>
      <c r="Q134" s="89"/>
      <c r="R134" s="29"/>
      <c r="S134" s="39"/>
      <c r="T134" s="37"/>
      <c r="U134" s="5"/>
      <c r="V134" s="52"/>
      <c r="W134" s="56"/>
      <c r="X134" s="39"/>
      <c r="Y134" s="52"/>
      <c r="Z134" s="6"/>
      <c r="AA134" s="39"/>
      <c r="AB134" s="60"/>
      <c r="AC134" s="39"/>
      <c r="AD134" s="60"/>
      <c r="AE134" s="75"/>
      <c r="AF134" s="154"/>
      <c r="AG134" s="39"/>
      <c r="AH134" s="52"/>
      <c r="AJ134" s="17"/>
      <c r="AK134" s="17"/>
      <c r="AL134" s="17"/>
      <c r="AM134" s="17"/>
      <c r="AO134" s="31"/>
    </row>
    <row r="135" spans="1:41" s="3" customFormat="1" ht="9.9499999999999993" customHeight="1" x14ac:dyDescent="0.2">
      <c r="A135" s="3" t="s">
        <v>125</v>
      </c>
      <c r="C135" s="73" t="s">
        <v>487</v>
      </c>
      <c r="J135" s="3" t="s">
        <v>139</v>
      </c>
      <c r="N135" s="3" t="s">
        <v>139</v>
      </c>
      <c r="O135" s="3" t="s">
        <v>139</v>
      </c>
      <c r="P135" s="74"/>
      <c r="Q135" s="89"/>
      <c r="R135" s="177" t="s">
        <v>233</v>
      </c>
      <c r="S135" s="178" t="s">
        <v>488</v>
      </c>
      <c r="T135" s="179"/>
      <c r="U135" s="5"/>
      <c r="V135" s="52"/>
      <c r="W135" s="56"/>
      <c r="X135" s="15"/>
      <c r="Y135" s="52"/>
      <c r="Z135" s="39"/>
      <c r="AA135" s="39"/>
      <c r="AB135" s="55"/>
      <c r="AC135" s="17"/>
      <c r="AD135" s="15"/>
      <c r="AE135" s="65"/>
      <c r="AF135" s="65"/>
      <c r="AG135" s="39"/>
      <c r="AH135" s="52"/>
      <c r="AO135" s="142"/>
    </row>
    <row r="136" spans="1:41" s="3" customFormat="1" ht="2.85" customHeight="1" x14ac:dyDescent="0.2">
      <c r="C136" s="73"/>
      <c r="P136" s="74"/>
      <c r="Q136" s="89"/>
      <c r="R136" s="6"/>
      <c r="S136" s="39"/>
      <c r="T136" s="6"/>
      <c r="U136" s="5"/>
      <c r="V136" s="52"/>
      <c r="W136" s="56"/>
      <c r="X136" s="15"/>
      <c r="Y136" s="52"/>
      <c r="Z136" s="39"/>
      <c r="AA136" s="39"/>
      <c r="AB136" s="55"/>
      <c r="AC136" s="17"/>
      <c r="AD136" s="15"/>
      <c r="AE136" s="65"/>
      <c r="AF136" s="65"/>
      <c r="AG136" s="39"/>
      <c r="AH136" s="52"/>
      <c r="AO136" s="142"/>
    </row>
    <row r="137" spans="1:41" s="3" customFormat="1" ht="9.9499999999999993" customHeight="1" x14ac:dyDescent="0.2">
      <c r="D137" s="144" t="s">
        <v>490</v>
      </c>
      <c r="E137" s="143"/>
      <c r="G137" s="143"/>
      <c r="H137" s="143"/>
      <c r="J137" s="143"/>
      <c r="K137" s="143"/>
      <c r="L137" s="143"/>
      <c r="N137" s="143" t="s">
        <v>139</v>
      </c>
      <c r="O137" s="3" t="s">
        <v>139</v>
      </c>
      <c r="P137" s="74"/>
      <c r="Q137" s="89"/>
      <c r="R137" s="6"/>
      <c r="S137" s="39"/>
      <c r="T137" s="6"/>
      <c r="U137" s="5"/>
      <c r="V137" s="52"/>
      <c r="W137" s="56"/>
      <c r="X137" s="15"/>
      <c r="Y137" s="52"/>
      <c r="Z137" s="39"/>
      <c r="AA137" s="39"/>
      <c r="AB137" s="55"/>
      <c r="AC137" s="17"/>
      <c r="AD137" s="15"/>
      <c r="AE137" s="65"/>
      <c r="AF137" s="65"/>
      <c r="AG137" s="39"/>
      <c r="AH137" s="52"/>
      <c r="AO137" s="142"/>
    </row>
    <row r="138" spans="1:41" s="3" customFormat="1" ht="1.5" customHeight="1" x14ac:dyDescent="0.2">
      <c r="A138" s="3" t="s">
        <v>125</v>
      </c>
      <c r="P138" s="74"/>
      <c r="Q138" s="89"/>
      <c r="R138" s="6"/>
      <c r="S138" s="39"/>
      <c r="T138" s="6"/>
      <c r="U138" s="5"/>
      <c r="V138" s="52"/>
      <c r="W138" s="56"/>
      <c r="X138" s="15"/>
      <c r="Y138" s="52"/>
      <c r="Z138" s="39"/>
      <c r="AA138" s="39"/>
      <c r="AB138" s="55"/>
      <c r="AC138" s="17"/>
      <c r="AD138" s="15"/>
      <c r="AE138" s="65"/>
      <c r="AF138" s="65"/>
      <c r="AG138" s="39"/>
      <c r="AH138" s="52"/>
      <c r="AO138" s="142"/>
    </row>
    <row r="139" spans="1:41" s="3" customFormat="1" ht="9.9499999999999993" customHeight="1" x14ac:dyDescent="0.2">
      <c r="D139" s="40" t="s">
        <v>10</v>
      </c>
      <c r="E139" s="143" t="s">
        <v>491</v>
      </c>
      <c r="G139" s="143"/>
      <c r="H139" s="143"/>
      <c r="J139" s="143"/>
      <c r="K139" s="143"/>
      <c r="L139" s="143"/>
      <c r="N139" s="143" t="s">
        <v>139</v>
      </c>
      <c r="O139" s="3" t="s">
        <v>139</v>
      </c>
      <c r="P139" s="74"/>
      <c r="Q139" s="89"/>
      <c r="R139" s="6"/>
      <c r="S139" s="39"/>
      <c r="T139" s="6"/>
      <c r="U139" s="5"/>
      <c r="V139" s="52"/>
      <c r="W139" s="56"/>
      <c r="X139" s="15"/>
      <c r="Y139" s="52"/>
      <c r="Z139" s="39"/>
      <c r="AA139" s="39"/>
      <c r="AB139" s="55"/>
      <c r="AC139" s="17"/>
      <c r="AD139" s="15"/>
      <c r="AE139" s="65"/>
      <c r="AF139" s="65"/>
      <c r="AG139" s="39"/>
      <c r="AH139" s="52"/>
      <c r="AO139" s="142"/>
    </row>
    <row r="140" spans="1:41" s="3" customFormat="1" ht="1.5" customHeight="1" x14ac:dyDescent="0.2">
      <c r="A140" s="3" t="s">
        <v>125</v>
      </c>
      <c r="P140" s="74"/>
      <c r="Q140" s="89"/>
      <c r="R140" s="6"/>
      <c r="S140" s="39"/>
      <c r="T140" s="6"/>
      <c r="U140" s="5"/>
      <c r="V140" s="52"/>
      <c r="W140" s="56"/>
      <c r="X140" s="15"/>
      <c r="Y140" s="52"/>
      <c r="Z140" s="39"/>
      <c r="AA140" s="39"/>
      <c r="AB140" s="55"/>
      <c r="AC140" s="17"/>
      <c r="AD140" s="15"/>
      <c r="AE140" s="65"/>
      <c r="AF140" s="65"/>
      <c r="AG140" s="39"/>
      <c r="AH140" s="52"/>
      <c r="AO140" s="142"/>
    </row>
    <row r="141" spans="1:41" s="3" customFormat="1" ht="10.5" customHeight="1" x14ac:dyDescent="0.2">
      <c r="B141" s="114" t="s">
        <v>57</v>
      </c>
      <c r="D141" s="40"/>
      <c r="E141" s="74" t="s">
        <v>144</v>
      </c>
      <c r="F141" s="74"/>
      <c r="G141" s="30" t="s">
        <v>50</v>
      </c>
      <c r="H141" s="30"/>
      <c r="I141" s="30"/>
      <c r="J141" s="30" t="s">
        <v>264</v>
      </c>
      <c r="K141" s="30"/>
      <c r="L141" s="30"/>
      <c r="M141" s="30"/>
      <c r="N141" s="30"/>
      <c r="P141" s="74" t="s">
        <v>275</v>
      </c>
      <c r="Q141" s="89"/>
      <c r="R141" s="29"/>
      <c r="S141" s="39">
        <f>IF(Suggested="Yes",AA141,AG141)</f>
        <v>7.25</v>
      </c>
      <c r="T141" s="37" t="s">
        <v>49</v>
      </c>
      <c r="U141" s="5" t="str">
        <f>+Instructions!$B$3</f>
        <v>G</v>
      </c>
      <c r="V141" s="52"/>
      <c r="W141" s="56">
        <f>+Instructions!$C$22</f>
        <v>0</v>
      </c>
      <c r="X141" s="17">
        <f>ROUND($AA141*(1-W141)+0.004999,2)</f>
        <v>7.25</v>
      </c>
      <c r="Y141" s="52"/>
      <c r="Z141" s="6" t="s">
        <v>868</v>
      </c>
      <c r="AA141" s="39">
        <v>7.25</v>
      </c>
      <c r="AB141" s="60">
        <f>+W141</f>
        <v>0</v>
      </c>
      <c r="AC141" s="17">
        <f>+X141</f>
        <v>7.25</v>
      </c>
      <c r="AD141" s="12">
        <f>(AG141-AC141)/AG141</f>
        <v>0</v>
      </c>
      <c r="AE141" s="122"/>
      <c r="AF141" s="129">
        <v>1</v>
      </c>
      <c r="AG141" s="38">
        <f>SUM(AJ141:AL141)+AE141</f>
        <v>7.25</v>
      </c>
      <c r="AH141" s="52"/>
      <c r="AJ141" s="17">
        <f>ROUND(AC141/(1-VLOOKUP(AF141,Group,2,FALSE)),2)</f>
        <v>7.25</v>
      </c>
      <c r="AK141" s="17">
        <f>IF(VLOOKUP(AF141,Group,5,FALSE)="YES",VLOOKUP(ROUND(ROUND(AJ141,1)-AJ141,2),Round,2,FALSE)+VLOOKUP(AF141,Group,6,FALSE),0)</f>
        <v>0</v>
      </c>
      <c r="AL141" s="17">
        <f>IF(VLOOKUP(AF141,Group,7,FALSE)="",0,ROUND(AJ141-0.04999,1)-AJ141+AM141)</f>
        <v>0</v>
      </c>
      <c r="AM141" s="17" t="str">
        <f>IF(VLOOKUP(AF141,Group,7,FALSE)="","",VLOOKUP(AF141,Group,7,FALSE))</f>
        <v/>
      </c>
      <c r="AO141" s="100" t="s">
        <v>61</v>
      </c>
    </row>
    <row r="142" spans="1:41" s="3" customFormat="1" ht="10.5" customHeight="1" x14ac:dyDescent="0.2">
      <c r="B142" s="114" t="s">
        <v>57</v>
      </c>
      <c r="D142" s="40"/>
      <c r="E142" s="74" t="s">
        <v>236</v>
      </c>
      <c r="F142" s="74"/>
      <c r="G142" s="30" t="s">
        <v>50</v>
      </c>
      <c r="H142" s="30"/>
      <c r="I142" s="30"/>
      <c r="J142" s="30" t="s">
        <v>264</v>
      </c>
      <c r="K142" s="30"/>
      <c r="L142" s="30"/>
      <c r="M142" s="30"/>
      <c r="N142" s="30"/>
      <c r="P142" s="74" t="s">
        <v>275</v>
      </c>
      <c r="Q142" s="89"/>
      <c r="R142" s="29"/>
      <c r="S142" s="39">
        <f>IF(Suggested="Yes",AA142,AG142)</f>
        <v>8.9499999999999993</v>
      </c>
      <c r="T142" s="37" t="s">
        <v>49</v>
      </c>
      <c r="U142" s="5" t="str">
        <f>+Instructions!$B$3</f>
        <v>G</v>
      </c>
      <c r="V142" s="52"/>
      <c r="W142" s="56">
        <f>+Instructions!$C$22</f>
        <v>0</v>
      </c>
      <c r="X142" s="17">
        <f>ROUND($AA142*(1-W142)+0.004999,2)</f>
        <v>8.9499999999999993</v>
      </c>
      <c r="Y142" s="52"/>
      <c r="Z142" s="6" t="s">
        <v>868</v>
      </c>
      <c r="AA142" s="39">
        <v>8.9499999999999993</v>
      </c>
      <c r="AB142" s="60">
        <f>+W142</f>
        <v>0</v>
      </c>
      <c r="AC142" s="17">
        <f>+X142</f>
        <v>8.9499999999999993</v>
      </c>
      <c r="AD142" s="12">
        <f>(AG142-AC142)/AG142</f>
        <v>0</v>
      </c>
      <c r="AE142" s="122"/>
      <c r="AF142" s="129">
        <v>1</v>
      </c>
      <c r="AG142" s="38">
        <f>SUM(AJ142:AL142)+AE142</f>
        <v>8.9499999999999993</v>
      </c>
      <c r="AH142" s="52"/>
      <c r="AJ142" s="17">
        <f>ROUND(AC142/(1-VLOOKUP(AF142,Group,2,FALSE)),2)</f>
        <v>8.9499999999999993</v>
      </c>
      <c r="AK142" s="17">
        <f>IF(VLOOKUP(AF142,Group,5,FALSE)="YES",VLOOKUP(ROUND(ROUND(AJ142,1)-AJ142,2),Round,2,FALSE)+VLOOKUP(AF142,Group,6,FALSE),0)</f>
        <v>0</v>
      </c>
      <c r="AL142" s="17">
        <f>IF(VLOOKUP(AF142,Group,7,FALSE)="",0,ROUND(AJ142-0.04999,1)-AJ142+AM142)</f>
        <v>0</v>
      </c>
      <c r="AM142" s="17" t="str">
        <f>IF(VLOOKUP(AF142,Group,7,FALSE)="","",VLOOKUP(AF142,Group,7,FALSE))</f>
        <v/>
      </c>
      <c r="AO142" s="100" t="s">
        <v>61</v>
      </c>
    </row>
    <row r="143" spans="1:41" s="3" customFormat="1" ht="0.95" customHeight="1" x14ac:dyDescent="0.2">
      <c r="A143" s="3" t="s">
        <v>125</v>
      </c>
      <c r="P143" s="74"/>
      <c r="Q143" s="89"/>
      <c r="R143" s="6"/>
      <c r="S143" s="39"/>
      <c r="T143" s="6"/>
      <c r="U143" s="5"/>
      <c r="V143" s="52"/>
      <c r="W143" s="56"/>
      <c r="X143" s="15"/>
      <c r="Y143" s="52"/>
      <c r="Z143" s="39"/>
      <c r="AA143" s="39"/>
      <c r="AB143" s="55"/>
      <c r="AC143" s="17"/>
      <c r="AD143" s="15"/>
      <c r="AE143" s="65"/>
      <c r="AF143" s="65"/>
      <c r="AG143" s="39"/>
      <c r="AH143" s="52"/>
      <c r="AO143" s="142"/>
    </row>
    <row r="144" spans="1:41" s="3" customFormat="1" ht="9.9499999999999993" customHeight="1" x14ac:dyDescent="0.2">
      <c r="B144" s="115" t="s">
        <v>47</v>
      </c>
      <c r="D144" s="40"/>
      <c r="E144" s="74" t="s">
        <v>100</v>
      </c>
      <c r="F144" s="74"/>
      <c r="G144" s="30" t="s">
        <v>108</v>
      </c>
      <c r="H144" s="30"/>
      <c r="I144" s="30"/>
      <c r="J144" s="30" t="s">
        <v>265</v>
      </c>
      <c r="K144" s="30"/>
      <c r="L144" s="30"/>
      <c r="M144" s="30" t="s">
        <v>139</v>
      </c>
      <c r="N144" s="30"/>
      <c r="P144" s="74" t="s">
        <v>426</v>
      </c>
      <c r="Q144" s="89"/>
      <c r="R144" s="29"/>
      <c r="S144" s="39">
        <f>IF(Suggested="Yes",AA144,AG144)</f>
        <v>7.35</v>
      </c>
      <c r="T144" s="37" t="s">
        <v>48</v>
      </c>
      <c r="U144" s="5" t="str">
        <f>+Instructions!$B$3</f>
        <v>G</v>
      </c>
      <c r="V144" s="52"/>
      <c r="W144" s="56">
        <f>+Instructions!$C$22</f>
        <v>0</v>
      </c>
      <c r="X144" s="39">
        <f>ROUND($AA144*(1-W144)+0.004999,2)</f>
        <v>7.35</v>
      </c>
      <c r="Y144" s="52"/>
      <c r="Z144" s="6" t="s">
        <v>869</v>
      </c>
      <c r="AA144" s="39">
        <v>7.35</v>
      </c>
      <c r="AB144" s="60">
        <f>+W144</f>
        <v>0</v>
      </c>
      <c r="AC144" s="39">
        <f>+X144</f>
        <v>7.35</v>
      </c>
      <c r="AD144" s="60">
        <f>(AG144-AC144)/AG144</f>
        <v>0</v>
      </c>
      <c r="AE144" s="122"/>
      <c r="AF144" s="131">
        <v>2</v>
      </c>
      <c r="AG144" s="44">
        <f>SUM(AJ144:AL144)+AE144</f>
        <v>7.35</v>
      </c>
      <c r="AH144" s="52"/>
      <c r="AJ144" s="17">
        <f>ROUND(AC144/(1-VLOOKUP(AF144,Group,2,FALSE)),2)</f>
        <v>7.35</v>
      </c>
      <c r="AK144" s="17">
        <f>IF(VLOOKUP(AF144,Group,5,FALSE)="YES",VLOOKUP(ROUND(ROUND(AJ144,1)-AJ144,2),Round,2,FALSE)+VLOOKUP(AF144,Group,6,FALSE),0)</f>
        <v>0</v>
      </c>
      <c r="AL144" s="17">
        <f>IF(VLOOKUP(AF144,Group,7,FALSE)="",0,ROUND(AJ144-0.04999,1)-AJ144+AM144)</f>
        <v>0</v>
      </c>
      <c r="AM144" s="17" t="str">
        <f>IF(VLOOKUP(AF144,Group,7,FALSE)="","",VLOOKUP(AF144,Group,7,FALSE))</f>
        <v/>
      </c>
      <c r="AO144" s="100" t="s">
        <v>61</v>
      </c>
    </row>
    <row r="145" spans="1:41" s="3" customFormat="1" ht="2.4500000000000002" customHeight="1" x14ac:dyDescent="0.2">
      <c r="C145" s="73"/>
      <c r="P145" s="74"/>
      <c r="Q145" s="89"/>
      <c r="R145" s="6"/>
      <c r="S145" s="39"/>
      <c r="T145" s="6"/>
      <c r="U145" s="5"/>
      <c r="V145" s="52"/>
      <c r="W145" s="56"/>
      <c r="X145" s="15"/>
      <c r="Y145" s="52"/>
      <c r="Z145" s="39"/>
      <c r="AA145" s="39"/>
      <c r="AB145" s="55"/>
      <c r="AC145" s="17"/>
      <c r="AD145" s="15"/>
      <c r="AE145" s="65"/>
      <c r="AF145" s="65"/>
      <c r="AG145" s="39"/>
      <c r="AH145" s="52"/>
      <c r="AO145" s="142"/>
    </row>
    <row r="146" spans="1:41" s="3" customFormat="1" ht="9.9499999999999993" customHeight="1" x14ac:dyDescent="0.2">
      <c r="D146" s="144" t="s">
        <v>492</v>
      </c>
      <c r="E146" s="143"/>
      <c r="G146" s="143"/>
      <c r="H146" s="143"/>
      <c r="J146" s="143"/>
      <c r="K146" s="143"/>
      <c r="L146" s="143"/>
      <c r="N146" s="143" t="s">
        <v>139</v>
      </c>
      <c r="O146" s="3" t="s">
        <v>139</v>
      </c>
      <c r="P146" s="74"/>
      <c r="Q146" s="89"/>
      <c r="R146" s="6"/>
      <c r="S146" s="39"/>
      <c r="T146" s="6"/>
      <c r="U146" s="5"/>
      <c r="V146" s="52"/>
      <c r="W146" s="56"/>
      <c r="X146" s="15"/>
      <c r="Y146" s="52"/>
      <c r="Z146" s="39"/>
      <c r="AA146" s="39"/>
      <c r="AB146" s="55"/>
      <c r="AC146" s="17"/>
      <c r="AD146" s="15"/>
      <c r="AE146" s="65"/>
      <c r="AF146" s="65"/>
      <c r="AG146" s="39"/>
      <c r="AH146" s="52"/>
      <c r="AO146" s="142"/>
    </row>
    <row r="147" spans="1:41" s="3" customFormat="1" ht="1.5" customHeight="1" x14ac:dyDescent="0.2">
      <c r="A147" s="3" t="s">
        <v>125</v>
      </c>
      <c r="P147" s="74"/>
      <c r="Q147" s="89"/>
      <c r="R147" s="6"/>
      <c r="S147" s="39"/>
      <c r="T147" s="6"/>
      <c r="U147" s="5"/>
      <c r="V147" s="52"/>
      <c r="W147" s="56"/>
      <c r="X147" s="15"/>
      <c r="Y147" s="52"/>
      <c r="Z147" s="39"/>
      <c r="AA147" s="39"/>
      <c r="AB147" s="55"/>
      <c r="AC147" s="17"/>
      <c r="AD147" s="15"/>
      <c r="AE147" s="65"/>
      <c r="AF147" s="65"/>
      <c r="AG147" s="39"/>
      <c r="AH147" s="52"/>
      <c r="AO147" s="142"/>
    </row>
    <row r="148" spans="1:41" s="3" customFormat="1" ht="9.9499999999999993" customHeight="1" x14ac:dyDescent="0.2">
      <c r="B148" s="113" t="s">
        <v>8</v>
      </c>
      <c r="D148" s="40"/>
      <c r="E148" s="74" t="s">
        <v>94</v>
      </c>
      <c r="F148" s="74"/>
      <c r="G148" s="30" t="s">
        <v>723</v>
      </c>
      <c r="H148" s="30"/>
      <c r="I148" s="30"/>
      <c r="J148" s="30"/>
      <c r="K148" s="30" t="s">
        <v>264</v>
      </c>
      <c r="L148" s="30"/>
      <c r="M148" s="30"/>
      <c r="N148" s="30"/>
      <c r="P148" s="74" t="s">
        <v>275</v>
      </c>
      <c r="Q148" s="89"/>
      <c r="R148" s="29" t="s">
        <v>54</v>
      </c>
      <c r="S148" s="39">
        <f>IF(Suggested="Yes",AA148,AG148)</f>
        <v>41.9</v>
      </c>
      <c r="T148" s="37" t="s">
        <v>49</v>
      </c>
      <c r="U148" s="5" t="str">
        <f>+Instructions!$B$3</f>
        <v>G</v>
      </c>
      <c r="V148" s="52"/>
      <c r="W148" s="56">
        <f>+Instructions!$C$22</f>
        <v>0</v>
      </c>
      <c r="X148" s="17">
        <f>ROUND($AA148*(1-W148)+0.004999,2)</f>
        <v>41.9</v>
      </c>
      <c r="Y148" s="52"/>
      <c r="Z148" s="6" t="s">
        <v>869</v>
      </c>
      <c r="AA148" s="39">
        <v>41.9</v>
      </c>
      <c r="AB148" s="60">
        <f>+W148</f>
        <v>0</v>
      </c>
      <c r="AC148" s="17">
        <f>+X148</f>
        <v>41.9</v>
      </c>
      <c r="AD148" s="12">
        <f>(AG148-AC148)/AG148</f>
        <v>0</v>
      </c>
      <c r="AE148" s="122"/>
      <c r="AF148" s="130">
        <v>3</v>
      </c>
      <c r="AG148" s="53">
        <f>SUM(AJ148:AL148)+AE148</f>
        <v>41.9</v>
      </c>
      <c r="AH148" s="52"/>
      <c r="AJ148" s="17">
        <f>ROUND(AC148/(1-VLOOKUP(AF148,Group,2,FALSE)),2)</f>
        <v>41.9</v>
      </c>
      <c r="AK148" s="17">
        <f>IF(VLOOKUP(AF148,Group,5,FALSE)="YES",VLOOKUP(ROUND(ROUND(AJ148,1)-AJ148,2),Round,2,FALSE)+VLOOKUP(AF148,Group,6,FALSE),0)</f>
        <v>0</v>
      </c>
      <c r="AL148" s="17">
        <f>IF(VLOOKUP(AF148,Group,7,FALSE)="",0,ROUND(AJ148-0.04999,1)-AJ148+AM148)</f>
        <v>0</v>
      </c>
      <c r="AM148" s="17" t="str">
        <f>IF(VLOOKUP(AF148,Group,7,FALSE)="","",VLOOKUP(AF148,Group,7,FALSE))</f>
        <v/>
      </c>
      <c r="AO148" s="100" t="s">
        <v>61</v>
      </c>
    </row>
    <row r="149" spans="1:41" s="3" customFormat="1" ht="2.4500000000000002" customHeight="1" x14ac:dyDescent="0.2">
      <c r="C149" s="73"/>
      <c r="P149" s="74"/>
      <c r="Q149" s="89"/>
      <c r="R149" s="6"/>
      <c r="S149" s="39"/>
      <c r="T149" s="6"/>
      <c r="U149" s="5"/>
      <c r="V149" s="52"/>
      <c r="W149" s="56"/>
      <c r="X149" s="15"/>
      <c r="Y149" s="52"/>
      <c r="Z149" s="39"/>
      <c r="AA149" s="39"/>
      <c r="AB149" s="55"/>
      <c r="AC149" s="17"/>
      <c r="AD149" s="15"/>
      <c r="AE149" s="65"/>
      <c r="AF149" s="65"/>
      <c r="AG149" s="39"/>
      <c r="AH149" s="52"/>
      <c r="AO149" s="142"/>
    </row>
    <row r="150" spans="1:41" s="3" customFormat="1" ht="9.9499999999999993" customHeight="1" x14ac:dyDescent="0.2">
      <c r="D150" s="144" t="s">
        <v>494</v>
      </c>
      <c r="E150" s="143"/>
      <c r="G150" s="143"/>
      <c r="H150" s="143"/>
      <c r="J150" s="143"/>
      <c r="K150" s="143"/>
      <c r="L150" s="143"/>
      <c r="N150" s="143" t="s">
        <v>139</v>
      </c>
      <c r="O150" s="3" t="s">
        <v>139</v>
      </c>
      <c r="P150" s="74"/>
      <c r="Q150" s="89"/>
      <c r="R150" s="6"/>
      <c r="S150" s="39"/>
      <c r="T150" s="6"/>
      <c r="U150" s="5"/>
      <c r="V150" s="52"/>
      <c r="W150" s="56"/>
      <c r="X150" s="15"/>
      <c r="Y150" s="52"/>
      <c r="Z150" s="39"/>
      <c r="AA150" s="39"/>
      <c r="AB150" s="55"/>
      <c r="AC150" s="17"/>
      <c r="AD150" s="15"/>
      <c r="AE150" s="65"/>
      <c r="AF150" s="65"/>
      <c r="AG150" s="39"/>
      <c r="AH150" s="52"/>
      <c r="AO150" s="142"/>
    </row>
    <row r="151" spans="1:41" s="3" customFormat="1" ht="1.5" customHeight="1" x14ac:dyDescent="0.2">
      <c r="A151" s="3" t="s">
        <v>125</v>
      </c>
      <c r="P151" s="74"/>
      <c r="Q151" s="89"/>
      <c r="R151" s="6"/>
      <c r="S151" s="39"/>
      <c r="T151" s="6"/>
      <c r="U151" s="5"/>
      <c r="V151" s="52"/>
      <c r="W151" s="56"/>
      <c r="X151" s="15"/>
      <c r="Y151" s="52"/>
      <c r="Z151" s="39"/>
      <c r="AA151" s="39"/>
      <c r="AB151" s="55"/>
      <c r="AC151" s="17"/>
      <c r="AD151" s="15"/>
      <c r="AE151" s="65"/>
      <c r="AF151" s="65"/>
      <c r="AG151" s="39"/>
      <c r="AH151" s="52"/>
      <c r="AO151" s="142"/>
    </row>
    <row r="152" spans="1:41" s="3" customFormat="1" ht="9.9499999999999993" customHeight="1" x14ac:dyDescent="0.2">
      <c r="D152" s="40" t="s">
        <v>10</v>
      </c>
      <c r="E152" s="143" t="s">
        <v>495</v>
      </c>
      <c r="G152" s="143"/>
      <c r="H152" s="143"/>
      <c r="J152" s="143"/>
      <c r="K152" s="143"/>
      <c r="L152" s="143"/>
      <c r="N152" s="143" t="s">
        <v>139</v>
      </c>
      <c r="O152" s="3" t="s">
        <v>139</v>
      </c>
      <c r="P152" s="74"/>
      <c r="Q152" s="89"/>
      <c r="R152" s="6"/>
      <c r="S152" s="39"/>
      <c r="T152" s="6"/>
      <c r="U152" s="5"/>
      <c r="V152" s="52"/>
      <c r="W152" s="56"/>
      <c r="X152" s="15"/>
      <c r="Y152" s="52"/>
      <c r="Z152" s="39"/>
      <c r="AA152" s="39"/>
      <c r="AB152" s="55"/>
      <c r="AC152" s="17"/>
      <c r="AD152" s="15"/>
      <c r="AE152" s="65"/>
      <c r="AF152" s="65"/>
      <c r="AG152" s="39"/>
      <c r="AH152" s="52"/>
      <c r="AO152" s="142"/>
    </row>
    <row r="153" spans="1:41" s="3" customFormat="1" ht="1.5" customHeight="1" x14ac:dyDescent="0.2">
      <c r="A153" s="3" t="s">
        <v>125</v>
      </c>
      <c r="P153" s="74"/>
      <c r="Q153" s="89"/>
      <c r="R153" s="6"/>
      <c r="S153" s="39"/>
      <c r="T153" s="6"/>
      <c r="U153" s="5"/>
      <c r="V153" s="52"/>
      <c r="W153" s="56"/>
      <c r="X153" s="15"/>
      <c r="Y153" s="52"/>
      <c r="Z153" s="39"/>
      <c r="AA153" s="39"/>
      <c r="AB153" s="55"/>
      <c r="AC153" s="17"/>
      <c r="AD153" s="15"/>
      <c r="AE153" s="65"/>
      <c r="AF153" s="65"/>
      <c r="AG153" s="39"/>
      <c r="AH153" s="52"/>
      <c r="AO153" s="142"/>
    </row>
    <row r="154" spans="1:41" s="3" customFormat="1" ht="10.5" customHeight="1" x14ac:dyDescent="0.2">
      <c r="B154" s="114" t="s">
        <v>57</v>
      </c>
      <c r="D154" s="40"/>
      <c r="E154" s="74" t="s">
        <v>94</v>
      </c>
      <c r="F154" s="74"/>
      <c r="G154" s="30" t="s">
        <v>50</v>
      </c>
      <c r="H154" s="30"/>
      <c r="I154" s="30"/>
      <c r="J154" s="30" t="s">
        <v>264</v>
      </c>
      <c r="K154" s="30"/>
      <c r="L154" s="30"/>
      <c r="M154" s="30"/>
      <c r="N154" s="30"/>
      <c r="P154" s="74" t="s">
        <v>275</v>
      </c>
      <c r="Q154" s="89"/>
      <c r="R154" s="29"/>
      <c r="S154" s="39">
        <f>IF(Suggested="Yes",AA154,AG154)</f>
        <v>43.95</v>
      </c>
      <c r="T154" s="37" t="s">
        <v>49</v>
      </c>
      <c r="U154" s="5" t="str">
        <f>+Instructions!$B$3</f>
        <v>G</v>
      </c>
      <c r="V154" s="52"/>
      <c r="W154" s="56">
        <f>+Instructions!$C$22</f>
        <v>0</v>
      </c>
      <c r="X154" s="17">
        <f>ROUND($AA154*(1-W154)+0.004999,2)</f>
        <v>43.95</v>
      </c>
      <c r="Y154" s="52"/>
      <c r="Z154" s="6" t="s">
        <v>868</v>
      </c>
      <c r="AA154" s="39">
        <v>43.95</v>
      </c>
      <c r="AB154" s="60">
        <f t="shared" ref="AB154:AC157" si="17">+W154</f>
        <v>0</v>
      </c>
      <c r="AC154" s="17">
        <f t="shared" si="17"/>
        <v>43.95</v>
      </c>
      <c r="AD154" s="12">
        <f>(AG154-AC154)/AG154</f>
        <v>0</v>
      </c>
      <c r="AE154" s="122"/>
      <c r="AF154" s="129">
        <v>1</v>
      </c>
      <c r="AG154" s="38">
        <f>SUM(AJ154:AL154)+AE154</f>
        <v>43.95</v>
      </c>
      <c r="AH154" s="52"/>
      <c r="AJ154" s="17">
        <f>ROUND(AC154/(1-VLOOKUP(AF154,Group,2,FALSE)),2)</f>
        <v>43.95</v>
      </c>
      <c r="AK154" s="17">
        <f>IF(VLOOKUP(AF154,Group,5,FALSE)="YES",VLOOKUP(ROUND(ROUND(AJ154,1)-AJ154,2),Round,2,FALSE)+VLOOKUP(AF154,Group,6,FALSE),0)</f>
        <v>0</v>
      </c>
      <c r="AL154" s="17">
        <f>IF(VLOOKUP(AF154,Group,7,FALSE)="",0,ROUND(AJ154-0.04999,1)-AJ154+AM154)</f>
        <v>0</v>
      </c>
      <c r="AM154" s="17" t="str">
        <f>IF(VLOOKUP(AF154,Group,7,FALSE)="","",VLOOKUP(AF154,Group,7,FALSE))</f>
        <v/>
      </c>
      <c r="AO154" s="100" t="s">
        <v>61</v>
      </c>
    </row>
    <row r="155" spans="1:41" s="3" customFormat="1" ht="10.5" customHeight="1" x14ac:dyDescent="0.2">
      <c r="B155" s="114" t="s">
        <v>57</v>
      </c>
      <c r="D155" s="40"/>
      <c r="E155" s="74" t="s">
        <v>144</v>
      </c>
      <c r="F155" s="74"/>
      <c r="G155" s="30" t="s">
        <v>50</v>
      </c>
      <c r="H155" s="30"/>
      <c r="I155" s="30"/>
      <c r="J155" s="30" t="s">
        <v>264</v>
      </c>
      <c r="K155" s="30"/>
      <c r="L155" s="30"/>
      <c r="M155" s="30"/>
      <c r="N155" s="30"/>
      <c r="P155" s="74" t="s">
        <v>275</v>
      </c>
      <c r="Q155" s="89"/>
      <c r="R155" s="29"/>
      <c r="S155" s="39">
        <f>IF(Suggested="Yes",AA155,AG155)</f>
        <v>32.4</v>
      </c>
      <c r="T155" s="37" t="s">
        <v>49</v>
      </c>
      <c r="U155" s="5" t="str">
        <f>+Instructions!$B$3</f>
        <v>G</v>
      </c>
      <c r="V155" s="52"/>
      <c r="W155" s="56">
        <f>+Instructions!$C$22</f>
        <v>0</v>
      </c>
      <c r="X155" s="17">
        <f>ROUND($AA155*(1-W155)+0.004999,2)</f>
        <v>32.4</v>
      </c>
      <c r="Y155" s="52"/>
      <c r="Z155" s="6" t="s">
        <v>868</v>
      </c>
      <c r="AA155" s="39">
        <v>32.4</v>
      </c>
      <c r="AB155" s="60">
        <f t="shared" si="17"/>
        <v>0</v>
      </c>
      <c r="AC155" s="17">
        <f t="shared" si="17"/>
        <v>32.4</v>
      </c>
      <c r="AD155" s="12">
        <f>(AG155-AC155)/AG155</f>
        <v>0</v>
      </c>
      <c r="AE155" s="122"/>
      <c r="AF155" s="129">
        <v>1</v>
      </c>
      <c r="AG155" s="38">
        <f>SUM(AJ155:AL155)+AE155</f>
        <v>32.4</v>
      </c>
      <c r="AH155" s="52"/>
      <c r="AJ155" s="17">
        <f>ROUND(AC155/(1-VLOOKUP(AF155,Group,2,FALSE)),2)</f>
        <v>32.4</v>
      </c>
      <c r="AK155" s="17">
        <f>IF(VLOOKUP(AF155,Group,5,FALSE)="YES",VLOOKUP(ROUND(ROUND(AJ155,1)-AJ155,2),Round,2,FALSE)+VLOOKUP(AF155,Group,6,FALSE),0)</f>
        <v>0</v>
      </c>
      <c r="AL155" s="17">
        <f>IF(VLOOKUP(AF155,Group,7,FALSE)="",0,ROUND(AJ155-0.04999,1)-AJ155+AM155)</f>
        <v>0</v>
      </c>
      <c r="AM155" s="17" t="str">
        <f>IF(VLOOKUP(AF155,Group,7,FALSE)="","",VLOOKUP(AF155,Group,7,FALSE))</f>
        <v/>
      </c>
      <c r="AO155" s="100" t="s">
        <v>61</v>
      </c>
    </row>
    <row r="156" spans="1:41" s="3" customFormat="1" ht="10.5" customHeight="1" x14ac:dyDescent="0.2">
      <c r="B156" s="114" t="s">
        <v>57</v>
      </c>
      <c r="D156" s="40"/>
      <c r="E156" s="74" t="s">
        <v>219</v>
      </c>
      <c r="F156" s="74"/>
      <c r="G156" s="30" t="s">
        <v>50</v>
      </c>
      <c r="H156" s="30"/>
      <c r="I156" s="30"/>
      <c r="J156" s="30" t="s">
        <v>264</v>
      </c>
      <c r="K156" s="30"/>
      <c r="L156" s="30"/>
      <c r="M156" s="30"/>
      <c r="N156" s="30"/>
      <c r="P156" s="74" t="s">
        <v>275</v>
      </c>
      <c r="Q156" s="89"/>
      <c r="R156" s="29"/>
      <c r="S156" s="39">
        <f>IF(Suggested="Yes",AA156,AG156)</f>
        <v>26.5</v>
      </c>
      <c r="T156" s="37" t="s">
        <v>49</v>
      </c>
      <c r="U156" s="5" t="str">
        <f>+Instructions!$B$3</f>
        <v>G</v>
      </c>
      <c r="V156" s="52"/>
      <c r="W156" s="56">
        <f>+Instructions!$C$22</f>
        <v>0</v>
      </c>
      <c r="X156" s="17">
        <f>ROUND($AA156*(1-W156)+0.004999,2)</f>
        <v>26.5</v>
      </c>
      <c r="Y156" s="52"/>
      <c r="Z156" s="6" t="s">
        <v>868</v>
      </c>
      <c r="AA156" s="39">
        <v>26.5</v>
      </c>
      <c r="AB156" s="60">
        <f t="shared" si="17"/>
        <v>0</v>
      </c>
      <c r="AC156" s="17">
        <f t="shared" si="17"/>
        <v>26.5</v>
      </c>
      <c r="AD156" s="12">
        <f>(AG156-AC156)/AG156</f>
        <v>0</v>
      </c>
      <c r="AE156" s="122"/>
      <c r="AF156" s="129">
        <v>1</v>
      </c>
      <c r="AG156" s="38">
        <f>SUM(AJ156:AL156)+AE156</f>
        <v>26.5</v>
      </c>
      <c r="AH156" s="52"/>
      <c r="AJ156" s="17">
        <f>ROUND(AC156/(1-VLOOKUP(AF156,Group,2,FALSE)),2)</f>
        <v>26.5</v>
      </c>
      <c r="AK156" s="17">
        <f>IF(VLOOKUP(AF156,Group,5,FALSE)="YES",VLOOKUP(ROUND(ROUND(AJ156,1)-AJ156,2),Round,2,FALSE)+VLOOKUP(AF156,Group,6,FALSE),0)</f>
        <v>0</v>
      </c>
      <c r="AL156" s="17">
        <f>IF(VLOOKUP(AF156,Group,7,FALSE)="",0,ROUND(AJ156-0.04999,1)-AJ156+AM156)</f>
        <v>0</v>
      </c>
      <c r="AM156" s="17" t="str">
        <f>IF(VLOOKUP(AF156,Group,7,FALSE)="","",VLOOKUP(AF156,Group,7,FALSE))</f>
        <v/>
      </c>
      <c r="AO156" s="100" t="s">
        <v>61</v>
      </c>
    </row>
    <row r="157" spans="1:41" s="3" customFormat="1" ht="10.5" customHeight="1" x14ac:dyDescent="0.2">
      <c r="B157" s="114" t="s">
        <v>57</v>
      </c>
      <c r="D157" s="40"/>
      <c r="E157" s="74" t="s">
        <v>236</v>
      </c>
      <c r="F157" s="74"/>
      <c r="G157" s="30" t="s">
        <v>50</v>
      </c>
      <c r="H157" s="30"/>
      <c r="I157" s="30"/>
      <c r="J157" s="30" t="s">
        <v>264</v>
      </c>
      <c r="K157" s="30"/>
      <c r="L157" s="30"/>
      <c r="M157" s="30"/>
      <c r="N157" s="30"/>
      <c r="P157" s="74" t="s">
        <v>275</v>
      </c>
      <c r="Q157" s="89"/>
      <c r="R157" s="29"/>
      <c r="S157" s="39">
        <f>IF(Suggested="Yes",AA157,AG157)</f>
        <v>22.6</v>
      </c>
      <c r="T157" s="37" t="s">
        <v>49</v>
      </c>
      <c r="U157" s="5" t="str">
        <f>+Instructions!$B$3</f>
        <v>G</v>
      </c>
      <c r="V157" s="52"/>
      <c r="W157" s="56">
        <f>+Instructions!$C$22</f>
        <v>0</v>
      </c>
      <c r="X157" s="17">
        <f>ROUND($AA157*(1-W157)+0.004999,2)</f>
        <v>22.6</v>
      </c>
      <c r="Y157" s="52"/>
      <c r="Z157" s="6" t="s">
        <v>868</v>
      </c>
      <c r="AA157" s="39">
        <v>22.6</v>
      </c>
      <c r="AB157" s="60">
        <f t="shared" si="17"/>
        <v>0</v>
      </c>
      <c r="AC157" s="17">
        <f t="shared" si="17"/>
        <v>22.6</v>
      </c>
      <c r="AD157" s="12">
        <f>(AG157-AC157)/AG157</f>
        <v>0</v>
      </c>
      <c r="AE157" s="122"/>
      <c r="AF157" s="129">
        <v>1</v>
      </c>
      <c r="AG157" s="38">
        <f>SUM(AJ157:AL157)+AE157</f>
        <v>22.6</v>
      </c>
      <c r="AH157" s="52"/>
      <c r="AJ157" s="17">
        <f>ROUND(AC157/(1-VLOOKUP(AF157,Group,2,FALSE)),2)</f>
        <v>22.6</v>
      </c>
      <c r="AK157" s="17">
        <f>IF(VLOOKUP(AF157,Group,5,FALSE)="YES",VLOOKUP(ROUND(ROUND(AJ157,1)-AJ157,2),Round,2,FALSE)+VLOOKUP(AF157,Group,6,FALSE),0)</f>
        <v>0</v>
      </c>
      <c r="AL157" s="17">
        <f>IF(VLOOKUP(AF157,Group,7,FALSE)="",0,ROUND(AJ157-0.04999,1)-AJ157+AM157)</f>
        <v>0</v>
      </c>
      <c r="AM157" s="17" t="str">
        <f>IF(VLOOKUP(AF157,Group,7,FALSE)="","",VLOOKUP(AF157,Group,7,FALSE))</f>
        <v/>
      </c>
      <c r="AO157" s="100" t="s">
        <v>61</v>
      </c>
    </row>
    <row r="158" spans="1:41" s="3" customFormat="1" ht="2.4500000000000002" customHeight="1" x14ac:dyDescent="0.2">
      <c r="C158" s="73"/>
      <c r="P158" s="74"/>
      <c r="Q158" s="89"/>
      <c r="R158" s="6"/>
      <c r="S158" s="39"/>
      <c r="T158" s="6"/>
      <c r="U158" s="5"/>
      <c r="V158" s="52"/>
      <c r="W158" s="56"/>
      <c r="X158" s="15"/>
      <c r="Y158" s="52"/>
      <c r="Z158" s="39"/>
      <c r="AA158" s="39"/>
      <c r="AB158" s="55"/>
      <c r="AC158" s="17"/>
      <c r="AD158" s="15"/>
      <c r="AE158" s="65"/>
      <c r="AF158" s="65"/>
      <c r="AG158" s="39"/>
      <c r="AH158" s="52"/>
      <c r="AO158" s="142"/>
    </row>
    <row r="159" spans="1:41" s="3" customFormat="1" ht="9.9499999999999993" customHeight="1" x14ac:dyDescent="0.2">
      <c r="D159" s="144" t="s">
        <v>496</v>
      </c>
      <c r="E159" s="143"/>
      <c r="G159" s="143"/>
      <c r="H159" s="143"/>
      <c r="J159" s="143"/>
      <c r="K159" s="143"/>
      <c r="L159" s="143"/>
      <c r="N159" s="143" t="s">
        <v>139</v>
      </c>
      <c r="O159" s="3" t="s">
        <v>139</v>
      </c>
      <c r="P159" s="74"/>
      <c r="Q159" s="89"/>
      <c r="R159" s="6"/>
      <c r="S159" s="39"/>
      <c r="T159" s="6"/>
      <c r="U159" s="5"/>
      <c r="V159" s="52"/>
      <c r="W159" s="56"/>
      <c r="X159" s="15"/>
      <c r="Y159" s="52"/>
      <c r="Z159" s="39"/>
      <c r="AA159" s="39"/>
      <c r="AB159" s="55"/>
      <c r="AC159" s="17"/>
      <c r="AD159" s="15"/>
      <c r="AE159" s="65"/>
      <c r="AF159" s="65"/>
      <c r="AG159" s="39"/>
      <c r="AH159" s="52"/>
      <c r="AO159" s="142"/>
    </row>
    <row r="160" spans="1:41" s="3" customFormat="1" ht="1.5" customHeight="1" x14ac:dyDescent="0.2">
      <c r="A160" s="3" t="s">
        <v>125</v>
      </c>
      <c r="P160" s="74"/>
      <c r="Q160" s="89"/>
      <c r="R160" s="6"/>
      <c r="S160" s="39"/>
      <c r="T160" s="6"/>
      <c r="U160" s="5"/>
      <c r="V160" s="52"/>
      <c r="W160" s="56"/>
      <c r="X160" s="15"/>
      <c r="Y160" s="52"/>
      <c r="Z160" s="39"/>
      <c r="AA160" s="39"/>
      <c r="AB160" s="55"/>
      <c r="AC160" s="17"/>
      <c r="AD160" s="15"/>
      <c r="AE160" s="65"/>
      <c r="AF160" s="65"/>
      <c r="AG160" s="39"/>
      <c r="AH160" s="52"/>
      <c r="AO160" s="142"/>
    </row>
    <row r="161" spans="1:41" s="3" customFormat="1" ht="9.9499999999999993" customHeight="1" x14ac:dyDescent="0.2">
      <c r="D161" s="40" t="s">
        <v>10</v>
      </c>
      <c r="E161" s="143" t="s">
        <v>495</v>
      </c>
      <c r="G161" s="143"/>
      <c r="H161" s="143"/>
      <c r="J161" s="143"/>
      <c r="K161" s="143"/>
      <c r="L161" s="143"/>
      <c r="N161" s="143" t="s">
        <v>139</v>
      </c>
      <c r="O161" s="3" t="s">
        <v>139</v>
      </c>
      <c r="P161" s="74"/>
      <c r="Q161" s="89"/>
      <c r="R161" s="6"/>
      <c r="S161" s="39"/>
      <c r="T161" s="6"/>
      <c r="U161" s="5"/>
      <c r="V161" s="52"/>
      <c r="W161" s="56"/>
      <c r="X161" s="15"/>
      <c r="Y161" s="52"/>
      <c r="Z161" s="39"/>
      <c r="AA161" s="39"/>
      <c r="AB161" s="55"/>
      <c r="AC161" s="17"/>
      <c r="AD161" s="15"/>
      <c r="AE161" s="65"/>
      <c r="AF161" s="65"/>
      <c r="AG161" s="39"/>
      <c r="AH161" s="52"/>
      <c r="AO161" s="142"/>
    </row>
    <row r="162" spans="1:41" s="3" customFormat="1" ht="1.5" customHeight="1" x14ac:dyDescent="0.2">
      <c r="A162" s="3" t="s">
        <v>125</v>
      </c>
      <c r="P162" s="74"/>
      <c r="Q162" s="89"/>
      <c r="R162" s="6"/>
      <c r="S162" s="39"/>
      <c r="T162" s="6"/>
      <c r="U162" s="5"/>
      <c r="V162" s="52"/>
      <c r="W162" s="56"/>
      <c r="X162" s="15"/>
      <c r="Y162" s="52"/>
      <c r="Z162" s="39"/>
      <c r="AA162" s="39"/>
      <c r="AB162" s="55"/>
      <c r="AC162" s="17"/>
      <c r="AD162" s="15"/>
      <c r="AE162" s="65"/>
      <c r="AF162" s="65"/>
      <c r="AG162" s="39"/>
      <c r="AH162" s="52"/>
      <c r="AO162" s="142"/>
    </row>
    <row r="163" spans="1:41" s="3" customFormat="1" ht="10.5" customHeight="1" x14ac:dyDescent="0.2">
      <c r="B163" s="114" t="s">
        <v>57</v>
      </c>
      <c r="D163" s="40"/>
      <c r="E163" s="74" t="s">
        <v>144</v>
      </c>
      <c r="F163" s="74"/>
      <c r="G163" s="30" t="s">
        <v>50</v>
      </c>
      <c r="H163" s="30"/>
      <c r="I163" s="30"/>
      <c r="J163" s="30" t="s">
        <v>264</v>
      </c>
      <c r="K163" s="30"/>
      <c r="L163" s="30"/>
      <c r="M163" s="30"/>
      <c r="N163" s="30"/>
      <c r="P163" s="74" t="s">
        <v>275</v>
      </c>
      <c r="Q163" s="89"/>
      <c r="R163" s="29"/>
      <c r="S163" s="39">
        <f>IF(Suggested="Yes",AA163,AG163)</f>
        <v>7.25</v>
      </c>
      <c r="T163" s="37" t="s">
        <v>49</v>
      </c>
      <c r="U163" s="5" t="str">
        <f>+Instructions!$B$3</f>
        <v>G</v>
      </c>
      <c r="V163" s="52"/>
      <c r="W163" s="56">
        <f>+Instructions!$C$22</f>
        <v>0</v>
      </c>
      <c r="X163" s="17">
        <f>ROUND($AA163*(1-W163)+0.004999,2)</f>
        <v>7.25</v>
      </c>
      <c r="Y163" s="52"/>
      <c r="Z163" s="6" t="s">
        <v>868</v>
      </c>
      <c r="AA163" s="39">
        <v>7.25</v>
      </c>
      <c r="AB163" s="60">
        <f>+W163</f>
        <v>0</v>
      </c>
      <c r="AC163" s="17">
        <f>+X163</f>
        <v>7.25</v>
      </c>
      <c r="AD163" s="12">
        <f>(AG163-AC163)/AG163</f>
        <v>0</v>
      </c>
      <c r="AE163" s="122"/>
      <c r="AF163" s="129">
        <v>1</v>
      </c>
      <c r="AG163" s="38">
        <f>SUM(AJ163:AL163)+AE163</f>
        <v>7.25</v>
      </c>
      <c r="AH163" s="52"/>
      <c r="AJ163" s="17">
        <f>ROUND(AC163/(1-VLOOKUP(AF163,Group,2,FALSE)),2)</f>
        <v>7.25</v>
      </c>
      <c r="AK163" s="17">
        <f>IF(VLOOKUP(AF163,Group,5,FALSE)="YES",VLOOKUP(ROUND(ROUND(AJ163,1)-AJ163,2),Round,2,FALSE)+VLOOKUP(AF163,Group,6,FALSE),0)</f>
        <v>0</v>
      </c>
      <c r="AL163" s="17">
        <f>IF(VLOOKUP(AF163,Group,7,FALSE)="",0,ROUND(AJ163-0.04999,1)-AJ163+AM163)</f>
        <v>0</v>
      </c>
      <c r="AM163" s="17" t="str">
        <f>IF(VLOOKUP(AF163,Group,7,FALSE)="","",VLOOKUP(AF163,Group,7,FALSE))</f>
        <v/>
      </c>
      <c r="AO163" s="100" t="s">
        <v>61</v>
      </c>
    </row>
    <row r="164" spans="1:41" s="3" customFormat="1" ht="10.5" customHeight="1" x14ac:dyDescent="0.2">
      <c r="B164" s="114" t="s">
        <v>57</v>
      </c>
      <c r="D164" s="40"/>
      <c r="E164" s="74" t="s">
        <v>236</v>
      </c>
      <c r="F164" s="74"/>
      <c r="G164" s="30" t="s">
        <v>50</v>
      </c>
      <c r="H164" s="30"/>
      <c r="I164" s="30"/>
      <c r="J164" s="30" t="s">
        <v>264</v>
      </c>
      <c r="K164" s="30"/>
      <c r="L164" s="30"/>
      <c r="M164" s="30"/>
      <c r="N164" s="30"/>
      <c r="P164" s="74" t="s">
        <v>275</v>
      </c>
      <c r="Q164" s="89"/>
      <c r="R164" s="29"/>
      <c r="S164" s="39">
        <f>IF(Suggested="Yes",AA164,AG164)</f>
        <v>9.1999999999999993</v>
      </c>
      <c r="T164" s="37" t="s">
        <v>49</v>
      </c>
      <c r="U164" s="5" t="str">
        <f>+Instructions!$B$3</f>
        <v>G</v>
      </c>
      <c r="V164" s="52"/>
      <c r="W164" s="56">
        <f>+Instructions!$C$22</f>
        <v>0</v>
      </c>
      <c r="X164" s="17">
        <f>ROUND($AA164*(1-W164)+0.004999,2)</f>
        <v>9.1999999999999993</v>
      </c>
      <c r="Y164" s="52"/>
      <c r="Z164" s="6" t="s">
        <v>868</v>
      </c>
      <c r="AA164" s="39">
        <v>9.1999999999999993</v>
      </c>
      <c r="AB164" s="60">
        <f>+W164</f>
        <v>0</v>
      </c>
      <c r="AC164" s="17">
        <f>+X164</f>
        <v>9.1999999999999993</v>
      </c>
      <c r="AD164" s="12">
        <f>(AG164-AC164)/AG164</f>
        <v>0</v>
      </c>
      <c r="AE164" s="122"/>
      <c r="AF164" s="129">
        <v>1</v>
      </c>
      <c r="AG164" s="38">
        <f>SUM(AJ164:AL164)+AE164</f>
        <v>9.1999999999999993</v>
      </c>
      <c r="AH164" s="52"/>
      <c r="AJ164" s="17">
        <f>ROUND(AC164/(1-VLOOKUP(AF164,Group,2,FALSE)),2)</f>
        <v>9.1999999999999993</v>
      </c>
      <c r="AK164" s="17">
        <f>IF(VLOOKUP(AF164,Group,5,FALSE)="YES",VLOOKUP(ROUND(ROUND(AJ164,1)-AJ164,2),Round,2,FALSE)+VLOOKUP(AF164,Group,6,FALSE),0)</f>
        <v>0</v>
      </c>
      <c r="AL164" s="17">
        <f>IF(VLOOKUP(AF164,Group,7,FALSE)="",0,ROUND(AJ164-0.04999,1)-AJ164+AM164)</f>
        <v>0</v>
      </c>
      <c r="AM164" s="17" t="str">
        <f>IF(VLOOKUP(AF164,Group,7,FALSE)="","",VLOOKUP(AF164,Group,7,FALSE))</f>
        <v/>
      </c>
      <c r="AO164" s="100" t="s">
        <v>61</v>
      </c>
    </row>
    <row r="165" spans="1:41" s="3" customFormat="1" ht="1.5" customHeight="1" x14ac:dyDescent="0.2">
      <c r="B165" s="120"/>
      <c r="D165" s="40"/>
      <c r="E165" s="74"/>
      <c r="F165" s="74"/>
      <c r="G165" s="30"/>
      <c r="H165" s="30"/>
      <c r="I165" s="30"/>
      <c r="J165" s="30"/>
      <c r="K165" s="30"/>
      <c r="L165" s="30"/>
      <c r="M165" s="30"/>
      <c r="N165" s="30"/>
      <c r="P165" s="74"/>
      <c r="Q165" s="89"/>
      <c r="R165" s="29"/>
      <c r="S165" s="39"/>
      <c r="T165" s="37"/>
      <c r="U165" s="5"/>
      <c r="V165" s="52"/>
      <c r="W165" s="56"/>
      <c r="X165" s="39"/>
      <c r="Y165" s="52"/>
      <c r="Z165" s="6"/>
      <c r="AA165" s="39"/>
      <c r="AB165" s="60"/>
      <c r="AC165" s="39"/>
      <c r="AD165" s="60"/>
      <c r="AE165" s="75"/>
      <c r="AF165" s="154"/>
      <c r="AG165" s="39"/>
      <c r="AH165" s="52"/>
      <c r="AJ165" s="17"/>
      <c r="AK165" s="17"/>
      <c r="AL165" s="17"/>
      <c r="AM165" s="17"/>
      <c r="AO165" s="31"/>
    </row>
    <row r="166" spans="1:41" s="3" customFormat="1" ht="9.6" customHeight="1" x14ac:dyDescent="0.2">
      <c r="B166" s="120"/>
      <c r="D166" s="40" t="s">
        <v>112</v>
      </c>
      <c r="E166" s="169" t="s">
        <v>493</v>
      </c>
      <c r="F166" s="74"/>
      <c r="G166" s="30"/>
      <c r="H166" s="30"/>
      <c r="J166" s="30"/>
      <c r="K166" s="30"/>
      <c r="L166" s="30"/>
      <c r="M166" s="30"/>
      <c r="N166" s="30"/>
      <c r="P166" s="74"/>
      <c r="Q166" s="89"/>
      <c r="R166" s="29"/>
      <c r="S166" s="39"/>
      <c r="T166" s="37"/>
      <c r="U166" s="5"/>
      <c r="V166" s="52"/>
      <c r="W166" s="56"/>
      <c r="X166" s="39"/>
      <c r="Y166" s="52"/>
      <c r="Z166" s="6"/>
      <c r="AA166" s="39"/>
      <c r="AB166" s="60"/>
      <c r="AC166" s="39"/>
      <c r="AD166" s="60"/>
      <c r="AE166" s="75"/>
      <c r="AF166" s="154"/>
      <c r="AG166" s="39"/>
      <c r="AH166" s="52"/>
      <c r="AJ166" s="17"/>
      <c r="AK166" s="17"/>
      <c r="AL166" s="17"/>
      <c r="AM166" s="17"/>
      <c r="AO166" s="31"/>
    </row>
    <row r="167" spans="1:41" s="3" customFormat="1" ht="3.95" customHeight="1" x14ac:dyDescent="0.2">
      <c r="B167" s="120"/>
      <c r="D167" s="40"/>
      <c r="E167" s="74"/>
      <c r="F167" s="74"/>
      <c r="G167" s="30"/>
      <c r="H167" s="30"/>
      <c r="I167" s="30"/>
      <c r="J167" s="30"/>
      <c r="K167" s="30"/>
      <c r="L167" s="30"/>
      <c r="M167" s="30"/>
      <c r="N167" s="30"/>
      <c r="P167" s="74"/>
      <c r="Q167" s="89"/>
      <c r="R167" s="29"/>
      <c r="S167" s="39"/>
      <c r="T167" s="37"/>
      <c r="U167" s="5"/>
      <c r="V167" s="52"/>
      <c r="W167" s="56"/>
      <c r="X167" s="39"/>
      <c r="Y167" s="52"/>
      <c r="Z167" s="6"/>
      <c r="AA167" s="39"/>
      <c r="AB167" s="60"/>
      <c r="AC167" s="39"/>
      <c r="AD167" s="60"/>
      <c r="AE167" s="75"/>
      <c r="AF167" s="154"/>
      <c r="AG167" s="39"/>
      <c r="AH167" s="52"/>
      <c r="AJ167" s="17"/>
      <c r="AK167" s="17"/>
      <c r="AL167" s="17"/>
      <c r="AM167" s="17"/>
      <c r="AO167" s="31"/>
    </row>
    <row r="168" spans="1:41" s="3" customFormat="1" ht="9.9499999999999993" customHeight="1" x14ac:dyDescent="0.2">
      <c r="C168" s="73" t="s">
        <v>743</v>
      </c>
      <c r="P168" s="74"/>
      <c r="Q168" s="89"/>
      <c r="R168" s="177" t="s">
        <v>233</v>
      </c>
      <c r="S168" s="178" t="s">
        <v>261</v>
      </c>
      <c r="T168" s="179"/>
      <c r="U168" s="5"/>
      <c r="V168" s="52"/>
      <c r="W168" s="56"/>
      <c r="X168" s="15"/>
      <c r="Y168" s="52"/>
      <c r="Z168" s="39"/>
      <c r="AA168" s="39"/>
      <c r="AB168" s="55"/>
      <c r="AC168" s="17"/>
      <c r="AD168" s="15"/>
      <c r="AE168" s="65"/>
      <c r="AF168" s="65"/>
      <c r="AG168" s="39"/>
      <c r="AH168" s="52"/>
      <c r="AO168" s="142"/>
    </row>
    <row r="169" spans="1:41" s="3" customFormat="1" ht="2.85" customHeight="1" x14ac:dyDescent="0.2">
      <c r="C169" s="73"/>
      <c r="P169" s="74"/>
      <c r="Q169" s="89"/>
      <c r="R169" s="6"/>
      <c r="S169" s="39"/>
      <c r="T169" s="6"/>
      <c r="U169" s="5"/>
      <c r="V169" s="52"/>
      <c r="W169" s="56"/>
      <c r="X169" s="15"/>
      <c r="Y169" s="52"/>
      <c r="Z169" s="39"/>
      <c r="AA169" s="39"/>
      <c r="AB169" s="55"/>
      <c r="AC169" s="17"/>
      <c r="AD169" s="15"/>
      <c r="AE169" s="65"/>
      <c r="AF169" s="65"/>
      <c r="AG169" s="39"/>
      <c r="AH169" s="52"/>
      <c r="AO169" s="142"/>
    </row>
    <row r="170" spans="1:41" s="3" customFormat="1" ht="9.9499999999999993" customHeight="1" x14ac:dyDescent="0.2">
      <c r="D170" s="40" t="s">
        <v>10</v>
      </c>
      <c r="E170" s="143" t="s">
        <v>260</v>
      </c>
      <c r="G170" s="143"/>
      <c r="H170" s="143"/>
      <c r="I170" s="143"/>
      <c r="J170" s="143"/>
      <c r="K170" s="143"/>
      <c r="L170" s="143"/>
      <c r="N170" s="143"/>
      <c r="P170" s="74"/>
      <c r="Q170" s="89"/>
      <c r="R170" s="6"/>
      <c r="S170" s="39"/>
      <c r="T170" s="6"/>
      <c r="U170" s="5"/>
      <c r="V170" s="52"/>
      <c r="W170" s="56"/>
      <c r="X170" s="15"/>
      <c r="Y170" s="52"/>
      <c r="Z170" s="39"/>
      <c r="AA170" s="39"/>
      <c r="AB170" s="55"/>
      <c r="AC170" s="17"/>
      <c r="AD170" s="15"/>
      <c r="AE170" s="65"/>
      <c r="AF170" s="65"/>
      <c r="AG170" s="39"/>
      <c r="AH170" s="52"/>
      <c r="AO170" s="142"/>
    </row>
    <row r="171" spans="1:41" s="3" customFormat="1" ht="1.5" customHeight="1" x14ac:dyDescent="0.2">
      <c r="A171" s="3" t="s">
        <v>125</v>
      </c>
      <c r="P171" s="74"/>
      <c r="Q171" s="89"/>
      <c r="R171" s="6"/>
      <c r="S171" s="39"/>
      <c r="T171" s="6"/>
      <c r="U171" s="5"/>
      <c r="V171" s="52"/>
      <c r="W171" s="56"/>
      <c r="X171" s="15"/>
      <c r="Y171" s="52"/>
      <c r="Z171" s="39"/>
      <c r="AA171" s="39"/>
      <c r="AB171" s="55"/>
      <c r="AC171" s="17"/>
      <c r="AD171" s="15"/>
      <c r="AE171" s="65"/>
      <c r="AF171" s="65"/>
      <c r="AG171" s="39"/>
      <c r="AH171" s="52"/>
      <c r="AO171" s="142"/>
    </row>
    <row r="172" spans="1:41" s="3" customFormat="1" ht="10.5" customHeight="1" x14ac:dyDescent="0.2">
      <c r="B172" s="114" t="s">
        <v>57</v>
      </c>
      <c r="D172" s="40"/>
      <c r="E172" s="74" t="s">
        <v>94</v>
      </c>
      <c r="F172" s="74"/>
      <c r="G172" s="30" t="s">
        <v>50</v>
      </c>
      <c r="H172" s="30"/>
      <c r="I172" s="30"/>
      <c r="J172" s="30" t="s">
        <v>264</v>
      </c>
      <c r="K172" s="30"/>
      <c r="L172" s="30"/>
      <c r="M172" s="30"/>
      <c r="N172" s="30"/>
      <c r="P172" s="74" t="s">
        <v>111</v>
      </c>
      <c r="Q172" s="89"/>
      <c r="R172" s="29"/>
      <c r="S172" s="39">
        <f>IF(Suggested="Yes",AA172,AG172)</f>
        <v>7.65</v>
      </c>
      <c r="T172" s="37" t="s">
        <v>49</v>
      </c>
      <c r="U172" s="5" t="str">
        <f>+Instructions!$B$3</f>
        <v>G</v>
      </c>
      <c r="V172" s="52"/>
      <c r="W172" s="56">
        <f>+Instructions!$C$22</f>
        <v>0</v>
      </c>
      <c r="X172" s="17">
        <f>ROUND($AA172*(1-W172)+0.004999,2)</f>
        <v>7.65</v>
      </c>
      <c r="Y172" s="52"/>
      <c r="Z172" s="6" t="s">
        <v>868</v>
      </c>
      <c r="AA172" s="39">
        <v>7.65</v>
      </c>
      <c r="AB172" s="60">
        <f>+W172</f>
        <v>0</v>
      </c>
      <c r="AC172" s="17">
        <f>+X172</f>
        <v>7.65</v>
      </c>
      <c r="AD172" s="12">
        <f>(AG172-AC172)/AG172</f>
        <v>0</v>
      </c>
      <c r="AE172" s="122"/>
      <c r="AF172" s="129">
        <v>1</v>
      </c>
      <c r="AG172" s="38">
        <f>SUM(AJ172:AL172)+AE172</f>
        <v>7.65</v>
      </c>
      <c r="AH172" s="52"/>
      <c r="AJ172" s="17">
        <f>ROUND(AC172/(1-VLOOKUP(AF172,Group,2,FALSE)),2)</f>
        <v>7.65</v>
      </c>
      <c r="AK172" s="17">
        <f>IF(VLOOKUP(AF172,Group,5,FALSE)="YES",VLOOKUP(ROUND(ROUND(AJ172,1)-AJ172,2),Round,2,FALSE)+VLOOKUP(AF172,Group,6,FALSE),0)</f>
        <v>0</v>
      </c>
      <c r="AL172" s="17">
        <f>IF(VLOOKUP(AF172,Group,7,FALSE)="",0,ROUND(AJ172-0.04999,1)-AJ172+AM172)</f>
        <v>0</v>
      </c>
      <c r="AM172" s="17" t="str">
        <f>IF(VLOOKUP(AF172,Group,7,FALSE)="","",VLOOKUP(AF172,Group,7,FALSE))</f>
        <v/>
      </c>
      <c r="AO172" s="100" t="s">
        <v>61</v>
      </c>
    </row>
    <row r="173" spans="1:41" s="3" customFormat="1" ht="9.9499999999999993" customHeight="1" x14ac:dyDescent="0.2">
      <c r="B173" s="114" t="s">
        <v>57</v>
      </c>
      <c r="D173" s="40"/>
      <c r="E173" s="74" t="s">
        <v>144</v>
      </c>
      <c r="F173" s="74"/>
      <c r="G173" s="30" t="s">
        <v>50</v>
      </c>
      <c r="H173" s="30"/>
      <c r="I173" s="30"/>
      <c r="J173" s="30" t="s">
        <v>264</v>
      </c>
      <c r="K173" s="30"/>
      <c r="L173" s="30"/>
      <c r="M173" s="30"/>
      <c r="N173" s="30"/>
      <c r="P173" s="74" t="s">
        <v>145</v>
      </c>
      <c r="Q173" s="89"/>
      <c r="R173" s="29"/>
      <c r="S173" s="39">
        <f>IF(Suggested="Yes",AA173,AG173)</f>
        <v>7.25</v>
      </c>
      <c r="T173" s="37" t="s">
        <v>49</v>
      </c>
      <c r="U173" s="5" t="str">
        <f>+Instructions!$B$3</f>
        <v>G</v>
      </c>
      <c r="V173" s="52"/>
      <c r="W173" s="56">
        <f>+Instructions!$C$22</f>
        <v>0</v>
      </c>
      <c r="X173" s="17">
        <f>ROUND($AA173*(1-W173)+0.004999,2)</f>
        <v>7.25</v>
      </c>
      <c r="Y173" s="52"/>
      <c r="Z173" s="6" t="s">
        <v>868</v>
      </c>
      <c r="AA173" s="39">
        <v>7.25</v>
      </c>
      <c r="AB173" s="60">
        <f>+W173</f>
        <v>0</v>
      </c>
      <c r="AC173" s="17">
        <f>+X173</f>
        <v>7.25</v>
      </c>
      <c r="AD173" s="12">
        <f>(AG173-AC173)/AG173</f>
        <v>0</v>
      </c>
      <c r="AE173" s="122"/>
      <c r="AF173" s="129">
        <v>1</v>
      </c>
      <c r="AG173" s="38">
        <f>SUM(AJ173:AL173)+AE173</f>
        <v>7.25</v>
      </c>
      <c r="AH173" s="52"/>
      <c r="AJ173" s="17">
        <f>ROUND(AC173/(1-VLOOKUP(AF173,Group,2,FALSE)),2)</f>
        <v>7.25</v>
      </c>
      <c r="AK173" s="17">
        <f>IF(VLOOKUP(AF173,Group,5,FALSE)="YES",VLOOKUP(ROUND(ROUND(AJ173,1)-AJ173,2),Round,2,FALSE)+VLOOKUP(AF173,Group,6,FALSE),0)</f>
        <v>0</v>
      </c>
      <c r="AL173" s="17">
        <f>IF(VLOOKUP(AF173,Group,7,FALSE)="",0,ROUND(AJ173-0.04999,1)-AJ173+AM173)</f>
        <v>0</v>
      </c>
      <c r="AM173" s="17" t="str">
        <f>IF(VLOOKUP(AF173,Group,7,FALSE)="","",VLOOKUP(AF173,Group,7,FALSE))</f>
        <v/>
      </c>
      <c r="AO173" s="100" t="s">
        <v>61</v>
      </c>
    </row>
    <row r="174" spans="1:41" s="3" customFormat="1" ht="0.95" customHeight="1" x14ac:dyDescent="0.2">
      <c r="A174" s="3" t="s">
        <v>125</v>
      </c>
      <c r="P174" s="74"/>
      <c r="Q174" s="89"/>
      <c r="R174" s="6"/>
      <c r="S174" s="39"/>
      <c r="T174" s="6"/>
      <c r="U174" s="5"/>
      <c r="V174" s="52"/>
      <c r="W174" s="56"/>
      <c r="X174" s="15"/>
      <c r="Y174" s="52"/>
      <c r="Z174" s="39"/>
      <c r="AA174" s="39"/>
      <c r="AB174" s="55"/>
      <c r="AC174" s="17"/>
      <c r="AD174" s="15"/>
      <c r="AE174" s="65"/>
      <c r="AF174" s="65"/>
      <c r="AG174" s="39"/>
      <c r="AH174" s="52"/>
      <c r="AO174" s="142"/>
    </row>
    <row r="175" spans="1:41" s="3" customFormat="1" ht="9.9499999999999993" customHeight="1" x14ac:dyDescent="0.2">
      <c r="B175" s="113" t="s">
        <v>8</v>
      </c>
      <c r="D175" s="40"/>
      <c r="E175" s="74" t="s">
        <v>94</v>
      </c>
      <c r="F175" s="74"/>
      <c r="G175" s="30" t="s">
        <v>95</v>
      </c>
      <c r="H175" s="30"/>
      <c r="I175" s="30"/>
      <c r="J175" s="30" t="s">
        <v>265</v>
      </c>
      <c r="K175" s="30"/>
      <c r="L175" s="30" t="s">
        <v>279</v>
      </c>
      <c r="M175" s="187" t="s">
        <v>278</v>
      </c>
      <c r="N175" s="30"/>
      <c r="P175" s="74"/>
      <c r="Q175" s="89"/>
      <c r="R175" s="29"/>
      <c r="S175" s="39">
        <f>IF(Suggested="Yes",AA175,AG175)</f>
        <v>28.15</v>
      </c>
      <c r="T175" s="37" t="s">
        <v>48</v>
      </c>
      <c r="U175" s="5" t="str">
        <f>+Instructions!$B$3</f>
        <v>G</v>
      </c>
      <c r="V175" s="52"/>
      <c r="W175" s="56">
        <f>+Instructions!$C$22</f>
        <v>0</v>
      </c>
      <c r="X175" s="17">
        <f>ROUND($AA175*(1-W175)+0.004999,2)</f>
        <v>28.15</v>
      </c>
      <c r="Y175" s="52"/>
      <c r="Z175" s="6" t="s">
        <v>869</v>
      </c>
      <c r="AA175" s="39">
        <v>28.15</v>
      </c>
      <c r="AB175" s="60">
        <f>+W175</f>
        <v>0</v>
      </c>
      <c r="AC175" s="17">
        <f>+X175</f>
        <v>28.15</v>
      </c>
      <c r="AD175" s="12">
        <f>(AG175-AC175)/AG175</f>
        <v>0</v>
      </c>
      <c r="AE175" s="122"/>
      <c r="AF175" s="130">
        <v>3</v>
      </c>
      <c r="AG175" s="53">
        <f>SUM(AJ175:AL175)+AE175</f>
        <v>28.15</v>
      </c>
      <c r="AH175" s="52"/>
      <c r="AJ175" s="17">
        <f>ROUND(AC175/(1-VLOOKUP(AF175,Group,2,FALSE)),2)</f>
        <v>28.15</v>
      </c>
      <c r="AK175" s="17">
        <f>IF(VLOOKUP(AF175,Group,5,FALSE)="YES",VLOOKUP(ROUND(ROUND(AJ175,1)-AJ175,2),Round,2,FALSE)+VLOOKUP(AF175,Group,6,FALSE),0)</f>
        <v>0</v>
      </c>
      <c r="AL175" s="17">
        <f>IF(VLOOKUP(AF175,Group,7,FALSE)="",0,ROUND(AJ175-0.04999,1)-AJ175+AM175)</f>
        <v>0</v>
      </c>
      <c r="AM175" s="17" t="str">
        <f>IF(VLOOKUP(AF175,Group,7,FALSE)="","",VLOOKUP(AF175,Group,7,FALSE))</f>
        <v/>
      </c>
      <c r="AO175" s="100" t="s">
        <v>61</v>
      </c>
    </row>
    <row r="176" spans="1:41" s="3" customFormat="1" ht="0.95" customHeight="1" x14ac:dyDescent="0.2">
      <c r="A176" s="3" t="s">
        <v>125</v>
      </c>
      <c r="P176" s="74"/>
      <c r="Q176" s="89"/>
      <c r="R176" s="6"/>
      <c r="S176" s="39"/>
      <c r="T176" s="6"/>
      <c r="U176" s="5"/>
      <c r="V176" s="52"/>
      <c r="W176" s="56"/>
      <c r="X176" s="15"/>
      <c r="Y176" s="52"/>
      <c r="Z176" s="39"/>
      <c r="AA176" s="39"/>
      <c r="AB176" s="55"/>
      <c r="AC176" s="17"/>
      <c r="AD176" s="15"/>
      <c r="AE176" s="65"/>
      <c r="AF176" s="65"/>
      <c r="AG176" s="39"/>
      <c r="AH176" s="52"/>
      <c r="AO176" s="142"/>
    </row>
    <row r="177" spans="1:41" s="3" customFormat="1" ht="9.9499999999999993" customHeight="1" x14ac:dyDescent="0.2">
      <c r="B177" s="115" t="s">
        <v>47</v>
      </c>
      <c r="D177" s="40"/>
      <c r="E177" s="74" t="s">
        <v>100</v>
      </c>
      <c r="F177" s="74"/>
      <c r="G177" s="30" t="s">
        <v>108</v>
      </c>
      <c r="H177" s="30"/>
      <c r="I177" s="30"/>
      <c r="J177" s="30" t="s">
        <v>265</v>
      </c>
      <c r="K177" s="30"/>
      <c r="L177" s="30"/>
      <c r="M177" s="30" t="s">
        <v>139</v>
      </c>
      <c r="N177" s="30"/>
      <c r="P177" s="74" t="s">
        <v>425</v>
      </c>
      <c r="Q177" s="89"/>
      <c r="R177" s="29"/>
      <c r="S177" s="39">
        <f>IF(Suggested="Yes",AA177,AG177)</f>
        <v>7.4</v>
      </c>
      <c r="T177" s="37" t="s">
        <v>48</v>
      </c>
      <c r="U177" s="5" t="str">
        <f>+Instructions!$B$3</f>
        <v>G</v>
      </c>
      <c r="V177" s="52"/>
      <c r="W177" s="56">
        <f>+Instructions!$C$22</f>
        <v>0</v>
      </c>
      <c r="X177" s="39">
        <f>ROUND($AA177*(1-W177)+0.004999,2)</f>
        <v>7.4</v>
      </c>
      <c r="Y177" s="52"/>
      <c r="Z177" s="6" t="s">
        <v>869</v>
      </c>
      <c r="AA177" s="39">
        <v>7.4</v>
      </c>
      <c r="AB177" s="60">
        <f>+W177</f>
        <v>0</v>
      </c>
      <c r="AC177" s="39">
        <f>+X177</f>
        <v>7.4</v>
      </c>
      <c r="AD177" s="60">
        <f>(AG177-AC177)/AG177</f>
        <v>0</v>
      </c>
      <c r="AE177" s="122"/>
      <c r="AF177" s="131">
        <v>2</v>
      </c>
      <c r="AG177" s="44">
        <f>SUM(AJ177:AL177)+AE177</f>
        <v>7.4</v>
      </c>
      <c r="AH177" s="52"/>
      <c r="AJ177" s="17">
        <f>ROUND(AC177/(1-VLOOKUP(AF177,Group,2,FALSE)),2)</f>
        <v>7.4</v>
      </c>
      <c r="AK177" s="17">
        <f>IF(VLOOKUP(AF177,Group,5,FALSE)="YES",VLOOKUP(ROUND(ROUND(AJ177,1)-AJ177,2),Round,2,FALSE)+VLOOKUP(AF177,Group,6,FALSE),0)</f>
        <v>0</v>
      </c>
      <c r="AL177" s="17">
        <f>IF(VLOOKUP(AF177,Group,7,FALSE)="",0,ROUND(AJ177-0.04999,1)-AJ177+AM177)</f>
        <v>0</v>
      </c>
      <c r="AM177" s="17" t="str">
        <f>IF(VLOOKUP(AF177,Group,7,FALSE)="","",VLOOKUP(AF177,Group,7,FALSE))</f>
        <v/>
      </c>
      <c r="AO177" s="100" t="s">
        <v>61</v>
      </c>
    </row>
    <row r="178" spans="1:41" s="3" customFormat="1" ht="0.95" customHeight="1" x14ac:dyDescent="0.2">
      <c r="A178" s="3" t="s">
        <v>125</v>
      </c>
      <c r="P178" s="74"/>
      <c r="Q178" s="89"/>
      <c r="R178" s="6"/>
      <c r="S178" s="39"/>
      <c r="T178" s="6"/>
      <c r="U178" s="5"/>
      <c r="V178" s="52"/>
      <c r="W178" s="56"/>
      <c r="X178" s="15"/>
      <c r="Y178" s="52"/>
      <c r="Z178" s="39"/>
      <c r="AA178" s="39"/>
      <c r="AB178" s="55"/>
      <c r="AC178" s="17"/>
      <c r="AD178" s="15"/>
      <c r="AE178" s="65"/>
      <c r="AF178" s="65"/>
      <c r="AG178" s="39"/>
      <c r="AH178" s="52"/>
      <c r="AO178" s="142"/>
    </row>
    <row r="179" spans="1:41" s="3" customFormat="1" ht="9.9499999999999993" customHeight="1" x14ac:dyDescent="0.2">
      <c r="B179" s="115" t="s">
        <v>47</v>
      </c>
      <c r="D179" s="40"/>
      <c r="E179" s="74" t="s">
        <v>92</v>
      </c>
      <c r="F179" s="74"/>
      <c r="G179" s="30" t="s">
        <v>96</v>
      </c>
      <c r="H179" s="30"/>
      <c r="I179" s="30"/>
      <c r="J179" s="30" t="s">
        <v>265</v>
      </c>
      <c r="K179" s="30"/>
      <c r="L179" s="30"/>
      <c r="M179" s="30" t="s">
        <v>139</v>
      </c>
      <c r="N179" s="30"/>
      <c r="P179" s="74"/>
      <c r="Q179" s="89"/>
      <c r="R179" s="29" t="s">
        <v>54</v>
      </c>
      <c r="S179" s="39">
        <f>IF(Suggested="Yes",AA179,AG179)</f>
        <v>25.6</v>
      </c>
      <c r="T179" s="37" t="s">
        <v>48</v>
      </c>
      <c r="U179" s="5" t="str">
        <f>+Instructions!$B$3</f>
        <v>G</v>
      </c>
      <c r="V179" s="52"/>
      <c r="W179" s="56">
        <f>+Instructions!$C$22</f>
        <v>0</v>
      </c>
      <c r="X179" s="39">
        <f>ROUND($AA179*(1-W179)+0.004999,2)</f>
        <v>25.6</v>
      </c>
      <c r="Y179" s="52"/>
      <c r="Z179" s="6" t="s">
        <v>869</v>
      </c>
      <c r="AA179" s="39">
        <v>25.6</v>
      </c>
      <c r="AB179" s="60">
        <f>+W179</f>
        <v>0</v>
      </c>
      <c r="AC179" s="39">
        <f>+X179</f>
        <v>25.6</v>
      </c>
      <c r="AD179" s="60">
        <f>(AG179-AC179)/AG179</f>
        <v>0</v>
      </c>
      <c r="AE179" s="122"/>
      <c r="AF179" s="131">
        <v>2</v>
      </c>
      <c r="AG179" s="44">
        <f>SUM(AJ179:AL179)+AE179</f>
        <v>25.6</v>
      </c>
      <c r="AH179" s="52"/>
      <c r="AJ179" s="17">
        <f>ROUND(AC179/(1-VLOOKUP(AF179,Group,2,FALSE)),2)</f>
        <v>25.6</v>
      </c>
      <c r="AK179" s="17">
        <f>IF(VLOOKUP(AF179,Group,5,FALSE)="YES",VLOOKUP(ROUND(ROUND(AJ179,1)-AJ179,2),Round,2,FALSE)+VLOOKUP(AF179,Group,6,FALSE),0)</f>
        <v>0</v>
      </c>
      <c r="AL179" s="17">
        <f>IF(VLOOKUP(AF179,Group,7,FALSE)="",0,ROUND(AJ179-0.04999,1)-AJ179+AM179)</f>
        <v>0</v>
      </c>
      <c r="AM179" s="17" t="str">
        <f>IF(VLOOKUP(AF179,Group,7,FALSE)="","",VLOOKUP(AF179,Group,7,FALSE))</f>
        <v/>
      </c>
      <c r="AO179" s="100" t="s">
        <v>61</v>
      </c>
    </row>
    <row r="180" spans="1:41" s="3" customFormat="1" ht="2.4500000000000002" customHeight="1" x14ac:dyDescent="0.2">
      <c r="C180" s="73"/>
      <c r="P180" s="74"/>
      <c r="Q180" s="89"/>
      <c r="R180" s="6"/>
      <c r="S180" s="39"/>
      <c r="T180" s="6"/>
      <c r="U180" s="5"/>
      <c r="V180" s="52"/>
      <c r="W180" s="56"/>
      <c r="X180" s="15"/>
      <c r="Y180" s="52"/>
      <c r="Z180" s="39"/>
      <c r="AA180" s="39"/>
      <c r="AB180" s="55"/>
      <c r="AC180" s="17"/>
      <c r="AD180" s="15"/>
      <c r="AE180" s="65"/>
      <c r="AF180" s="65"/>
      <c r="AG180" s="39"/>
      <c r="AH180" s="52"/>
      <c r="AO180" s="142"/>
    </row>
    <row r="181" spans="1:41" s="3" customFormat="1" ht="10.5" customHeight="1" x14ac:dyDescent="0.2">
      <c r="B181" s="114" t="s">
        <v>57</v>
      </c>
      <c r="D181" s="40"/>
      <c r="E181" s="74" t="s">
        <v>94</v>
      </c>
      <c r="F181" s="74"/>
      <c r="G181" s="30" t="s">
        <v>50</v>
      </c>
      <c r="H181" s="30"/>
      <c r="I181" s="30"/>
      <c r="J181" s="30" t="s">
        <v>240</v>
      </c>
      <c r="K181" s="30"/>
      <c r="L181" s="30"/>
      <c r="M181" s="30"/>
      <c r="N181" s="30"/>
      <c r="P181" s="74" t="s">
        <v>111</v>
      </c>
      <c r="Q181" s="89"/>
      <c r="R181" s="29"/>
      <c r="S181" s="39">
        <f>IF(Suggested="Yes",AA181,AG181)</f>
        <v>9.1999999999999993</v>
      </c>
      <c r="T181" s="37" t="s">
        <v>49</v>
      </c>
      <c r="U181" s="5" t="str">
        <f>+Instructions!$B$3</f>
        <v>G</v>
      </c>
      <c r="V181" s="52"/>
      <c r="W181" s="56">
        <f>+Instructions!$C$22</f>
        <v>0</v>
      </c>
      <c r="X181" s="17">
        <f>ROUND($AA181*(1-W181)+0.004999,2)</f>
        <v>9.1999999999999993</v>
      </c>
      <c r="Y181" s="52"/>
      <c r="Z181" s="6" t="s">
        <v>868</v>
      </c>
      <c r="AA181" s="39">
        <v>9.1999999999999993</v>
      </c>
      <c r="AB181" s="60">
        <f>+W181</f>
        <v>0</v>
      </c>
      <c r="AC181" s="17">
        <f>+X181</f>
        <v>9.1999999999999993</v>
      </c>
      <c r="AD181" s="12">
        <f>(AG181-AC181)/AG181</f>
        <v>0</v>
      </c>
      <c r="AE181" s="122"/>
      <c r="AF181" s="129">
        <v>1</v>
      </c>
      <c r="AG181" s="38">
        <f>SUM(AJ181:AL181)+AE181</f>
        <v>9.1999999999999993</v>
      </c>
      <c r="AH181" s="52"/>
      <c r="AJ181" s="17">
        <f>ROUND(AC181/(1-VLOOKUP(AF181,Group,2,FALSE)),2)</f>
        <v>9.1999999999999993</v>
      </c>
      <c r="AK181" s="17">
        <f>IF(VLOOKUP(AF181,Group,5,FALSE)="YES",VLOOKUP(ROUND(ROUND(AJ181,1)-AJ181,2),Round,2,FALSE)+VLOOKUP(AF181,Group,6,FALSE),0)</f>
        <v>0</v>
      </c>
      <c r="AL181" s="17">
        <f>IF(VLOOKUP(AF181,Group,7,FALSE)="",0,ROUND(AJ181-0.04999,1)-AJ181+AM181)</f>
        <v>0</v>
      </c>
      <c r="AM181" s="17" t="str">
        <f>IF(VLOOKUP(AF181,Group,7,FALSE)="","",VLOOKUP(AF181,Group,7,FALSE))</f>
        <v/>
      </c>
      <c r="AO181" s="100" t="s">
        <v>61</v>
      </c>
    </row>
    <row r="182" spans="1:41" s="3" customFormat="1" ht="9.9499999999999993" customHeight="1" x14ac:dyDescent="0.2">
      <c r="B182" s="114" t="s">
        <v>57</v>
      </c>
      <c r="D182" s="40"/>
      <c r="E182" s="74" t="s">
        <v>144</v>
      </c>
      <c r="F182" s="74"/>
      <c r="G182" s="30" t="s">
        <v>50</v>
      </c>
      <c r="H182" s="30"/>
      <c r="I182" s="30"/>
      <c r="J182" s="30" t="s">
        <v>240</v>
      </c>
      <c r="K182" s="30"/>
      <c r="L182" s="30"/>
      <c r="M182" s="30"/>
      <c r="N182" s="30"/>
      <c r="P182" s="74" t="s">
        <v>145</v>
      </c>
      <c r="Q182" s="89"/>
      <c r="R182" s="29"/>
      <c r="S182" s="39">
        <f>IF(Suggested="Yes",AA182,AG182)</f>
        <v>10.25</v>
      </c>
      <c r="T182" s="37" t="s">
        <v>49</v>
      </c>
      <c r="U182" s="5" t="str">
        <f>+Instructions!$B$3</f>
        <v>G</v>
      </c>
      <c r="V182" s="52"/>
      <c r="W182" s="56">
        <f>+Instructions!$C$22</f>
        <v>0</v>
      </c>
      <c r="X182" s="17">
        <f>ROUND($AA182*(1-W182)+0.004999,2)</f>
        <v>10.25</v>
      </c>
      <c r="Y182" s="52"/>
      <c r="Z182" s="6" t="s">
        <v>868</v>
      </c>
      <c r="AA182" s="39">
        <v>10.25</v>
      </c>
      <c r="AB182" s="60">
        <f>+W182</f>
        <v>0</v>
      </c>
      <c r="AC182" s="17">
        <f>+X182</f>
        <v>10.25</v>
      </c>
      <c r="AD182" s="12">
        <f>(AG182-AC182)/AG182</f>
        <v>0</v>
      </c>
      <c r="AE182" s="122"/>
      <c r="AF182" s="129">
        <v>1</v>
      </c>
      <c r="AG182" s="38">
        <f>SUM(AJ182:AL182)+AE182</f>
        <v>10.25</v>
      </c>
      <c r="AH182" s="52"/>
      <c r="AJ182" s="17">
        <f>ROUND(AC182/(1-VLOOKUP(AF182,Group,2,FALSE)),2)</f>
        <v>10.25</v>
      </c>
      <c r="AK182" s="17">
        <f>IF(VLOOKUP(AF182,Group,5,FALSE)="YES",VLOOKUP(ROUND(ROUND(AJ182,1)-AJ182,2),Round,2,FALSE)+VLOOKUP(AF182,Group,6,FALSE),0)</f>
        <v>0</v>
      </c>
      <c r="AL182" s="17">
        <f>IF(VLOOKUP(AF182,Group,7,FALSE)="",0,ROUND(AJ182-0.04999,1)-AJ182+AM182)</f>
        <v>0</v>
      </c>
      <c r="AM182" s="17" t="str">
        <f>IF(VLOOKUP(AF182,Group,7,FALSE)="","",VLOOKUP(AF182,Group,7,FALSE))</f>
        <v/>
      </c>
      <c r="AO182" s="100" t="s">
        <v>61</v>
      </c>
    </row>
    <row r="183" spans="1:41" s="3" customFormat="1" ht="0.95" customHeight="1" x14ac:dyDescent="0.2">
      <c r="C183" s="73"/>
      <c r="P183" s="74"/>
      <c r="Q183" s="89"/>
      <c r="R183" s="6"/>
      <c r="S183" s="39"/>
      <c r="T183" s="6"/>
      <c r="U183" s="5"/>
      <c r="V183" s="52"/>
      <c r="W183" s="56"/>
      <c r="X183" s="15"/>
      <c r="Y183" s="52"/>
      <c r="Z183" s="39"/>
      <c r="AA183" s="39"/>
      <c r="AB183" s="55"/>
      <c r="AC183" s="17"/>
      <c r="AD183" s="15"/>
      <c r="AE183" s="65"/>
      <c r="AF183" s="65"/>
      <c r="AG183" s="39"/>
      <c r="AH183" s="52"/>
      <c r="AO183" s="142"/>
    </row>
    <row r="184" spans="1:41" s="3" customFormat="1" ht="9.9499999999999993" customHeight="1" x14ac:dyDescent="0.2">
      <c r="B184" s="113" t="s">
        <v>8</v>
      </c>
      <c r="D184" s="40"/>
      <c r="E184" s="74" t="s">
        <v>100</v>
      </c>
      <c r="F184" s="74"/>
      <c r="G184" s="30" t="s">
        <v>243</v>
      </c>
      <c r="H184" s="30"/>
      <c r="I184" s="30"/>
      <c r="J184" s="30" t="s">
        <v>240</v>
      </c>
      <c r="K184" s="30"/>
      <c r="L184" s="30"/>
      <c r="M184" s="30"/>
      <c r="N184" s="30"/>
      <c r="P184" s="74" t="s">
        <v>255</v>
      </c>
      <c r="Q184" s="89"/>
      <c r="R184" s="29"/>
      <c r="S184" s="39">
        <f>IF(Suggested="Yes",AA184,AG184)</f>
        <v>17.55</v>
      </c>
      <c r="T184" s="37" t="s">
        <v>49</v>
      </c>
      <c r="U184" s="5" t="str">
        <f>+Instructions!$B$3</f>
        <v>G</v>
      </c>
      <c r="V184" s="52"/>
      <c r="W184" s="56">
        <f>+Instructions!$C$22</f>
        <v>0</v>
      </c>
      <c r="X184" s="17">
        <f>ROUND($AA184*(1-W184)+0.004999,2)</f>
        <v>17.55</v>
      </c>
      <c r="Y184" s="52"/>
      <c r="Z184" s="6" t="s">
        <v>869</v>
      </c>
      <c r="AA184" s="39">
        <v>17.55</v>
      </c>
      <c r="AB184" s="60">
        <f>+W184</f>
        <v>0</v>
      </c>
      <c r="AC184" s="17">
        <f>+X184</f>
        <v>17.55</v>
      </c>
      <c r="AD184" s="12">
        <f>(AG184-AC184)/AG184</f>
        <v>0</v>
      </c>
      <c r="AE184" s="122"/>
      <c r="AF184" s="130">
        <v>3</v>
      </c>
      <c r="AG184" s="53">
        <f>SUM(AJ184:AL184)+AE184</f>
        <v>17.55</v>
      </c>
      <c r="AH184" s="52"/>
      <c r="AJ184" s="17">
        <f>ROUND(AC184/(1-VLOOKUP(AF184,Group,2,FALSE)),2)</f>
        <v>17.55</v>
      </c>
      <c r="AK184" s="17">
        <f>IF(VLOOKUP(AF184,Group,5,FALSE)="YES",VLOOKUP(ROUND(ROUND(AJ184,1)-AJ184,2),Round,2,FALSE)+VLOOKUP(AF184,Group,6,FALSE),0)</f>
        <v>0</v>
      </c>
      <c r="AL184" s="17">
        <f>IF(VLOOKUP(AF184,Group,7,FALSE)="",0,ROUND(AJ184-0.04999,1)-AJ184+AM184)</f>
        <v>0</v>
      </c>
      <c r="AM184" s="17" t="str">
        <f>IF(VLOOKUP(AF184,Group,7,FALSE)="","",VLOOKUP(AF184,Group,7,FALSE))</f>
        <v/>
      </c>
      <c r="AO184" s="100" t="s">
        <v>61</v>
      </c>
    </row>
    <row r="185" spans="1:41" s="3" customFormat="1" ht="0.95" customHeight="1" x14ac:dyDescent="0.2">
      <c r="A185" s="3" t="s">
        <v>125</v>
      </c>
      <c r="P185" s="74"/>
      <c r="Q185" s="89"/>
      <c r="R185" s="6"/>
      <c r="S185" s="39"/>
      <c r="T185" s="6"/>
      <c r="U185" s="5"/>
      <c r="V185" s="52"/>
      <c r="W185" s="56"/>
      <c r="X185" s="15"/>
      <c r="Y185" s="52"/>
      <c r="Z185" s="39"/>
      <c r="AA185" s="39"/>
      <c r="AB185" s="55"/>
      <c r="AC185" s="17"/>
      <c r="AD185" s="15"/>
      <c r="AE185" s="65"/>
      <c r="AF185" s="65"/>
      <c r="AG185" s="39"/>
      <c r="AH185" s="52"/>
      <c r="AO185" s="142"/>
    </row>
    <row r="186" spans="1:41" s="3" customFormat="1" ht="9.9499999999999993" customHeight="1" x14ac:dyDescent="0.2">
      <c r="B186" s="113" t="s">
        <v>8</v>
      </c>
      <c r="D186" s="40"/>
      <c r="E186" s="74" t="s">
        <v>94</v>
      </c>
      <c r="F186" s="74"/>
      <c r="G186" s="30" t="s">
        <v>95</v>
      </c>
      <c r="H186" s="30"/>
      <c r="I186" s="30"/>
      <c r="J186" s="30" t="s">
        <v>241</v>
      </c>
      <c r="K186" s="30"/>
      <c r="L186" s="30" t="s">
        <v>279</v>
      </c>
      <c r="M186" s="187" t="s">
        <v>278</v>
      </c>
      <c r="N186" s="30"/>
      <c r="P186" s="74"/>
      <c r="Q186" s="89"/>
      <c r="R186" s="29"/>
      <c r="S186" s="39">
        <f>IF(Suggested="Yes",AA186,AG186)</f>
        <v>29.7</v>
      </c>
      <c r="T186" s="37" t="s">
        <v>48</v>
      </c>
      <c r="U186" s="5" t="str">
        <f>+Instructions!$B$3</f>
        <v>G</v>
      </c>
      <c r="V186" s="52"/>
      <c r="W186" s="56">
        <f>+Instructions!$C$22</f>
        <v>0</v>
      </c>
      <c r="X186" s="17">
        <f>ROUND($AA186*(1-W186)+0.004999,2)</f>
        <v>29.7</v>
      </c>
      <c r="Y186" s="52"/>
      <c r="Z186" s="6" t="s">
        <v>869</v>
      </c>
      <c r="AA186" s="39">
        <v>29.7</v>
      </c>
      <c r="AB186" s="60">
        <f>+W186</f>
        <v>0</v>
      </c>
      <c r="AC186" s="17">
        <f>+X186</f>
        <v>29.7</v>
      </c>
      <c r="AD186" s="12">
        <f>(AG186-AC186)/AG186</f>
        <v>0</v>
      </c>
      <c r="AE186" s="122"/>
      <c r="AF186" s="130">
        <v>3</v>
      </c>
      <c r="AG186" s="53">
        <f>SUM(AJ186:AL186)+AE186</f>
        <v>29.7</v>
      </c>
      <c r="AH186" s="52"/>
      <c r="AJ186" s="17">
        <f>ROUND(AC186/(1-VLOOKUP(AF186,Group,2,FALSE)),2)</f>
        <v>29.7</v>
      </c>
      <c r="AK186" s="17">
        <f>IF(VLOOKUP(AF186,Group,5,FALSE)="YES",VLOOKUP(ROUND(ROUND(AJ186,1)-AJ186,2),Round,2,FALSE)+VLOOKUP(AF186,Group,6,FALSE),0)</f>
        <v>0</v>
      </c>
      <c r="AL186" s="17">
        <f>IF(VLOOKUP(AF186,Group,7,FALSE)="",0,ROUND(AJ186-0.04999,1)-AJ186+AM186)</f>
        <v>0</v>
      </c>
      <c r="AM186" s="17" t="str">
        <f>IF(VLOOKUP(AF186,Group,7,FALSE)="","",VLOOKUP(AF186,Group,7,FALSE))</f>
        <v/>
      </c>
      <c r="AO186" s="100" t="s">
        <v>61</v>
      </c>
    </row>
    <row r="187" spans="1:41" s="3" customFormat="1" ht="0.95" customHeight="1" x14ac:dyDescent="0.2">
      <c r="A187" s="3" t="s">
        <v>125</v>
      </c>
      <c r="P187" s="74"/>
      <c r="Q187" s="89"/>
      <c r="R187" s="6"/>
      <c r="S187" s="39"/>
      <c r="T187" s="6"/>
      <c r="U187" s="5"/>
      <c r="V187" s="52"/>
      <c r="W187" s="56"/>
      <c r="X187" s="15"/>
      <c r="Y187" s="52"/>
      <c r="Z187" s="39"/>
      <c r="AA187" s="39"/>
      <c r="AB187" s="55"/>
      <c r="AC187" s="17"/>
      <c r="AD187" s="15"/>
      <c r="AE187" s="65"/>
      <c r="AF187" s="65"/>
      <c r="AG187" s="39"/>
      <c r="AH187" s="52"/>
      <c r="AO187" s="142"/>
    </row>
    <row r="188" spans="1:41" s="3" customFormat="1" ht="9.9499999999999993" customHeight="1" x14ac:dyDescent="0.2">
      <c r="B188" s="115" t="s">
        <v>47</v>
      </c>
      <c r="D188" s="40"/>
      <c r="E188" s="74" t="s">
        <v>100</v>
      </c>
      <c r="F188" s="74"/>
      <c r="G188" s="30" t="s">
        <v>108</v>
      </c>
      <c r="H188" s="30"/>
      <c r="I188" s="30"/>
      <c r="J188" s="30" t="s">
        <v>241</v>
      </c>
      <c r="K188" s="30"/>
      <c r="L188" s="30" t="s">
        <v>139</v>
      </c>
      <c r="M188" s="30"/>
      <c r="N188" s="30"/>
      <c r="P188" s="74" t="s">
        <v>425</v>
      </c>
      <c r="Q188" s="89"/>
      <c r="R188" s="29"/>
      <c r="S188" s="39">
        <f>IF(Suggested="Yes",AA188,AG188)</f>
        <v>11.3</v>
      </c>
      <c r="T188" s="37" t="s">
        <v>48</v>
      </c>
      <c r="U188" s="5" t="str">
        <f>+Instructions!$B$3</f>
        <v>G</v>
      </c>
      <c r="V188" s="52"/>
      <c r="W188" s="56">
        <f>+Instructions!$C$22</f>
        <v>0</v>
      </c>
      <c r="X188" s="39">
        <f>ROUND($AA188*(1-W188)+0.004999,2)</f>
        <v>11.3</v>
      </c>
      <c r="Y188" s="52"/>
      <c r="Z188" s="6" t="s">
        <v>869</v>
      </c>
      <c r="AA188" s="39">
        <v>11.3</v>
      </c>
      <c r="AB188" s="60">
        <f>+W188</f>
        <v>0</v>
      </c>
      <c r="AC188" s="39">
        <f>+X188</f>
        <v>11.3</v>
      </c>
      <c r="AD188" s="60">
        <f>(AG188-AC188)/AG188</f>
        <v>0</v>
      </c>
      <c r="AE188" s="122"/>
      <c r="AF188" s="131">
        <v>2</v>
      </c>
      <c r="AG188" s="44">
        <f>SUM(AJ188:AL188)+AE188</f>
        <v>11.3</v>
      </c>
      <c r="AH188" s="52"/>
      <c r="AJ188" s="17">
        <f>ROUND(AC188/(1-VLOOKUP(AF188,Group,2,FALSE)),2)</f>
        <v>11.3</v>
      </c>
      <c r="AK188" s="17">
        <f>IF(VLOOKUP(AF188,Group,5,FALSE)="YES",VLOOKUP(ROUND(ROUND(AJ188,1)-AJ188,2),Round,2,FALSE)+VLOOKUP(AF188,Group,6,FALSE),0)</f>
        <v>0</v>
      </c>
      <c r="AL188" s="17">
        <f>IF(VLOOKUP(AF188,Group,7,FALSE)="",0,ROUND(AJ188-0.04999,1)-AJ188+AM188)</f>
        <v>0</v>
      </c>
      <c r="AM188" s="17" t="str">
        <f>IF(VLOOKUP(AF188,Group,7,FALSE)="","",VLOOKUP(AF188,Group,7,FALSE))</f>
        <v/>
      </c>
      <c r="AO188" s="100" t="s">
        <v>61</v>
      </c>
    </row>
    <row r="189" spans="1:41" s="3" customFormat="1" ht="1.5" customHeight="1" x14ac:dyDescent="0.2">
      <c r="B189" s="120"/>
      <c r="D189" s="40"/>
      <c r="E189" s="74"/>
      <c r="F189" s="74"/>
      <c r="G189" s="30"/>
      <c r="H189" s="30"/>
      <c r="I189" s="30"/>
      <c r="J189" s="30"/>
      <c r="K189" s="30"/>
      <c r="L189" s="30"/>
      <c r="M189" s="30"/>
      <c r="N189" s="30"/>
      <c r="P189" s="74"/>
      <c r="Q189" s="89"/>
      <c r="R189" s="29"/>
      <c r="S189" s="39"/>
      <c r="T189" s="37"/>
      <c r="U189" s="5"/>
      <c r="V189" s="52"/>
      <c r="W189" s="56"/>
      <c r="X189" s="39"/>
      <c r="Y189" s="52"/>
      <c r="Z189" s="6"/>
      <c r="AA189" s="39"/>
      <c r="AB189" s="60"/>
      <c r="AC189" s="39"/>
      <c r="AD189" s="60"/>
      <c r="AE189" s="75"/>
      <c r="AF189" s="154"/>
      <c r="AG189" s="39"/>
      <c r="AH189" s="52"/>
      <c r="AJ189" s="17"/>
      <c r="AK189" s="17"/>
      <c r="AL189" s="17"/>
      <c r="AM189" s="17"/>
      <c r="AO189" s="31"/>
    </row>
    <row r="190" spans="1:41" s="3" customFormat="1" ht="9.75" customHeight="1" x14ac:dyDescent="0.2">
      <c r="B190" s="120"/>
      <c r="D190" s="40" t="s">
        <v>112</v>
      </c>
      <c r="E190" s="169" t="s">
        <v>605</v>
      </c>
      <c r="F190" s="74"/>
      <c r="G190" s="30"/>
      <c r="H190" s="30"/>
      <c r="I190" s="30"/>
      <c r="J190" s="30"/>
      <c r="K190" s="30"/>
      <c r="L190" s="30"/>
      <c r="M190" s="30"/>
      <c r="N190" s="30"/>
      <c r="P190" s="74"/>
      <c r="Q190" s="89"/>
      <c r="R190" s="29"/>
      <c r="S190" s="39"/>
      <c r="T190" s="37"/>
      <c r="U190" s="5"/>
      <c r="V190" s="52"/>
      <c r="W190" s="56"/>
      <c r="X190" s="39"/>
      <c r="Y190" s="52"/>
      <c r="Z190" s="6"/>
      <c r="AA190" s="39"/>
      <c r="AB190" s="60"/>
      <c r="AC190" s="39"/>
      <c r="AD190" s="60"/>
      <c r="AE190" s="75"/>
      <c r="AF190" s="154"/>
      <c r="AG190" s="39"/>
      <c r="AH190" s="52"/>
      <c r="AJ190" s="17"/>
      <c r="AK190" s="17"/>
      <c r="AL190" s="17"/>
      <c r="AM190" s="17"/>
      <c r="AO190" s="31"/>
    </row>
    <row r="191" spans="1:41" s="3" customFormat="1" ht="3.95" customHeight="1" x14ac:dyDescent="0.2">
      <c r="A191" s="3" t="s">
        <v>125</v>
      </c>
      <c r="P191" s="74"/>
      <c r="Q191" s="89"/>
      <c r="R191" s="6"/>
      <c r="S191" s="39"/>
      <c r="T191" s="6"/>
      <c r="U191" s="5"/>
      <c r="V191" s="52"/>
      <c r="W191" s="56"/>
      <c r="X191" s="15"/>
      <c r="Y191" s="52"/>
      <c r="Z191" s="39"/>
      <c r="AA191" s="39"/>
      <c r="AB191" s="55"/>
      <c r="AC191" s="17"/>
      <c r="AD191" s="15"/>
      <c r="AE191" s="65"/>
      <c r="AF191" s="65"/>
      <c r="AG191" s="39"/>
      <c r="AH191" s="52"/>
      <c r="AO191" s="142"/>
    </row>
    <row r="192" spans="1:41" s="3" customFormat="1" ht="9.9499999999999993" customHeight="1" x14ac:dyDescent="0.2">
      <c r="A192" s="3" t="s">
        <v>125</v>
      </c>
      <c r="C192" s="73" t="s">
        <v>362</v>
      </c>
      <c r="N192" s="3" t="s">
        <v>139</v>
      </c>
      <c r="O192" s="3" t="s">
        <v>139</v>
      </c>
      <c r="P192" s="74"/>
      <c r="Q192" s="89"/>
      <c r="R192" s="177" t="s">
        <v>233</v>
      </c>
      <c r="S192" s="178" t="s">
        <v>363</v>
      </c>
      <c r="T192" s="179"/>
      <c r="U192" s="5"/>
      <c r="V192" s="52"/>
      <c r="W192" s="56"/>
      <c r="X192" s="15"/>
      <c r="Y192" s="52"/>
      <c r="Z192" s="39"/>
      <c r="AA192" s="39"/>
      <c r="AB192" s="55"/>
      <c r="AC192" s="17"/>
      <c r="AD192" s="15"/>
      <c r="AE192" s="65"/>
      <c r="AF192" s="65"/>
      <c r="AG192" s="39"/>
      <c r="AH192" s="52"/>
      <c r="AO192" s="142"/>
    </row>
    <row r="193" spans="1:41" s="3" customFormat="1" ht="2.85" customHeight="1" x14ac:dyDescent="0.2">
      <c r="C193" s="73"/>
      <c r="P193" s="74"/>
      <c r="Q193" s="89"/>
      <c r="R193" s="6"/>
      <c r="S193" s="39"/>
      <c r="T193" s="6"/>
      <c r="U193" s="5"/>
      <c r="V193" s="52"/>
      <c r="W193" s="56"/>
      <c r="X193" s="15"/>
      <c r="Y193" s="52"/>
      <c r="Z193" s="39"/>
      <c r="AA193" s="39"/>
      <c r="AB193" s="55"/>
      <c r="AC193" s="17"/>
      <c r="AD193" s="15"/>
      <c r="AE193" s="65"/>
      <c r="AF193" s="65"/>
      <c r="AG193" s="39"/>
      <c r="AH193" s="52"/>
      <c r="AO193" s="142"/>
    </row>
    <row r="194" spans="1:41" s="3" customFormat="1" ht="9.9499999999999993" customHeight="1" x14ac:dyDescent="0.2">
      <c r="D194" s="40" t="s">
        <v>10</v>
      </c>
      <c r="E194" s="143" t="s">
        <v>394</v>
      </c>
      <c r="G194" s="143"/>
      <c r="H194" s="143"/>
      <c r="J194" s="143"/>
      <c r="K194" s="143"/>
      <c r="L194" s="143"/>
      <c r="M194" s="3" t="s">
        <v>139</v>
      </c>
      <c r="N194" s="143" t="s">
        <v>139</v>
      </c>
      <c r="O194" s="3" t="s">
        <v>139</v>
      </c>
      <c r="P194" s="74"/>
      <c r="Q194" s="89"/>
      <c r="R194" s="6"/>
      <c r="S194" s="39"/>
      <c r="T194" s="6"/>
      <c r="U194" s="5"/>
      <c r="V194" s="52"/>
      <c r="W194" s="56"/>
      <c r="X194" s="15"/>
      <c r="Y194" s="52"/>
      <c r="Z194" s="39"/>
      <c r="AA194" s="39"/>
      <c r="AB194" s="55"/>
      <c r="AC194" s="17"/>
      <c r="AD194" s="15"/>
      <c r="AE194" s="65"/>
      <c r="AF194" s="65"/>
      <c r="AG194" s="39"/>
      <c r="AH194" s="52"/>
      <c r="AO194" s="142"/>
    </row>
    <row r="195" spans="1:41" s="3" customFormat="1" ht="1.5" customHeight="1" x14ac:dyDescent="0.2">
      <c r="A195" s="3" t="s">
        <v>125</v>
      </c>
      <c r="P195" s="74"/>
      <c r="Q195" s="89"/>
      <c r="R195" s="6"/>
      <c r="S195" s="39"/>
      <c r="T195" s="6"/>
      <c r="U195" s="5"/>
      <c r="V195" s="52"/>
      <c r="W195" s="56"/>
      <c r="X195" s="15"/>
      <c r="Y195" s="52"/>
      <c r="Z195" s="39"/>
      <c r="AA195" s="39"/>
      <c r="AB195" s="55"/>
      <c r="AC195" s="17"/>
      <c r="AD195" s="15"/>
      <c r="AE195" s="65"/>
      <c r="AF195" s="65"/>
      <c r="AG195" s="39"/>
      <c r="AH195" s="52"/>
      <c r="AO195" s="142"/>
    </row>
    <row r="196" spans="1:41" s="3" customFormat="1" ht="10.5" customHeight="1" x14ac:dyDescent="0.2">
      <c r="B196" s="114" t="s">
        <v>57</v>
      </c>
      <c r="D196" s="40"/>
      <c r="E196" s="74" t="s">
        <v>144</v>
      </c>
      <c r="F196" s="74"/>
      <c r="G196" s="30" t="s">
        <v>50</v>
      </c>
      <c r="H196" s="30"/>
      <c r="I196" s="30"/>
      <c r="J196" s="30" t="s">
        <v>265</v>
      </c>
      <c r="K196" s="30"/>
      <c r="L196" s="30"/>
      <c r="M196" s="30"/>
      <c r="N196" s="30"/>
      <c r="P196" s="74" t="s">
        <v>275</v>
      </c>
      <c r="Q196" s="89" t="s">
        <v>14</v>
      </c>
      <c r="R196" s="29"/>
      <c r="S196" s="39">
        <f>IF(Suggested="Yes",AA196,AG196)</f>
        <v>3.95</v>
      </c>
      <c r="T196" s="37" t="s">
        <v>49</v>
      </c>
      <c r="U196" s="5" t="str">
        <f>+Instructions!$B$3</f>
        <v>G</v>
      </c>
      <c r="V196" s="52"/>
      <c r="W196" s="56">
        <f>+Instructions!$C$22</f>
        <v>0</v>
      </c>
      <c r="X196" s="17">
        <f>ROUND($AA196*(1-W196)+0.004999,2)</f>
        <v>3.95</v>
      </c>
      <c r="Y196" s="52"/>
      <c r="Z196" s="6" t="s">
        <v>869</v>
      </c>
      <c r="AA196" s="39">
        <v>3.95</v>
      </c>
      <c r="AB196" s="60">
        <f>+W196</f>
        <v>0</v>
      </c>
      <c r="AC196" s="17">
        <f>+X196</f>
        <v>3.95</v>
      </c>
      <c r="AD196" s="12">
        <f>(AG196-AC196)/AG196</f>
        <v>0</v>
      </c>
      <c r="AE196" s="122"/>
      <c r="AF196" s="129">
        <v>1</v>
      </c>
      <c r="AG196" s="38">
        <f>SUM(AJ196:AL196)+AE196</f>
        <v>3.95</v>
      </c>
      <c r="AH196" s="52"/>
      <c r="AJ196" s="17">
        <f>ROUND(AC196/(1-VLOOKUP(AF196,Group,2,FALSE)),2)</f>
        <v>3.95</v>
      </c>
      <c r="AK196" s="17">
        <f>IF(VLOOKUP(AF196,Group,5,FALSE)="YES",VLOOKUP(ROUND(ROUND(AJ196,1)-AJ196,2),Round,2,FALSE)+VLOOKUP(AF196,Group,6,FALSE),0)</f>
        <v>0</v>
      </c>
      <c r="AL196" s="17">
        <f>IF(VLOOKUP(AF196,Group,7,FALSE)="",0,ROUND(AJ196-0.04999,1)-AJ196+AM196)</f>
        <v>0</v>
      </c>
      <c r="AM196" s="17" t="str">
        <f>IF(VLOOKUP(AF196,Group,7,FALSE)="","",VLOOKUP(AF196,Group,7,FALSE))</f>
        <v/>
      </c>
      <c r="AO196" s="100" t="s">
        <v>61</v>
      </c>
    </row>
    <row r="197" spans="1:41" s="3" customFormat="1" ht="0.95" customHeight="1" x14ac:dyDescent="0.2">
      <c r="A197" s="3" t="s">
        <v>125</v>
      </c>
      <c r="P197" s="74"/>
      <c r="Q197" s="89"/>
      <c r="R197" s="6"/>
      <c r="S197" s="39"/>
      <c r="T197" s="6"/>
      <c r="U197" s="5"/>
      <c r="V197" s="52"/>
      <c r="W197" s="56"/>
      <c r="X197" s="15"/>
      <c r="Y197" s="52"/>
      <c r="Z197" s="39"/>
      <c r="AA197" s="39"/>
      <c r="AB197" s="55"/>
      <c r="AC197" s="17"/>
      <c r="AD197" s="15"/>
      <c r="AE197" s="65"/>
      <c r="AF197" s="65"/>
      <c r="AG197" s="39"/>
      <c r="AH197" s="52"/>
      <c r="AO197" s="142"/>
    </row>
    <row r="198" spans="1:41" s="3" customFormat="1" ht="9.9499999999999993" customHeight="1" x14ac:dyDescent="0.2">
      <c r="B198" s="113" t="s">
        <v>8</v>
      </c>
      <c r="D198" s="40"/>
      <c r="E198" s="74" t="s">
        <v>94</v>
      </c>
      <c r="F198" s="74"/>
      <c r="G198" s="30" t="s">
        <v>95</v>
      </c>
      <c r="H198" s="30"/>
      <c r="I198" s="30"/>
      <c r="J198" s="30" t="s">
        <v>265</v>
      </c>
      <c r="K198" s="30"/>
      <c r="L198" s="30" t="s">
        <v>279</v>
      </c>
      <c r="M198" s="187" t="s">
        <v>278</v>
      </c>
      <c r="N198" s="30"/>
      <c r="P198" s="74"/>
      <c r="Q198" s="89"/>
      <c r="R198" s="29"/>
      <c r="S198" s="39">
        <f>IF(Suggested="Yes",AA198,AG198)</f>
        <v>24.45</v>
      </c>
      <c r="T198" s="37" t="s">
        <v>48</v>
      </c>
      <c r="U198" s="5" t="str">
        <f>+Instructions!$B$3</f>
        <v>G</v>
      </c>
      <c r="V198" s="52"/>
      <c r="W198" s="56">
        <f>+Instructions!$C$22</f>
        <v>0</v>
      </c>
      <c r="X198" s="17">
        <f>ROUND($AA198*(1-W198)+0.004999,2)</f>
        <v>24.45</v>
      </c>
      <c r="Y198" s="52"/>
      <c r="Z198" s="6" t="s">
        <v>869</v>
      </c>
      <c r="AA198" s="39">
        <v>24.45</v>
      </c>
      <c r="AB198" s="60">
        <f>+W198</f>
        <v>0</v>
      </c>
      <c r="AC198" s="17">
        <f>+X198</f>
        <v>24.45</v>
      </c>
      <c r="AD198" s="12">
        <f>(AG198-AC198)/AG198</f>
        <v>0</v>
      </c>
      <c r="AE198" s="122"/>
      <c r="AF198" s="130">
        <v>3</v>
      </c>
      <c r="AG198" s="53">
        <f>SUM(AJ198:AL198)+AE198</f>
        <v>24.45</v>
      </c>
      <c r="AH198" s="52"/>
      <c r="AJ198" s="17">
        <f>ROUND(AC198/(1-VLOOKUP(AF198,Group,2,FALSE)),2)</f>
        <v>24.45</v>
      </c>
      <c r="AK198" s="17">
        <f>IF(VLOOKUP(AF198,Group,5,FALSE)="YES",VLOOKUP(ROUND(ROUND(AJ198,1)-AJ198,2),Round,2,FALSE)+VLOOKUP(AF198,Group,6,FALSE),0)</f>
        <v>0</v>
      </c>
      <c r="AL198" s="17">
        <f>IF(VLOOKUP(AF198,Group,7,FALSE)="",0,ROUND(AJ198-0.04999,1)-AJ198+AM198)</f>
        <v>0</v>
      </c>
      <c r="AM198" s="17" t="str">
        <f>IF(VLOOKUP(AF198,Group,7,FALSE)="","",VLOOKUP(AF198,Group,7,FALSE))</f>
        <v/>
      </c>
      <c r="AO198" s="100" t="s">
        <v>61</v>
      </c>
    </row>
    <row r="199" spans="1:41" s="3" customFormat="1" ht="0.95" customHeight="1" x14ac:dyDescent="0.2">
      <c r="A199" s="3" t="s">
        <v>125</v>
      </c>
      <c r="P199" s="74"/>
      <c r="Q199" s="89"/>
      <c r="R199" s="6"/>
      <c r="S199" s="39"/>
      <c r="T199" s="6"/>
      <c r="U199" s="5"/>
      <c r="V199" s="52"/>
      <c r="W199" s="56"/>
      <c r="X199" s="15"/>
      <c r="Y199" s="52"/>
      <c r="Z199" s="39"/>
      <c r="AA199" s="39"/>
      <c r="AB199" s="55"/>
      <c r="AC199" s="17"/>
      <c r="AD199" s="15"/>
      <c r="AE199" s="65"/>
      <c r="AF199" s="65"/>
      <c r="AG199" s="39"/>
      <c r="AH199" s="52"/>
      <c r="AO199" s="142"/>
    </row>
    <row r="200" spans="1:41" s="3" customFormat="1" ht="9.9499999999999993" customHeight="1" x14ac:dyDescent="0.2">
      <c r="B200" s="115" t="s">
        <v>47</v>
      </c>
      <c r="D200" s="40"/>
      <c r="E200" s="74" t="s">
        <v>266</v>
      </c>
      <c r="F200" s="74"/>
      <c r="G200" s="30" t="s">
        <v>108</v>
      </c>
      <c r="H200" s="30"/>
      <c r="I200" s="30"/>
      <c r="J200" s="30" t="s">
        <v>265</v>
      </c>
      <c r="K200" s="30"/>
      <c r="L200" s="30"/>
      <c r="M200" s="30" t="s">
        <v>139</v>
      </c>
      <c r="N200" s="30"/>
      <c r="P200" s="74" t="s">
        <v>425</v>
      </c>
      <c r="Q200" s="89"/>
      <c r="R200" s="29"/>
      <c r="S200" s="39">
        <f>IF(Suggested="Yes",AA200,AG200)</f>
        <v>16.25</v>
      </c>
      <c r="T200" s="37" t="s">
        <v>48</v>
      </c>
      <c r="U200" s="5" t="str">
        <f>+Instructions!$B$3</f>
        <v>G</v>
      </c>
      <c r="V200" s="52"/>
      <c r="W200" s="56">
        <f>+Instructions!$C$22</f>
        <v>0</v>
      </c>
      <c r="X200" s="39">
        <f>ROUND($AA200*(1-W200)+0.004999,2)</f>
        <v>16.25</v>
      </c>
      <c r="Y200" s="52"/>
      <c r="Z200" s="6" t="s">
        <v>869</v>
      </c>
      <c r="AA200" s="39">
        <v>16.25</v>
      </c>
      <c r="AB200" s="60">
        <f>+W200</f>
        <v>0</v>
      </c>
      <c r="AC200" s="39">
        <f>+X200</f>
        <v>16.25</v>
      </c>
      <c r="AD200" s="60">
        <f>(AG200-AC200)/AG200</f>
        <v>0</v>
      </c>
      <c r="AE200" s="122"/>
      <c r="AF200" s="131">
        <v>2</v>
      </c>
      <c r="AG200" s="44">
        <f>SUM(AJ200:AL200)+AE200</f>
        <v>16.25</v>
      </c>
      <c r="AH200" s="52"/>
      <c r="AJ200" s="17">
        <f>ROUND(AC200/(1-VLOOKUP(AF200,Group,2,FALSE)),2)</f>
        <v>16.25</v>
      </c>
      <c r="AK200" s="17">
        <f>IF(VLOOKUP(AF200,Group,5,FALSE)="YES",VLOOKUP(ROUND(ROUND(AJ200,1)-AJ200,2),Round,2,FALSE)+VLOOKUP(AF200,Group,6,FALSE),0)</f>
        <v>0</v>
      </c>
      <c r="AL200" s="17">
        <f>IF(VLOOKUP(AF200,Group,7,FALSE)="",0,ROUND(AJ200-0.04999,1)-AJ200+AM200)</f>
        <v>0</v>
      </c>
      <c r="AM200" s="17" t="str">
        <f>IF(VLOOKUP(AF200,Group,7,FALSE)="","",VLOOKUP(AF200,Group,7,FALSE))</f>
        <v/>
      </c>
      <c r="AO200" s="100" t="s">
        <v>61</v>
      </c>
    </row>
    <row r="201" spans="1:41" s="3" customFormat="1" ht="3.95" customHeight="1" x14ac:dyDescent="0.2">
      <c r="B201" s="120"/>
      <c r="D201" s="40"/>
      <c r="E201" s="74"/>
      <c r="F201" s="74"/>
      <c r="G201" s="30"/>
      <c r="H201" s="30"/>
      <c r="I201" s="30"/>
      <c r="J201" s="30"/>
      <c r="K201" s="30"/>
      <c r="L201" s="30"/>
      <c r="M201" s="30"/>
      <c r="N201" s="30"/>
      <c r="P201" s="74"/>
      <c r="Q201" s="89"/>
      <c r="R201" s="29"/>
      <c r="S201" s="39"/>
      <c r="T201" s="37"/>
      <c r="U201" s="5"/>
      <c r="V201" s="52"/>
      <c r="W201" s="56"/>
      <c r="X201" s="39"/>
      <c r="Y201" s="52"/>
      <c r="Z201" s="6"/>
      <c r="AA201" s="39"/>
      <c r="AB201" s="60"/>
      <c r="AC201" s="39"/>
      <c r="AD201" s="60"/>
      <c r="AE201" s="75"/>
      <c r="AF201" s="154"/>
      <c r="AG201" s="39"/>
      <c r="AH201" s="52"/>
      <c r="AJ201" s="17"/>
      <c r="AK201" s="17"/>
      <c r="AL201" s="17"/>
      <c r="AM201" s="17"/>
      <c r="AO201" s="31"/>
    </row>
    <row r="202" spans="1:41" s="3" customFormat="1" ht="9.9499999999999993" customHeight="1" x14ac:dyDescent="0.2">
      <c r="A202" s="3" t="s">
        <v>125</v>
      </c>
      <c r="C202" s="73" t="s">
        <v>366</v>
      </c>
      <c r="N202" s="3" t="s">
        <v>139</v>
      </c>
      <c r="O202" s="3" t="s">
        <v>139</v>
      </c>
      <c r="P202" s="74"/>
      <c r="Q202" s="89"/>
      <c r="R202" s="177" t="s">
        <v>233</v>
      </c>
      <c r="S202" s="178" t="s">
        <v>367</v>
      </c>
      <c r="T202" s="179"/>
      <c r="U202" s="5"/>
      <c r="V202" s="52"/>
      <c r="W202" s="56"/>
      <c r="X202" s="15"/>
      <c r="Y202" s="52"/>
      <c r="Z202" s="39"/>
      <c r="AA202" s="39"/>
      <c r="AB202" s="55"/>
      <c r="AC202" s="17"/>
      <c r="AD202" s="15"/>
      <c r="AE202" s="65"/>
      <c r="AF202" s="65"/>
      <c r="AG202" s="39"/>
      <c r="AH202" s="52"/>
      <c r="AO202" s="142"/>
    </row>
    <row r="203" spans="1:41" s="3" customFormat="1" ht="2.25" customHeight="1" x14ac:dyDescent="0.2">
      <c r="C203" s="73"/>
      <c r="P203" s="74"/>
      <c r="Q203" s="89"/>
      <c r="R203" s="6"/>
      <c r="S203" s="39"/>
      <c r="T203" s="6"/>
      <c r="U203" s="5"/>
      <c r="V203" s="52"/>
      <c r="W203" s="56"/>
      <c r="X203" s="15"/>
      <c r="Y203" s="52"/>
      <c r="Z203" s="39"/>
      <c r="AA203" s="39"/>
      <c r="AB203" s="55"/>
      <c r="AC203" s="17"/>
      <c r="AD203" s="15"/>
      <c r="AE203" s="65"/>
      <c r="AF203" s="65"/>
      <c r="AG203" s="39"/>
      <c r="AH203" s="52"/>
      <c r="AO203" s="142"/>
    </row>
    <row r="204" spans="1:41" s="3" customFormat="1" ht="9.75" customHeight="1" x14ac:dyDescent="0.2">
      <c r="D204" s="40" t="s">
        <v>10</v>
      </c>
      <c r="E204" s="143" t="s">
        <v>368</v>
      </c>
      <c r="G204" s="143"/>
      <c r="H204" s="143"/>
      <c r="K204" s="143"/>
      <c r="L204" s="143"/>
      <c r="M204" s="143"/>
      <c r="N204" s="143" t="s">
        <v>139</v>
      </c>
      <c r="O204" s="3" t="s">
        <v>139</v>
      </c>
      <c r="P204" s="74"/>
      <c r="Q204" s="89"/>
      <c r="R204" s="6"/>
      <c r="S204" s="39"/>
      <c r="T204" s="6"/>
      <c r="U204" s="5"/>
      <c r="V204" s="52"/>
      <c r="W204" s="56"/>
      <c r="X204" s="15"/>
      <c r="Y204" s="52"/>
      <c r="Z204" s="39"/>
      <c r="AA204" s="39"/>
      <c r="AB204" s="55"/>
      <c r="AC204" s="17"/>
      <c r="AD204" s="15"/>
      <c r="AE204" s="65"/>
      <c r="AF204" s="65"/>
      <c r="AG204" s="39"/>
      <c r="AH204" s="52"/>
      <c r="AO204" s="142"/>
    </row>
    <row r="205" spans="1:41" s="3" customFormat="1" ht="1.5" customHeight="1" x14ac:dyDescent="0.2">
      <c r="A205" s="3" t="s">
        <v>125</v>
      </c>
      <c r="P205" s="74"/>
      <c r="Q205" s="89"/>
      <c r="R205" s="6"/>
      <c r="S205" s="39"/>
      <c r="T205" s="6"/>
      <c r="U205" s="5"/>
      <c r="V205" s="52"/>
      <c r="W205" s="56"/>
      <c r="X205" s="15"/>
      <c r="Y205" s="52"/>
      <c r="Z205" s="39"/>
      <c r="AA205" s="39"/>
      <c r="AB205" s="55"/>
      <c r="AC205" s="17"/>
      <c r="AD205" s="15"/>
      <c r="AE205" s="65"/>
      <c r="AF205" s="65"/>
      <c r="AG205" s="39"/>
      <c r="AH205" s="52"/>
      <c r="AO205" s="142"/>
    </row>
    <row r="206" spans="1:41" s="3" customFormat="1" ht="10.5" customHeight="1" x14ac:dyDescent="0.2">
      <c r="B206" s="114" t="s">
        <v>57</v>
      </c>
      <c r="D206" s="40"/>
      <c r="E206" s="74" t="s">
        <v>144</v>
      </c>
      <c r="F206" s="74"/>
      <c r="G206" s="30" t="s">
        <v>50</v>
      </c>
      <c r="H206" s="30"/>
      <c r="I206" s="30"/>
      <c r="J206" s="30" t="s">
        <v>265</v>
      </c>
      <c r="K206" s="30"/>
      <c r="L206" s="30"/>
      <c r="M206" s="30"/>
      <c r="N206" s="30"/>
      <c r="P206" s="74" t="s">
        <v>275</v>
      </c>
      <c r="Q206" s="89" t="s">
        <v>14</v>
      </c>
      <c r="R206" s="29"/>
      <c r="S206" s="39">
        <f>IF(Suggested="Yes",AA206,AG206)</f>
        <v>3.95</v>
      </c>
      <c r="T206" s="37" t="s">
        <v>49</v>
      </c>
      <c r="U206" s="5" t="str">
        <f>+Instructions!$B$3</f>
        <v>G</v>
      </c>
      <c r="V206" s="52"/>
      <c r="W206" s="56">
        <f>+Instructions!$C$22</f>
        <v>0</v>
      </c>
      <c r="X206" s="17">
        <f>ROUND($AA206*(1-W206)+0.004999,2)</f>
        <v>3.95</v>
      </c>
      <c r="Y206" s="52"/>
      <c r="Z206" s="6" t="s">
        <v>869</v>
      </c>
      <c r="AA206" s="39">
        <v>3.95</v>
      </c>
      <c r="AB206" s="60">
        <f>+W206</f>
        <v>0</v>
      </c>
      <c r="AC206" s="17">
        <f>+X206</f>
        <v>3.95</v>
      </c>
      <c r="AD206" s="12">
        <f>(AG206-AC206)/AG206</f>
        <v>0</v>
      </c>
      <c r="AE206" s="122"/>
      <c r="AF206" s="129">
        <v>1</v>
      </c>
      <c r="AG206" s="38">
        <f>SUM(AJ206:AL206)+AE206</f>
        <v>3.95</v>
      </c>
      <c r="AH206" s="52"/>
      <c r="AJ206" s="17">
        <f>ROUND(AC206/(1-VLOOKUP(AF206,Group,2,FALSE)),2)</f>
        <v>3.95</v>
      </c>
      <c r="AK206" s="17">
        <f>IF(VLOOKUP(AF206,Group,5,FALSE)="YES",VLOOKUP(ROUND(ROUND(AJ206,1)-AJ206,2),Round,2,FALSE)+VLOOKUP(AF206,Group,6,FALSE),0)</f>
        <v>0</v>
      </c>
      <c r="AL206" s="17">
        <f>IF(VLOOKUP(AF206,Group,7,FALSE)="",0,ROUND(AJ206-0.04999,1)-AJ206+AM206)</f>
        <v>0</v>
      </c>
      <c r="AM206" s="17" t="str">
        <f>IF(VLOOKUP(AF206,Group,7,FALSE)="","",VLOOKUP(AF206,Group,7,FALSE))</f>
        <v/>
      </c>
      <c r="AO206" s="100" t="s">
        <v>61</v>
      </c>
    </row>
    <row r="207" spans="1:41" s="3" customFormat="1" ht="0.95" customHeight="1" x14ac:dyDescent="0.2">
      <c r="A207" s="3" t="s">
        <v>125</v>
      </c>
      <c r="P207" s="74"/>
      <c r="Q207" s="89"/>
      <c r="R207" s="6"/>
      <c r="S207" s="39"/>
      <c r="T207" s="6"/>
      <c r="U207" s="5"/>
      <c r="V207" s="52"/>
      <c r="W207" s="56"/>
      <c r="X207" s="15"/>
      <c r="Y207" s="52"/>
      <c r="Z207" s="39"/>
      <c r="AA207" s="39"/>
      <c r="AB207" s="55"/>
      <c r="AC207" s="17"/>
      <c r="AD207" s="15"/>
      <c r="AE207" s="65"/>
      <c r="AF207" s="65"/>
      <c r="AG207" s="39"/>
      <c r="AH207" s="52"/>
      <c r="AO207" s="142"/>
    </row>
    <row r="208" spans="1:41" s="3" customFormat="1" ht="9.9499999999999993" customHeight="1" x14ac:dyDescent="0.2">
      <c r="B208" s="113" t="s">
        <v>8</v>
      </c>
      <c r="D208" s="40"/>
      <c r="E208" s="74" t="s">
        <v>94</v>
      </c>
      <c r="F208" s="74"/>
      <c r="G208" s="30" t="s">
        <v>95</v>
      </c>
      <c r="H208" s="30"/>
      <c r="I208" s="30"/>
      <c r="J208" s="30" t="s">
        <v>265</v>
      </c>
      <c r="K208" s="30"/>
      <c r="L208" s="30" t="s">
        <v>279</v>
      </c>
      <c r="M208" s="187" t="s">
        <v>278</v>
      </c>
      <c r="N208" s="30"/>
      <c r="P208" s="74"/>
      <c r="Q208" s="89"/>
      <c r="R208" s="29"/>
      <c r="S208" s="39">
        <f>IF(Suggested="Yes",AA208,AG208)</f>
        <v>24.45</v>
      </c>
      <c r="T208" s="37" t="s">
        <v>48</v>
      </c>
      <c r="U208" s="5" t="str">
        <f>+Instructions!$B$3</f>
        <v>G</v>
      </c>
      <c r="V208" s="52"/>
      <c r="W208" s="56">
        <f>+Instructions!$C$22</f>
        <v>0</v>
      </c>
      <c r="X208" s="17">
        <f>ROUND($AA208*(1-W208)+0.004999,2)</f>
        <v>24.45</v>
      </c>
      <c r="Y208" s="52"/>
      <c r="Z208" s="6" t="s">
        <v>869</v>
      </c>
      <c r="AA208" s="39">
        <v>24.45</v>
      </c>
      <c r="AB208" s="60">
        <f>+W208</f>
        <v>0</v>
      </c>
      <c r="AC208" s="17">
        <f>+X208</f>
        <v>24.45</v>
      </c>
      <c r="AD208" s="12">
        <f>(AG208-AC208)/AG208</f>
        <v>0</v>
      </c>
      <c r="AE208" s="122"/>
      <c r="AF208" s="130">
        <v>3</v>
      </c>
      <c r="AG208" s="53">
        <f>SUM(AJ208:AL208)+AE208</f>
        <v>24.45</v>
      </c>
      <c r="AH208" s="52"/>
      <c r="AJ208" s="17">
        <f>ROUND(AC208/(1-VLOOKUP(AF208,Group,2,FALSE)),2)</f>
        <v>24.45</v>
      </c>
      <c r="AK208" s="17">
        <f>IF(VLOOKUP(AF208,Group,5,FALSE)="YES",VLOOKUP(ROUND(ROUND(AJ208,1)-AJ208,2),Round,2,FALSE)+VLOOKUP(AF208,Group,6,FALSE),0)</f>
        <v>0</v>
      </c>
      <c r="AL208" s="17">
        <f>IF(VLOOKUP(AF208,Group,7,FALSE)="",0,ROUND(AJ208-0.04999,1)-AJ208+AM208)</f>
        <v>0</v>
      </c>
      <c r="AM208" s="17" t="str">
        <f>IF(VLOOKUP(AF208,Group,7,FALSE)="","",VLOOKUP(AF208,Group,7,FALSE))</f>
        <v/>
      </c>
      <c r="AO208" s="100" t="s">
        <v>61</v>
      </c>
    </row>
    <row r="209" spans="1:41" s="3" customFormat="1" ht="0.95" customHeight="1" x14ac:dyDescent="0.2">
      <c r="A209" s="3" t="s">
        <v>125</v>
      </c>
      <c r="P209" s="74"/>
      <c r="Q209" s="89"/>
      <c r="R209" s="6"/>
      <c r="S209" s="39"/>
      <c r="T209" s="6"/>
      <c r="U209" s="5"/>
      <c r="V209" s="52"/>
      <c r="W209" s="56"/>
      <c r="X209" s="15"/>
      <c r="Y209" s="52"/>
      <c r="Z209" s="39"/>
      <c r="AA209" s="39"/>
      <c r="AB209" s="55"/>
      <c r="AC209" s="17"/>
      <c r="AD209" s="15"/>
      <c r="AE209" s="65"/>
      <c r="AF209" s="65"/>
      <c r="AG209" s="39"/>
      <c r="AH209" s="52"/>
      <c r="AO209" s="142"/>
    </row>
    <row r="210" spans="1:41" s="3" customFormat="1" ht="9.9499999999999993" customHeight="1" x14ac:dyDescent="0.2">
      <c r="B210" s="115" t="s">
        <v>47</v>
      </c>
      <c r="D210" s="40"/>
      <c r="E210" s="74" t="s">
        <v>266</v>
      </c>
      <c r="F210" s="74"/>
      <c r="G210" s="30" t="s">
        <v>108</v>
      </c>
      <c r="H210" s="30"/>
      <c r="I210" s="30"/>
      <c r="J210" s="30" t="s">
        <v>265</v>
      </c>
      <c r="K210" s="30"/>
      <c r="L210" s="30" t="s">
        <v>139</v>
      </c>
      <c r="M210" s="30"/>
      <c r="N210" s="30"/>
      <c r="P210" s="74" t="s">
        <v>426</v>
      </c>
      <c r="Q210" s="89"/>
      <c r="R210" s="29"/>
      <c r="S210" s="39">
        <f>IF(Suggested="Yes",AA210,AG210)</f>
        <v>16.25</v>
      </c>
      <c r="T210" s="37" t="s">
        <v>48</v>
      </c>
      <c r="U210" s="5" t="str">
        <f>+Instructions!$B$3</f>
        <v>G</v>
      </c>
      <c r="V210" s="52"/>
      <c r="W210" s="56">
        <f>+Instructions!$C$22</f>
        <v>0</v>
      </c>
      <c r="X210" s="39">
        <f>ROUND($AA210*(1-W210)+0.004999,2)</f>
        <v>16.25</v>
      </c>
      <c r="Y210" s="52"/>
      <c r="Z210" s="6" t="s">
        <v>869</v>
      </c>
      <c r="AA210" s="39">
        <v>16.25</v>
      </c>
      <c r="AB210" s="60">
        <f>+W210</f>
        <v>0</v>
      </c>
      <c r="AC210" s="39">
        <f>+X210</f>
        <v>16.25</v>
      </c>
      <c r="AD210" s="60">
        <f>(AG210-AC210)/AG210</f>
        <v>0</v>
      </c>
      <c r="AE210" s="122"/>
      <c r="AF210" s="131">
        <v>2</v>
      </c>
      <c r="AG210" s="44">
        <f>SUM(AJ210:AL210)+AE210</f>
        <v>16.25</v>
      </c>
      <c r="AH210" s="52"/>
      <c r="AJ210" s="17">
        <f>ROUND(AC210/(1-VLOOKUP(AF210,Group,2,FALSE)),2)</f>
        <v>16.25</v>
      </c>
      <c r="AK210" s="17">
        <f>IF(VLOOKUP(AF210,Group,5,FALSE)="YES",VLOOKUP(ROUND(ROUND(AJ210,1)-AJ210,2),Round,2,FALSE)+VLOOKUP(AF210,Group,6,FALSE),0)</f>
        <v>0</v>
      </c>
      <c r="AL210" s="17">
        <f>IF(VLOOKUP(AF210,Group,7,FALSE)="",0,ROUND(AJ210-0.04999,1)-AJ210+AM210)</f>
        <v>0</v>
      </c>
      <c r="AM210" s="17" t="str">
        <f>IF(VLOOKUP(AF210,Group,7,FALSE)="","",VLOOKUP(AF210,Group,7,FALSE))</f>
        <v/>
      </c>
      <c r="AO210" s="100" t="s">
        <v>61</v>
      </c>
    </row>
    <row r="211" spans="1:41" s="3" customFormat="1" ht="3.95" customHeight="1" x14ac:dyDescent="0.2">
      <c r="A211" s="3" t="s">
        <v>125</v>
      </c>
      <c r="P211" s="74"/>
      <c r="Q211" s="89"/>
      <c r="R211" s="6"/>
      <c r="S211" s="39"/>
      <c r="T211" s="6"/>
      <c r="U211" s="5"/>
      <c r="V211" s="52"/>
      <c r="W211" s="56"/>
      <c r="X211" s="15"/>
      <c r="Y211" s="52"/>
      <c r="Z211" s="39"/>
      <c r="AA211" s="39"/>
      <c r="AB211" s="55"/>
      <c r="AC211" s="17"/>
      <c r="AD211" s="15"/>
      <c r="AE211" s="65"/>
      <c r="AF211" s="65"/>
      <c r="AG211" s="39"/>
      <c r="AH211" s="52"/>
      <c r="AO211" s="142"/>
    </row>
    <row r="212" spans="1:41" s="3" customFormat="1" ht="9.9499999999999993" customHeight="1" x14ac:dyDescent="0.2">
      <c r="C212" s="73" t="s">
        <v>834</v>
      </c>
      <c r="P212" s="74"/>
      <c r="Q212" s="89"/>
      <c r="R212" s="177" t="s">
        <v>233</v>
      </c>
      <c r="S212" s="178" t="s">
        <v>602</v>
      </c>
      <c r="T212" s="179"/>
      <c r="U212" s="5"/>
      <c r="V212" s="52"/>
      <c r="W212" s="56"/>
      <c r="X212" s="15"/>
      <c r="Y212" s="52"/>
      <c r="Z212" s="39"/>
      <c r="AA212" s="39"/>
      <c r="AB212" s="55"/>
      <c r="AC212" s="17"/>
      <c r="AD212" s="15"/>
      <c r="AE212" s="65"/>
      <c r="AF212" s="65"/>
      <c r="AG212" s="39"/>
      <c r="AH212" s="52"/>
      <c r="AO212" s="142"/>
    </row>
    <row r="213" spans="1:41" s="3" customFormat="1" ht="2.85" customHeight="1" x14ac:dyDescent="0.2">
      <c r="C213" s="73"/>
      <c r="P213" s="74"/>
      <c r="Q213" s="89"/>
      <c r="R213" s="6"/>
      <c r="S213" s="39"/>
      <c r="T213" s="6"/>
      <c r="U213" s="5"/>
      <c r="V213" s="52"/>
      <c r="W213" s="56"/>
      <c r="X213" s="15"/>
      <c r="Y213" s="52"/>
      <c r="Z213" s="39"/>
      <c r="AA213" s="39"/>
      <c r="AB213" s="55"/>
      <c r="AC213" s="17"/>
      <c r="AD213" s="15"/>
      <c r="AE213" s="65"/>
      <c r="AF213" s="65"/>
      <c r="AG213" s="39"/>
      <c r="AH213" s="52"/>
      <c r="AO213" s="142"/>
    </row>
    <row r="214" spans="1:41" s="3" customFormat="1" ht="9.9499999999999993" customHeight="1" x14ac:dyDescent="0.2">
      <c r="D214" s="40" t="s">
        <v>10</v>
      </c>
      <c r="E214" s="143" t="s">
        <v>603</v>
      </c>
      <c r="F214" s="143" t="s">
        <v>824</v>
      </c>
      <c r="H214" s="143"/>
      <c r="I214" s="143" t="s">
        <v>826</v>
      </c>
      <c r="J214" s="143"/>
      <c r="K214" s="143" t="s">
        <v>828</v>
      </c>
      <c r="L214" s="143"/>
      <c r="M214" s="143" t="s">
        <v>822</v>
      </c>
      <c r="N214" s="143"/>
      <c r="P214" s="74"/>
      <c r="Q214" s="89"/>
      <c r="R214" s="6"/>
      <c r="S214" s="39"/>
      <c r="T214" s="6"/>
      <c r="U214" s="5"/>
      <c r="V214" s="52"/>
      <c r="W214" s="56"/>
      <c r="X214" s="15"/>
      <c r="Y214" s="52"/>
      <c r="Z214" s="39"/>
      <c r="AA214" s="39"/>
      <c r="AB214" s="55"/>
      <c r="AC214" s="17"/>
      <c r="AD214" s="15"/>
      <c r="AE214" s="65"/>
      <c r="AF214" s="65"/>
      <c r="AG214" s="39"/>
      <c r="AH214" s="52"/>
      <c r="AO214" s="142"/>
    </row>
    <row r="215" spans="1:41" s="3" customFormat="1" ht="9.9499999999999993" customHeight="1" x14ac:dyDescent="0.2">
      <c r="D215" s="40"/>
      <c r="E215" s="143" t="s">
        <v>604</v>
      </c>
      <c r="F215" s="143" t="s">
        <v>825</v>
      </c>
      <c r="H215" s="143"/>
      <c r="I215" s="143" t="s">
        <v>827</v>
      </c>
      <c r="J215" s="143"/>
      <c r="K215" s="143" t="s">
        <v>829</v>
      </c>
      <c r="L215" s="143"/>
      <c r="M215" s="143" t="s">
        <v>823</v>
      </c>
      <c r="N215" s="143"/>
      <c r="P215" s="74"/>
      <c r="Q215" s="89"/>
      <c r="R215" s="6"/>
      <c r="S215" s="39"/>
      <c r="T215" s="6"/>
      <c r="U215" s="5"/>
      <c r="V215" s="52"/>
      <c r="W215" s="56"/>
      <c r="X215" s="15"/>
      <c r="Y215" s="52"/>
      <c r="Z215" s="39"/>
      <c r="AA215" s="39"/>
      <c r="AB215" s="55"/>
      <c r="AC215" s="17"/>
      <c r="AD215" s="15"/>
      <c r="AE215" s="65"/>
      <c r="AF215" s="65"/>
      <c r="AG215" s="39"/>
      <c r="AH215" s="52"/>
      <c r="AO215" s="142"/>
    </row>
    <row r="216" spans="1:41" s="3" customFormat="1" ht="0.95" customHeight="1" x14ac:dyDescent="0.2">
      <c r="B216" s="120"/>
      <c r="D216" s="40"/>
      <c r="E216" s="74"/>
      <c r="F216" s="74"/>
      <c r="G216" s="30"/>
      <c r="H216" s="30"/>
      <c r="I216" s="30"/>
      <c r="J216" s="30"/>
      <c r="K216" s="30"/>
      <c r="L216" s="30"/>
      <c r="M216" s="30"/>
      <c r="N216" s="30"/>
      <c r="P216" s="74"/>
      <c r="Q216" s="89"/>
      <c r="R216" s="29"/>
      <c r="S216" s="39"/>
      <c r="T216" s="37"/>
      <c r="U216" s="5"/>
      <c r="V216" s="52"/>
      <c r="W216" s="56"/>
      <c r="X216" s="39"/>
      <c r="Y216" s="52"/>
      <c r="Z216" s="6"/>
      <c r="AA216" s="39"/>
      <c r="AB216" s="60"/>
      <c r="AC216" s="39"/>
      <c r="AD216" s="60"/>
      <c r="AE216" s="75"/>
      <c r="AF216" s="154"/>
      <c r="AG216" s="39"/>
      <c r="AH216" s="52"/>
      <c r="AJ216" s="17"/>
      <c r="AK216" s="17"/>
      <c r="AL216" s="17"/>
      <c r="AM216" s="17"/>
      <c r="AO216" s="31"/>
    </row>
    <row r="217" spans="1:41" s="3" customFormat="1" ht="10.5" customHeight="1" x14ac:dyDescent="0.2">
      <c r="B217" s="114" t="s">
        <v>57</v>
      </c>
      <c r="D217" s="40"/>
      <c r="E217" s="74" t="s">
        <v>144</v>
      </c>
      <c r="F217" s="74"/>
      <c r="G217" s="30" t="s">
        <v>50</v>
      </c>
      <c r="H217" s="30"/>
      <c r="I217" s="30"/>
      <c r="J217" s="30" t="s">
        <v>608</v>
      </c>
      <c r="K217" s="30"/>
      <c r="L217" s="30"/>
      <c r="M217" s="30"/>
      <c r="N217" s="30"/>
      <c r="P217" s="74" t="s">
        <v>275</v>
      </c>
      <c r="Q217" s="89"/>
      <c r="R217" s="29" t="s">
        <v>54</v>
      </c>
      <c r="S217" s="39">
        <f>IF(Suggested="Yes",AA217,AG217)</f>
        <v>5.95</v>
      </c>
      <c r="T217" s="37" t="s">
        <v>49</v>
      </c>
      <c r="U217" s="5" t="str">
        <f>+Instructions!$B$3</f>
        <v>G</v>
      </c>
      <c r="V217" s="52"/>
      <c r="W217" s="56">
        <f>+Instructions!$C$22</f>
        <v>0</v>
      </c>
      <c r="X217" s="17">
        <f>ROUND($AA217*(1-W217)+0.004999,2)</f>
        <v>5.95</v>
      </c>
      <c r="Y217" s="52"/>
      <c r="Z217" s="6" t="s">
        <v>868</v>
      </c>
      <c r="AA217" s="39">
        <v>5.95</v>
      </c>
      <c r="AB217" s="60">
        <f>+W217</f>
        <v>0</v>
      </c>
      <c r="AC217" s="17">
        <f>+X217</f>
        <v>5.95</v>
      </c>
      <c r="AD217" s="12">
        <f>(AG217-AC217)/AG217</f>
        <v>0</v>
      </c>
      <c r="AE217" s="122"/>
      <c r="AF217" s="129">
        <v>1</v>
      </c>
      <c r="AG217" s="38">
        <f>SUM(AJ217:AL217)+AE217</f>
        <v>5.95</v>
      </c>
      <c r="AH217" s="52"/>
      <c r="AJ217" s="17">
        <f>ROUND(AC217/(1-VLOOKUP(AF217,Group,2,FALSE)),2)</f>
        <v>5.95</v>
      </c>
      <c r="AK217" s="17">
        <f>IF(VLOOKUP(AF217,Group,5,FALSE)="YES",VLOOKUP(ROUND(ROUND(AJ217,1)-AJ217,2),Round,2,FALSE)+VLOOKUP(AF217,Group,6,FALSE),0)</f>
        <v>0</v>
      </c>
      <c r="AL217" s="17">
        <f>IF(VLOOKUP(AF217,Group,7,FALSE)="",0,ROUND(AJ217-0.04999,1)-AJ217+AM217)</f>
        <v>0</v>
      </c>
      <c r="AM217" s="17" t="str">
        <f>IF(VLOOKUP(AF217,Group,7,FALSE)="","",VLOOKUP(AF217,Group,7,FALSE))</f>
        <v/>
      </c>
      <c r="AO217" s="100" t="s">
        <v>61</v>
      </c>
    </row>
    <row r="218" spans="1:41" s="3" customFormat="1" ht="2.4500000000000002" customHeight="1" x14ac:dyDescent="0.2">
      <c r="C218" s="73"/>
      <c r="P218" s="74"/>
      <c r="Q218" s="89"/>
      <c r="R218" s="6"/>
      <c r="S218" s="39"/>
      <c r="T218" s="6"/>
      <c r="U218" s="5"/>
      <c r="V218" s="52"/>
      <c r="W218" s="56"/>
      <c r="X218" s="15"/>
      <c r="Y218" s="52"/>
      <c r="Z218" s="39"/>
      <c r="AA218" s="39"/>
      <c r="AB218" s="55"/>
      <c r="AC218" s="17"/>
      <c r="AD218" s="15"/>
      <c r="AE218" s="65"/>
      <c r="AF218" s="65"/>
      <c r="AG218" s="39"/>
      <c r="AH218" s="52"/>
      <c r="AO218" s="142"/>
    </row>
    <row r="219" spans="1:41" s="3" customFormat="1" ht="10.5" customHeight="1" x14ac:dyDescent="0.2">
      <c r="B219" s="114" t="s">
        <v>57</v>
      </c>
      <c r="D219" s="40"/>
      <c r="E219" s="74" t="s">
        <v>144</v>
      </c>
      <c r="F219" s="74"/>
      <c r="G219" s="30" t="s">
        <v>50</v>
      </c>
      <c r="H219" s="30"/>
      <c r="I219" s="30"/>
      <c r="J219" s="30" t="s">
        <v>455</v>
      </c>
      <c r="K219" s="30"/>
      <c r="L219" s="30"/>
      <c r="M219" s="30"/>
      <c r="N219" s="30"/>
      <c r="P219" s="74" t="s">
        <v>275</v>
      </c>
      <c r="Q219" s="89"/>
      <c r="R219" s="29"/>
      <c r="S219" s="39">
        <f>IF(Suggested="Yes",AA219,AG219)</f>
        <v>5.9</v>
      </c>
      <c r="T219" s="37" t="s">
        <v>49</v>
      </c>
      <c r="U219" s="5" t="str">
        <f>+Instructions!$B$3</f>
        <v>G</v>
      </c>
      <c r="V219" s="52"/>
      <c r="W219" s="56">
        <f>+Instructions!$C$22</f>
        <v>0</v>
      </c>
      <c r="X219" s="17">
        <f>ROUND($AA219*(1-W219)+0.004999,2)</f>
        <v>5.9</v>
      </c>
      <c r="Y219" s="52"/>
      <c r="Z219" s="6" t="s">
        <v>868</v>
      </c>
      <c r="AA219" s="39">
        <v>5.9</v>
      </c>
      <c r="AB219" s="60">
        <f>+W219</f>
        <v>0</v>
      </c>
      <c r="AC219" s="17">
        <f>+X219</f>
        <v>5.9</v>
      </c>
      <c r="AD219" s="12">
        <f>(AG219-AC219)/AG219</f>
        <v>0</v>
      </c>
      <c r="AE219" s="122"/>
      <c r="AF219" s="129">
        <v>1</v>
      </c>
      <c r="AG219" s="38">
        <f>SUM(AJ219:AL219)+AE219</f>
        <v>5.9</v>
      </c>
      <c r="AH219" s="52"/>
      <c r="AJ219" s="17">
        <f>ROUND(AC219/(1-VLOOKUP(AF219,Group,2,FALSE)),2)</f>
        <v>5.9</v>
      </c>
      <c r="AK219" s="17">
        <f>IF(VLOOKUP(AF219,Group,5,FALSE)="YES",VLOOKUP(ROUND(ROUND(AJ219,1)-AJ219,2),Round,2,FALSE)+VLOOKUP(AF219,Group,6,FALSE),0)</f>
        <v>0</v>
      </c>
      <c r="AL219" s="17">
        <f>IF(VLOOKUP(AF219,Group,7,FALSE)="",0,ROUND(AJ219-0.04999,1)-AJ219+AM219)</f>
        <v>0</v>
      </c>
      <c r="AM219" s="17" t="str">
        <f>IF(VLOOKUP(AF219,Group,7,FALSE)="","",VLOOKUP(AF219,Group,7,FALSE))</f>
        <v/>
      </c>
      <c r="AO219" s="100" t="s">
        <v>61</v>
      </c>
    </row>
    <row r="220" spans="1:41" s="3" customFormat="1" ht="2.4500000000000002" customHeight="1" x14ac:dyDescent="0.2">
      <c r="C220" s="73"/>
      <c r="P220" s="74"/>
      <c r="Q220" s="89"/>
      <c r="R220" s="6"/>
      <c r="S220" s="39"/>
      <c r="T220" s="6"/>
      <c r="U220" s="5"/>
      <c r="V220" s="52"/>
      <c r="W220" s="56"/>
      <c r="X220" s="15"/>
      <c r="Y220" s="52"/>
      <c r="Z220" s="39"/>
      <c r="AA220" s="39"/>
      <c r="AB220" s="55"/>
      <c r="AC220" s="17"/>
      <c r="AD220" s="15"/>
      <c r="AE220" s="65"/>
      <c r="AF220" s="65"/>
      <c r="AG220" s="39"/>
      <c r="AH220" s="52"/>
      <c r="AO220" s="142"/>
    </row>
    <row r="221" spans="1:41" s="3" customFormat="1" ht="10.5" customHeight="1" x14ac:dyDescent="0.2">
      <c r="B221" s="114" t="s">
        <v>57</v>
      </c>
      <c r="D221" s="40"/>
      <c r="E221" s="74" t="s">
        <v>100</v>
      </c>
      <c r="F221" s="74"/>
      <c r="G221" s="30" t="s">
        <v>50</v>
      </c>
      <c r="H221" s="30"/>
      <c r="I221" s="30"/>
      <c r="J221" s="30" t="s">
        <v>265</v>
      </c>
      <c r="K221" s="30"/>
      <c r="L221" s="30"/>
      <c r="M221" s="30"/>
      <c r="N221" s="30"/>
      <c r="P221" s="74" t="s">
        <v>281</v>
      </c>
      <c r="Q221" s="89"/>
      <c r="R221" s="29"/>
      <c r="S221" s="39">
        <f>IF(Suggested="Yes",AA221,AG221)</f>
        <v>8.9499999999999993</v>
      </c>
      <c r="T221" s="37" t="s">
        <v>49</v>
      </c>
      <c r="U221" s="5" t="str">
        <f>+Instructions!$B$3</f>
        <v>G</v>
      </c>
      <c r="V221" s="52"/>
      <c r="W221" s="56">
        <f>+Instructions!$C$22</f>
        <v>0</v>
      </c>
      <c r="X221" s="17">
        <f>ROUND($AA221*(1-W221)+0.004999,2)</f>
        <v>8.9499999999999993</v>
      </c>
      <c r="Y221" s="52"/>
      <c r="Z221" s="6" t="s">
        <v>868</v>
      </c>
      <c r="AA221" s="39">
        <v>8.9499999999999993</v>
      </c>
      <c r="AB221" s="60">
        <f t="shared" ref="AB221:AC224" si="18">+W221</f>
        <v>0</v>
      </c>
      <c r="AC221" s="17">
        <f t="shared" si="18"/>
        <v>8.9499999999999993</v>
      </c>
      <c r="AD221" s="12">
        <f>(AG221-AC221)/AG221</f>
        <v>0</v>
      </c>
      <c r="AE221" s="122"/>
      <c r="AF221" s="129">
        <v>1</v>
      </c>
      <c r="AG221" s="38">
        <f>SUM(AJ221:AL221)+AE221</f>
        <v>8.9499999999999993</v>
      </c>
      <c r="AH221" s="52"/>
      <c r="AJ221" s="17">
        <f>ROUND(AC221/(1-VLOOKUP(AF221,Group,2,FALSE)),2)</f>
        <v>8.9499999999999993</v>
      </c>
      <c r="AK221" s="17">
        <f>IF(VLOOKUP(AF221,Group,5,FALSE)="YES",VLOOKUP(ROUND(ROUND(AJ221,1)-AJ221,2),Round,2,FALSE)+VLOOKUP(AF221,Group,6,FALSE),0)</f>
        <v>0</v>
      </c>
      <c r="AL221" s="17">
        <f>IF(VLOOKUP(AF221,Group,7,FALSE)="",0,ROUND(AJ221-0.04999,1)-AJ221+AM221)</f>
        <v>0</v>
      </c>
      <c r="AM221" s="17" t="str">
        <f>IF(VLOOKUP(AF221,Group,7,FALSE)="","",VLOOKUP(AF221,Group,7,FALSE))</f>
        <v/>
      </c>
      <c r="AO221" s="100" t="s">
        <v>61</v>
      </c>
    </row>
    <row r="222" spans="1:41" s="3" customFormat="1" ht="10.5" customHeight="1" x14ac:dyDescent="0.2">
      <c r="B222" s="114" t="s">
        <v>57</v>
      </c>
      <c r="D222" s="40"/>
      <c r="E222" s="74" t="s">
        <v>94</v>
      </c>
      <c r="F222" s="74"/>
      <c r="G222" s="30" t="s">
        <v>50</v>
      </c>
      <c r="H222" s="30"/>
      <c r="I222" s="30"/>
      <c r="J222" s="30" t="s">
        <v>265</v>
      </c>
      <c r="K222" s="30"/>
      <c r="L222" s="30"/>
      <c r="M222" s="30"/>
      <c r="N222" s="30"/>
      <c r="P222" s="74" t="s">
        <v>275</v>
      </c>
      <c r="Q222" s="89"/>
      <c r="R222" s="29"/>
      <c r="S222" s="39">
        <f>IF(Suggested="Yes",AA222,AG222)</f>
        <v>5.65</v>
      </c>
      <c r="T222" s="37" t="s">
        <v>49</v>
      </c>
      <c r="U222" s="5" t="str">
        <f>+Instructions!$B$3</f>
        <v>G</v>
      </c>
      <c r="V222" s="52"/>
      <c r="W222" s="56">
        <f>+Instructions!$C$22</f>
        <v>0</v>
      </c>
      <c r="X222" s="17">
        <f>ROUND($AA222*(1-W222)+0.004999,2)</f>
        <v>5.65</v>
      </c>
      <c r="Y222" s="52"/>
      <c r="Z222" s="6" t="s">
        <v>868</v>
      </c>
      <c r="AA222" s="39">
        <v>5.65</v>
      </c>
      <c r="AB222" s="60">
        <f t="shared" si="18"/>
        <v>0</v>
      </c>
      <c r="AC222" s="17">
        <f t="shared" si="18"/>
        <v>5.65</v>
      </c>
      <c r="AD222" s="12">
        <f>(AG222-AC222)/AG222</f>
        <v>0</v>
      </c>
      <c r="AE222" s="122"/>
      <c r="AF222" s="129">
        <v>1</v>
      </c>
      <c r="AG222" s="38">
        <f>SUM(AJ222:AL222)+AE222</f>
        <v>5.65</v>
      </c>
      <c r="AH222" s="52"/>
      <c r="AJ222" s="17">
        <f>ROUND(AC222/(1-VLOOKUP(AF222,Group,2,FALSE)),2)</f>
        <v>5.65</v>
      </c>
      <c r="AK222" s="17">
        <f>IF(VLOOKUP(AF222,Group,5,FALSE)="YES",VLOOKUP(ROUND(ROUND(AJ222,1)-AJ222,2),Round,2,FALSE)+VLOOKUP(AF222,Group,6,FALSE),0)</f>
        <v>0</v>
      </c>
      <c r="AL222" s="17">
        <f>IF(VLOOKUP(AF222,Group,7,FALSE)="",0,ROUND(AJ222-0.04999,1)-AJ222+AM222)</f>
        <v>0</v>
      </c>
      <c r="AM222" s="17" t="str">
        <f>IF(VLOOKUP(AF222,Group,7,FALSE)="","",VLOOKUP(AF222,Group,7,FALSE))</f>
        <v/>
      </c>
      <c r="AO222" s="100" t="s">
        <v>61</v>
      </c>
    </row>
    <row r="223" spans="1:41" s="3" customFormat="1" ht="10.5" customHeight="1" x14ac:dyDescent="0.2">
      <c r="B223" s="114" t="s">
        <v>57</v>
      </c>
      <c r="D223" s="40"/>
      <c r="E223" s="74" t="s">
        <v>144</v>
      </c>
      <c r="F223" s="74"/>
      <c r="G223" s="30" t="s">
        <v>50</v>
      </c>
      <c r="H223" s="30"/>
      <c r="I223" s="30"/>
      <c r="J223" s="30" t="s">
        <v>265</v>
      </c>
      <c r="K223" s="30"/>
      <c r="L223" s="30"/>
      <c r="M223" s="30"/>
      <c r="N223" s="30"/>
      <c r="P223" s="74" t="s">
        <v>275</v>
      </c>
      <c r="Q223" s="89"/>
      <c r="R223" s="29"/>
      <c r="S223" s="39">
        <f>IF(Suggested="Yes",AA223,AG223)</f>
        <v>5.85</v>
      </c>
      <c r="T223" s="37" t="s">
        <v>49</v>
      </c>
      <c r="U223" s="5" t="str">
        <f>+Instructions!$B$3</f>
        <v>G</v>
      </c>
      <c r="V223" s="52"/>
      <c r="W223" s="56">
        <f>+Instructions!$C$22</f>
        <v>0</v>
      </c>
      <c r="X223" s="17">
        <f>ROUND($AA223*(1-W223)+0.004999,2)</f>
        <v>5.85</v>
      </c>
      <c r="Y223" s="52"/>
      <c r="Z223" s="6" t="s">
        <v>868</v>
      </c>
      <c r="AA223" s="39">
        <v>5.85</v>
      </c>
      <c r="AB223" s="60">
        <f t="shared" si="18"/>
        <v>0</v>
      </c>
      <c r="AC223" s="17">
        <f t="shared" si="18"/>
        <v>5.85</v>
      </c>
      <c r="AD223" s="12">
        <f>(AG223-AC223)/AG223</f>
        <v>0</v>
      </c>
      <c r="AE223" s="122"/>
      <c r="AF223" s="129">
        <v>1</v>
      </c>
      <c r="AG223" s="38">
        <f>SUM(AJ223:AL223)+AE223</f>
        <v>5.85</v>
      </c>
      <c r="AH223" s="52"/>
      <c r="AJ223" s="17">
        <f>ROUND(AC223/(1-VLOOKUP(AF223,Group,2,FALSE)),2)</f>
        <v>5.85</v>
      </c>
      <c r="AK223" s="17">
        <f>IF(VLOOKUP(AF223,Group,5,FALSE)="YES",VLOOKUP(ROUND(ROUND(AJ223,1)-AJ223,2),Round,2,FALSE)+VLOOKUP(AF223,Group,6,FALSE),0)</f>
        <v>0</v>
      </c>
      <c r="AL223" s="17">
        <f>IF(VLOOKUP(AF223,Group,7,FALSE)="",0,ROUND(AJ223-0.04999,1)-AJ223+AM223)</f>
        <v>0</v>
      </c>
      <c r="AM223" s="17" t="str">
        <f>IF(VLOOKUP(AF223,Group,7,FALSE)="","",VLOOKUP(AF223,Group,7,FALSE))</f>
        <v/>
      </c>
      <c r="AO223" s="100" t="s">
        <v>61</v>
      </c>
    </row>
    <row r="224" spans="1:41" s="3" customFormat="1" ht="10.5" customHeight="1" x14ac:dyDescent="0.2">
      <c r="B224" s="114" t="s">
        <v>57</v>
      </c>
      <c r="D224" s="40"/>
      <c r="E224" s="74" t="s">
        <v>609</v>
      </c>
      <c r="F224" s="74"/>
      <c r="G224" s="30" t="s">
        <v>50</v>
      </c>
      <c r="H224" s="30"/>
      <c r="I224" s="30"/>
      <c r="J224" s="30" t="s">
        <v>265</v>
      </c>
      <c r="K224" s="30"/>
      <c r="L224" s="30"/>
      <c r="M224" s="30"/>
      <c r="N224" s="30"/>
      <c r="P224" s="74" t="s">
        <v>610</v>
      </c>
      <c r="Q224" s="89"/>
      <c r="R224" s="29"/>
      <c r="S224" s="39">
        <f>IF(Suggested="Yes",AA224,AG224)</f>
        <v>24.65</v>
      </c>
      <c r="T224" s="37" t="s">
        <v>49</v>
      </c>
      <c r="U224" s="5" t="str">
        <f>+Instructions!$B$3</f>
        <v>G</v>
      </c>
      <c r="V224" s="52"/>
      <c r="W224" s="56">
        <f>+Instructions!$C$22</f>
        <v>0</v>
      </c>
      <c r="X224" s="17">
        <f>ROUND($AA224*(1-W224)+0.004999,2)</f>
        <v>24.65</v>
      </c>
      <c r="Y224" s="52"/>
      <c r="Z224" s="6" t="s">
        <v>868</v>
      </c>
      <c r="AA224" s="39">
        <v>24.65</v>
      </c>
      <c r="AB224" s="60">
        <f t="shared" si="18"/>
        <v>0</v>
      </c>
      <c r="AC224" s="17">
        <f t="shared" si="18"/>
        <v>24.65</v>
      </c>
      <c r="AD224" s="12">
        <f>(AG224-AC224)/AG224</f>
        <v>0</v>
      </c>
      <c r="AE224" s="122"/>
      <c r="AF224" s="129">
        <v>1</v>
      </c>
      <c r="AG224" s="38">
        <f>SUM(AJ224:AL224)+AE224</f>
        <v>24.65</v>
      </c>
      <c r="AH224" s="52"/>
      <c r="AJ224" s="17">
        <f>ROUND(AC224/(1-VLOOKUP(AF224,Group,2,FALSE)),2)</f>
        <v>24.65</v>
      </c>
      <c r="AK224" s="17">
        <f>IF(VLOOKUP(AF224,Group,5,FALSE)="YES",VLOOKUP(ROUND(ROUND(AJ224,1)-AJ224,2),Round,2,FALSE)+VLOOKUP(AF224,Group,6,FALSE),0)</f>
        <v>0</v>
      </c>
      <c r="AL224" s="17">
        <f>IF(VLOOKUP(AF224,Group,7,FALSE)="",0,ROUND(AJ224-0.04999,1)-AJ224+AM224)</f>
        <v>0</v>
      </c>
      <c r="AM224" s="17" t="str">
        <f>IF(VLOOKUP(AF224,Group,7,FALSE)="","",VLOOKUP(AF224,Group,7,FALSE))</f>
        <v/>
      </c>
      <c r="AO224" s="100" t="s">
        <v>61</v>
      </c>
    </row>
    <row r="225" spans="1:41" s="3" customFormat="1" ht="0.95" customHeight="1" x14ac:dyDescent="0.2">
      <c r="B225" s="120"/>
      <c r="D225" s="40"/>
      <c r="E225" s="74"/>
      <c r="F225" s="74"/>
      <c r="G225" s="30"/>
      <c r="H225" s="30"/>
      <c r="I225" s="30"/>
      <c r="J225" s="30"/>
      <c r="K225" s="30"/>
      <c r="L225" s="30"/>
      <c r="M225" s="30"/>
      <c r="N225" s="30"/>
      <c r="P225" s="74"/>
      <c r="Q225" s="89"/>
      <c r="R225" s="29"/>
      <c r="S225" s="39"/>
      <c r="T225" s="37"/>
      <c r="U225" s="5"/>
      <c r="V225" s="52"/>
      <c r="W225" s="56"/>
      <c r="X225" s="39"/>
      <c r="Y225" s="52"/>
      <c r="Z225" s="6"/>
      <c r="AA225" s="39"/>
      <c r="AB225" s="60"/>
      <c r="AC225" s="39"/>
      <c r="AD225" s="60"/>
      <c r="AE225" s="75"/>
      <c r="AF225" s="154"/>
      <c r="AG225" s="39"/>
      <c r="AH225" s="52"/>
      <c r="AJ225" s="17"/>
      <c r="AK225" s="17"/>
      <c r="AL225" s="17"/>
      <c r="AM225" s="17"/>
      <c r="AO225" s="31"/>
    </row>
    <row r="226" spans="1:41" s="3" customFormat="1" ht="9.9499999999999993" customHeight="1" x14ac:dyDescent="0.2">
      <c r="B226" s="113" t="s">
        <v>8</v>
      </c>
      <c r="D226" s="40"/>
      <c r="E226" s="74" t="s">
        <v>94</v>
      </c>
      <c r="F226" s="74"/>
      <c r="G226" s="30" t="s">
        <v>95</v>
      </c>
      <c r="H226" s="30"/>
      <c r="I226" s="30"/>
      <c r="J226" s="30" t="s">
        <v>265</v>
      </c>
      <c r="K226" s="30"/>
      <c r="L226" s="30" t="s">
        <v>279</v>
      </c>
      <c r="M226" s="187" t="s">
        <v>278</v>
      </c>
      <c r="N226" s="30"/>
      <c r="P226" s="74"/>
      <c r="Q226" s="89"/>
      <c r="R226" s="29"/>
      <c r="S226" s="39">
        <f>IF(Suggested="Yes",AA226,AG226)</f>
        <v>24.5</v>
      </c>
      <c r="T226" s="37" t="s">
        <v>48</v>
      </c>
      <c r="U226" s="5" t="str">
        <f>+Instructions!$B$3</f>
        <v>G</v>
      </c>
      <c r="V226" s="52"/>
      <c r="W226" s="56">
        <f>+Instructions!$C$22</f>
        <v>0</v>
      </c>
      <c r="X226" s="17">
        <f>ROUND($AA226*(1-W226)+0.004999,2)</f>
        <v>24.5</v>
      </c>
      <c r="Y226" s="52"/>
      <c r="Z226" s="6" t="s">
        <v>869</v>
      </c>
      <c r="AA226" s="39">
        <v>24.5</v>
      </c>
      <c r="AB226" s="60">
        <f>+W226</f>
        <v>0</v>
      </c>
      <c r="AC226" s="17">
        <f>+X226</f>
        <v>24.5</v>
      </c>
      <c r="AD226" s="12">
        <f>(AG226-AC226)/AG226</f>
        <v>0</v>
      </c>
      <c r="AE226" s="122"/>
      <c r="AF226" s="130">
        <v>3</v>
      </c>
      <c r="AG226" s="53">
        <f>SUM(AJ226:AL226)+AE226</f>
        <v>24.5</v>
      </c>
      <c r="AH226" s="52"/>
      <c r="AJ226" s="17">
        <f>ROUND(AC226/(1-VLOOKUP(AF226,Group,2,FALSE)),2)</f>
        <v>24.5</v>
      </c>
      <c r="AK226" s="17">
        <f>IF(VLOOKUP(AF226,Group,5,FALSE)="YES",VLOOKUP(ROUND(ROUND(AJ226,1)-AJ226,2),Round,2,FALSE)+VLOOKUP(AF226,Group,6,FALSE),0)</f>
        <v>0</v>
      </c>
      <c r="AL226" s="17">
        <f>IF(VLOOKUP(AF226,Group,7,FALSE)="",0,ROUND(AJ226-0.04999,1)-AJ226+AM226)</f>
        <v>0</v>
      </c>
      <c r="AM226" s="17" t="str">
        <f>IF(VLOOKUP(AF226,Group,7,FALSE)="","",VLOOKUP(AF226,Group,7,FALSE))</f>
        <v/>
      </c>
      <c r="AO226" s="100" t="s">
        <v>61</v>
      </c>
    </row>
    <row r="227" spans="1:41" s="3" customFormat="1" ht="0.95" customHeight="1" x14ac:dyDescent="0.2">
      <c r="A227" s="3" t="s">
        <v>125</v>
      </c>
      <c r="P227" s="74"/>
      <c r="Q227" s="89"/>
      <c r="R227" s="6"/>
      <c r="S227" s="39"/>
      <c r="T227" s="6"/>
      <c r="U227" s="5"/>
      <c r="V227" s="52"/>
      <c r="W227" s="56"/>
      <c r="X227" s="15"/>
      <c r="Y227" s="52"/>
      <c r="Z227" s="39"/>
      <c r="AA227" s="39"/>
      <c r="AB227" s="55"/>
      <c r="AC227" s="17"/>
      <c r="AD227" s="15"/>
      <c r="AE227" s="65"/>
      <c r="AF227" s="65"/>
      <c r="AG227" s="39"/>
      <c r="AH227" s="52"/>
      <c r="AO227" s="142"/>
    </row>
    <row r="228" spans="1:41" s="3" customFormat="1" ht="9.9499999999999993" customHeight="1" x14ac:dyDescent="0.2">
      <c r="B228" s="115" t="s">
        <v>47</v>
      </c>
      <c r="D228" s="40"/>
      <c r="E228" s="74" t="s">
        <v>100</v>
      </c>
      <c r="F228" s="74"/>
      <c r="G228" s="30" t="s">
        <v>108</v>
      </c>
      <c r="H228" s="30"/>
      <c r="I228" s="30"/>
      <c r="J228" s="30" t="s">
        <v>265</v>
      </c>
      <c r="K228" s="30"/>
      <c r="L228" s="30"/>
      <c r="M228" s="30" t="s">
        <v>139</v>
      </c>
      <c r="N228" s="30"/>
      <c r="P228" s="74" t="s">
        <v>426</v>
      </c>
      <c r="Q228" s="89"/>
      <c r="R228" s="29"/>
      <c r="S228" s="39">
        <f>IF(Suggested="Yes",AA228,AG228)</f>
        <v>7.35</v>
      </c>
      <c r="T228" s="37" t="s">
        <v>48</v>
      </c>
      <c r="U228" s="5" t="str">
        <f>+Instructions!$B$3</f>
        <v>G</v>
      </c>
      <c r="V228" s="52"/>
      <c r="W228" s="56">
        <f>+Instructions!$C$22</f>
        <v>0</v>
      </c>
      <c r="X228" s="39">
        <f>ROUND($AA228*(1-W228)+0.004999,2)</f>
        <v>7.35</v>
      </c>
      <c r="Y228" s="52"/>
      <c r="Z228" s="6" t="s">
        <v>869</v>
      </c>
      <c r="AA228" s="39">
        <v>7.35</v>
      </c>
      <c r="AB228" s="60">
        <f>+W228</f>
        <v>0</v>
      </c>
      <c r="AC228" s="39">
        <f>+X228</f>
        <v>7.35</v>
      </c>
      <c r="AD228" s="60">
        <f>(AG228-AC228)/AG228</f>
        <v>0</v>
      </c>
      <c r="AE228" s="122"/>
      <c r="AF228" s="131">
        <v>2</v>
      </c>
      <c r="AG228" s="44">
        <f>SUM(AJ228:AL228)+AE228</f>
        <v>7.35</v>
      </c>
      <c r="AH228" s="52"/>
      <c r="AJ228" s="17">
        <f>ROUND(AC228/(1-VLOOKUP(AF228,Group,2,FALSE)),2)</f>
        <v>7.35</v>
      </c>
      <c r="AK228" s="17">
        <f>IF(VLOOKUP(AF228,Group,5,FALSE)="YES",VLOOKUP(ROUND(ROUND(AJ228,1)-AJ228,2),Round,2,FALSE)+VLOOKUP(AF228,Group,6,FALSE),0)</f>
        <v>0</v>
      </c>
      <c r="AL228" s="17">
        <f>IF(VLOOKUP(AF228,Group,7,FALSE)="",0,ROUND(AJ228-0.04999,1)-AJ228+AM228)</f>
        <v>0</v>
      </c>
      <c r="AM228" s="17" t="str">
        <f>IF(VLOOKUP(AF228,Group,7,FALSE)="","",VLOOKUP(AF228,Group,7,FALSE))</f>
        <v/>
      </c>
      <c r="AO228" s="100" t="s">
        <v>61</v>
      </c>
    </row>
    <row r="229" spans="1:41" s="3" customFormat="1" ht="0.95" customHeight="1" x14ac:dyDescent="0.2">
      <c r="A229" s="3" t="s">
        <v>125</v>
      </c>
      <c r="P229" s="74"/>
      <c r="Q229" s="89"/>
      <c r="R229" s="6"/>
      <c r="S229" s="39"/>
      <c r="T229" s="6"/>
      <c r="U229" s="5"/>
      <c r="V229" s="52"/>
      <c r="W229" s="56"/>
      <c r="X229" s="15"/>
      <c r="Y229" s="52"/>
      <c r="Z229" s="39"/>
      <c r="AA229" s="39"/>
      <c r="AB229" s="55"/>
      <c r="AC229" s="17"/>
      <c r="AD229" s="15"/>
      <c r="AE229" s="65"/>
      <c r="AF229" s="65"/>
      <c r="AG229" s="39"/>
      <c r="AH229" s="52"/>
      <c r="AO229" s="142"/>
    </row>
    <row r="230" spans="1:41" s="3" customFormat="1" ht="9.9499999999999993" customHeight="1" x14ac:dyDescent="0.2">
      <c r="B230" s="115" t="s">
        <v>47</v>
      </c>
      <c r="D230" s="40"/>
      <c r="E230" s="74" t="s">
        <v>92</v>
      </c>
      <c r="F230" s="74"/>
      <c r="G230" s="30" t="s">
        <v>96</v>
      </c>
      <c r="H230" s="30"/>
      <c r="I230" s="30"/>
      <c r="J230" s="30" t="s">
        <v>265</v>
      </c>
      <c r="K230" s="30"/>
      <c r="L230" s="30" t="s">
        <v>139</v>
      </c>
      <c r="M230" s="30"/>
      <c r="N230" s="30"/>
      <c r="P230" s="74"/>
      <c r="Q230" s="89"/>
      <c r="R230" s="29"/>
      <c r="S230" s="39">
        <f>IF(Suggested="Yes",AA230,AG230)</f>
        <v>25.6</v>
      </c>
      <c r="T230" s="37" t="s">
        <v>48</v>
      </c>
      <c r="U230" s="5" t="str">
        <f>+Instructions!$B$3</f>
        <v>G</v>
      </c>
      <c r="V230" s="52"/>
      <c r="W230" s="56">
        <f>+Instructions!$C$22</f>
        <v>0</v>
      </c>
      <c r="X230" s="39">
        <f>ROUND($AA230*(1-W230)+0.004999,2)</f>
        <v>25.6</v>
      </c>
      <c r="Y230" s="52"/>
      <c r="Z230" s="6" t="s">
        <v>869</v>
      </c>
      <c r="AA230" s="39">
        <v>25.6</v>
      </c>
      <c r="AB230" s="60">
        <f>+W230</f>
        <v>0</v>
      </c>
      <c r="AC230" s="39">
        <f>+X230</f>
        <v>25.6</v>
      </c>
      <c r="AD230" s="60">
        <f>(AG230-AC230)/AG230</f>
        <v>0</v>
      </c>
      <c r="AE230" s="122"/>
      <c r="AF230" s="131">
        <v>2</v>
      </c>
      <c r="AG230" s="44">
        <f>SUM(AJ230:AL230)+AE230</f>
        <v>25.6</v>
      </c>
      <c r="AH230" s="52"/>
      <c r="AJ230" s="17">
        <f>ROUND(AC230/(1-VLOOKUP(AF230,Group,2,FALSE)),2)</f>
        <v>25.6</v>
      </c>
      <c r="AK230" s="17">
        <f>IF(VLOOKUP(AF230,Group,5,FALSE)="YES",VLOOKUP(ROUND(ROUND(AJ230,1)-AJ230,2),Round,2,FALSE)+VLOOKUP(AF230,Group,6,FALSE),0)</f>
        <v>0</v>
      </c>
      <c r="AL230" s="17">
        <f>IF(VLOOKUP(AF230,Group,7,FALSE)="",0,ROUND(AJ230-0.04999,1)-AJ230+AM230)</f>
        <v>0</v>
      </c>
      <c r="AM230" s="17" t="str">
        <f>IF(VLOOKUP(AF230,Group,7,FALSE)="","",VLOOKUP(AF230,Group,7,FALSE))</f>
        <v/>
      </c>
      <c r="AO230" s="100" t="s">
        <v>61</v>
      </c>
    </row>
    <row r="231" spans="1:41" s="3" customFormat="1" ht="2.4500000000000002" customHeight="1" x14ac:dyDescent="0.2">
      <c r="C231" s="73"/>
      <c r="P231" s="74"/>
      <c r="Q231" s="89"/>
      <c r="R231" s="6"/>
      <c r="S231" s="39"/>
      <c r="T231" s="6"/>
      <c r="U231" s="5"/>
      <c r="V231" s="52"/>
      <c r="W231" s="56"/>
      <c r="X231" s="15"/>
      <c r="Y231" s="52"/>
      <c r="Z231" s="39"/>
      <c r="AA231" s="39"/>
      <c r="AB231" s="55"/>
      <c r="AC231" s="17"/>
      <c r="AD231" s="15"/>
      <c r="AE231" s="65"/>
      <c r="AF231" s="65"/>
      <c r="AG231" s="39"/>
      <c r="AH231" s="52"/>
      <c r="AO231" s="142"/>
    </row>
    <row r="232" spans="1:41" s="3" customFormat="1" ht="9.9499999999999993" customHeight="1" x14ac:dyDescent="0.2">
      <c r="D232" s="40" t="s">
        <v>563</v>
      </c>
      <c r="E232" s="143" t="s">
        <v>612</v>
      </c>
      <c r="F232" s="143"/>
      <c r="H232" s="143"/>
      <c r="I232" s="143"/>
      <c r="J232" s="143"/>
      <c r="K232" s="143"/>
      <c r="L232" s="143"/>
      <c r="N232" s="143"/>
      <c r="P232" s="74"/>
      <c r="Q232" s="89"/>
      <c r="R232" s="6"/>
      <c r="S232" s="39"/>
      <c r="T232" s="6"/>
      <c r="U232" s="5"/>
      <c r="V232" s="52"/>
      <c r="W232" s="56"/>
      <c r="X232" s="15"/>
      <c r="Y232" s="52"/>
      <c r="Z232" s="39"/>
      <c r="AA232" s="39"/>
      <c r="AB232" s="55"/>
      <c r="AC232" s="17"/>
      <c r="AD232" s="15"/>
      <c r="AE232" s="65"/>
      <c r="AF232" s="65"/>
      <c r="AG232" s="39"/>
      <c r="AH232" s="52"/>
      <c r="AO232" s="142"/>
    </row>
    <row r="233" spans="1:41" s="3" customFormat="1" ht="0.95" customHeight="1" x14ac:dyDescent="0.2">
      <c r="B233" s="120"/>
      <c r="D233" s="40"/>
      <c r="E233" s="74"/>
      <c r="F233" s="74"/>
      <c r="G233" s="30"/>
      <c r="H233" s="30"/>
      <c r="I233" s="30"/>
      <c r="J233" s="30"/>
      <c r="K233" s="30"/>
      <c r="L233" s="30"/>
      <c r="M233" s="30"/>
      <c r="N233" s="30"/>
      <c r="P233" s="74"/>
      <c r="Q233" s="89"/>
      <c r="R233" s="29"/>
      <c r="S233" s="39"/>
      <c r="T233" s="37"/>
      <c r="U233" s="5"/>
      <c r="V233" s="52"/>
      <c r="W233" s="56"/>
      <c r="X233" s="39"/>
      <c r="Y233" s="52"/>
      <c r="Z233" s="6"/>
      <c r="AA233" s="39"/>
      <c r="AB233" s="60"/>
      <c r="AC233" s="39"/>
      <c r="AD233" s="60"/>
      <c r="AE233" s="75"/>
      <c r="AF233" s="154"/>
      <c r="AG233" s="39"/>
      <c r="AH233" s="52"/>
      <c r="AJ233" s="17"/>
      <c r="AK233" s="17"/>
      <c r="AL233" s="17"/>
      <c r="AM233" s="17"/>
      <c r="AO233" s="31"/>
    </row>
    <row r="234" spans="1:41" s="3" customFormat="1" ht="10.5" customHeight="1" x14ac:dyDescent="0.2">
      <c r="B234" s="114" t="s">
        <v>57</v>
      </c>
      <c r="D234" s="40"/>
      <c r="E234" s="74" t="s">
        <v>100</v>
      </c>
      <c r="F234" s="74"/>
      <c r="G234" s="30" t="s">
        <v>722</v>
      </c>
      <c r="H234" s="30"/>
      <c r="I234" s="30"/>
      <c r="J234" s="30" t="s">
        <v>339</v>
      </c>
      <c r="K234" s="30"/>
      <c r="M234" s="30"/>
      <c r="N234" s="30"/>
      <c r="P234" s="74" t="s">
        <v>281</v>
      </c>
      <c r="Q234" s="89"/>
      <c r="R234" s="29" t="s">
        <v>54</v>
      </c>
      <c r="S234" s="39">
        <f>IF(Suggested="Yes",AA234,AG234)</f>
        <v>8.9499999999999993</v>
      </c>
      <c r="T234" s="37" t="s">
        <v>49</v>
      </c>
      <c r="U234" s="5" t="str">
        <f>+Instructions!$B$3</f>
        <v>G</v>
      </c>
      <c r="V234" s="52"/>
      <c r="W234" s="56">
        <f>+Instructions!$C$22</f>
        <v>0</v>
      </c>
      <c r="X234" s="17">
        <f>ROUND($AA234*(1-W234)+0.004999,2)</f>
        <v>8.9499999999999993</v>
      </c>
      <c r="Y234" s="52"/>
      <c r="Z234" s="6" t="s">
        <v>868</v>
      </c>
      <c r="AA234" s="39">
        <v>8.9499999999999993</v>
      </c>
      <c r="AB234" s="60">
        <f>+W234</f>
        <v>0</v>
      </c>
      <c r="AC234" s="17">
        <f>+X234</f>
        <v>8.9499999999999993</v>
      </c>
      <c r="AD234" s="12">
        <f>(AG234-AC234)/AG234</f>
        <v>0</v>
      </c>
      <c r="AE234" s="122"/>
      <c r="AF234" s="129">
        <v>1</v>
      </c>
      <c r="AG234" s="38">
        <f>SUM(AJ234:AL234)+AE234</f>
        <v>8.9499999999999993</v>
      </c>
      <c r="AH234" s="52"/>
      <c r="AJ234" s="17">
        <f>ROUND(AC234/(1-VLOOKUP(AF234,Group,2,FALSE)),2)</f>
        <v>8.9499999999999993</v>
      </c>
      <c r="AK234" s="17">
        <f>IF(VLOOKUP(AF234,Group,5,FALSE)="YES",VLOOKUP(ROUND(ROUND(AJ234,1)-AJ234,2),Round,2,FALSE)+VLOOKUP(AF234,Group,6,FALSE),0)</f>
        <v>0</v>
      </c>
      <c r="AL234" s="17">
        <f>IF(VLOOKUP(AF234,Group,7,FALSE)="",0,ROUND(AJ234-0.04999,1)-AJ234+AM234)</f>
        <v>0</v>
      </c>
      <c r="AM234" s="17" t="str">
        <f>IF(VLOOKUP(AF234,Group,7,FALSE)="","",VLOOKUP(AF234,Group,7,FALSE))</f>
        <v/>
      </c>
      <c r="AO234" s="100" t="s">
        <v>61</v>
      </c>
    </row>
    <row r="235" spans="1:41" s="3" customFormat="1" ht="2.85" customHeight="1" x14ac:dyDescent="0.2">
      <c r="B235" s="120"/>
      <c r="D235" s="40"/>
      <c r="E235" s="74"/>
      <c r="F235" s="74"/>
      <c r="G235" s="30"/>
      <c r="H235" s="30"/>
      <c r="I235" s="30"/>
      <c r="J235" s="30"/>
      <c r="K235" s="30"/>
      <c r="L235" s="30"/>
      <c r="M235" s="30"/>
      <c r="N235" s="30" t="s">
        <v>139</v>
      </c>
      <c r="P235" s="74"/>
      <c r="Q235" s="89"/>
      <c r="R235" s="29"/>
      <c r="S235" s="39"/>
      <c r="T235" s="37"/>
      <c r="U235" s="5"/>
      <c r="V235" s="52"/>
      <c r="W235" s="56"/>
      <c r="X235" s="39"/>
      <c r="Y235" s="52"/>
      <c r="Z235" s="6"/>
      <c r="AA235" s="39"/>
      <c r="AB235" s="60"/>
      <c r="AC235" s="39"/>
      <c r="AD235" s="60"/>
      <c r="AE235" s="75"/>
      <c r="AF235" s="154"/>
      <c r="AG235" s="39"/>
      <c r="AH235" s="52"/>
      <c r="AJ235" s="17"/>
      <c r="AK235" s="17"/>
      <c r="AL235" s="17"/>
      <c r="AM235" s="17"/>
      <c r="AO235" s="31"/>
    </row>
    <row r="236" spans="1:41" s="202" customFormat="1" ht="9.9499999999999993" customHeight="1" x14ac:dyDescent="0.2">
      <c r="C236" s="217" t="s">
        <v>804</v>
      </c>
      <c r="D236" s="3"/>
      <c r="E236" s="171"/>
      <c r="F236" s="3"/>
      <c r="G236" s="171"/>
      <c r="H236" s="3"/>
      <c r="I236" s="143"/>
      <c r="J236" s="3"/>
      <c r="K236" s="3"/>
      <c r="L236" s="171"/>
      <c r="M236" s="3"/>
      <c r="N236" s="3"/>
      <c r="O236" s="3"/>
      <c r="P236" s="74"/>
      <c r="Q236" s="89"/>
      <c r="R236" s="6"/>
      <c r="S236" s="39"/>
      <c r="T236" s="6"/>
      <c r="U236" s="5"/>
      <c r="V236" s="205"/>
      <c r="W236" s="208"/>
      <c r="X236" s="207"/>
      <c r="Y236" s="205"/>
      <c r="Z236" s="204"/>
      <c r="AA236" s="204"/>
      <c r="AB236" s="209"/>
      <c r="AC236" s="206"/>
      <c r="AD236" s="207"/>
      <c r="AE236" s="210"/>
      <c r="AF236" s="210"/>
      <c r="AG236" s="204"/>
      <c r="AH236" s="205"/>
      <c r="AO236" s="211"/>
    </row>
    <row r="237" spans="1:41" s="202" customFormat="1" ht="0.95" customHeight="1" x14ac:dyDescent="0.2">
      <c r="A237" s="202" t="s">
        <v>125</v>
      </c>
      <c r="C237" s="3"/>
      <c r="D237" s="3"/>
      <c r="E237" s="3"/>
      <c r="F237" s="3"/>
      <c r="G237" s="3"/>
      <c r="H237" s="3"/>
      <c r="I237" s="3"/>
      <c r="J237" s="3"/>
      <c r="K237" s="3"/>
      <c r="L237" s="3"/>
      <c r="M237" s="3"/>
      <c r="N237" s="3"/>
      <c r="O237" s="3"/>
      <c r="P237" s="74"/>
      <c r="Q237" s="89"/>
      <c r="R237" s="6"/>
      <c r="S237" s="39"/>
      <c r="T237" s="6"/>
      <c r="U237" s="5"/>
      <c r="V237" s="205"/>
      <c r="W237" s="208"/>
      <c r="X237" s="207"/>
      <c r="Y237" s="205"/>
      <c r="Z237" s="204"/>
      <c r="AA237" s="204"/>
      <c r="AB237" s="209"/>
      <c r="AC237" s="206"/>
      <c r="AD237" s="207"/>
      <c r="AE237" s="210"/>
      <c r="AF237" s="210"/>
      <c r="AG237" s="204"/>
      <c r="AH237" s="205"/>
      <c r="AO237" s="211"/>
    </row>
    <row r="238" spans="1:41" s="3" customFormat="1" ht="9.9499999999999993" customHeight="1" x14ac:dyDescent="0.2">
      <c r="C238" s="144"/>
      <c r="D238" s="40" t="s">
        <v>563</v>
      </c>
      <c r="E238" s="171" t="s">
        <v>811</v>
      </c>
      <c r="G238" s="171"/>
      <c r="I238" s="143"/>
      <c r="L238" s="171"/>
      <c r="P238" s="74"/>
      <c r="Q238" s="89"/>
      <c r="R238" s="177"/>
      <c r="S238" s="196"/>
      <c r="T238" s="197"/>
      <c r="U238" s="5"/>
      <c r="V238" s="52"/>
      <c r="W238" s="56"/>
      <c r="X238" s="15"/>
      <c r="Y238" s="52"/>
      <c r="Z238" s="39"/>
      <c r="AA238" s="39"/>
      <c r="AB238" s="55"/>
      <c r="AC238" s="17"/>
      <c r="AD238" s="15"/>
      <c r="AE238" s="65"/>
      <c r="AF238" s="65"/>
      <c r="AG238" s="39"/>
      <c r="AH238" s="52"/>
      <c r="AO238" s="142"/>
    </row>
    <row r="239" spans="1:41" s="3" customFormat="1" ht="0.95" customHeight="1" x14ac:dyDescent="0.2">
      <c r="A239" s="3" t="s">
        <v>125</v>
      </c>
      <c r="P239" s="74"/>
      <c r="Q239" s="89"/>
      <c r="R239" s="6"/>
      <c r="S239" s="39"/>
      <c r="T239" s="6"/>
      <c r="U239" s="5"/>
      <c r="V239" s="52"/>
      <c r="W239" s="56"/>
      <c r="X239" s="15"/>
      <c r="Y239" s="52"/>
      <c r="Z239" s="39"/>
      <c r="AA239" s="39"/>
      <c r="AB239" s="55"/>
      <c r="AC239" s="17"/>
      <c r="AD239" s="15"/>
      <c r="AE239" s="65"/>
      <c r="AF239" s="65"/>
      <c r="AG239" s="39"/>
      <c r="AH239" s="52"/>
      <c r="AO239" s="142"/>
    </row>
    <row r="240" spans="1:41" s="3" customFormat="1" ht="9.9499999999999993" customHeight="1" x14ac:dyDescent="0.2">
      <c r="B240" s="114" t="s">
        <v>57</v>
      </c>
      <c r="C240" s="3" t="s">
        <v>139</v>
      </c>
      <c r="D240" s="40"/>
      <c r="E240" s="74" t="s">
        <v>215</v>
      </c>
      <c r="F240" s="74"/>
      <c r="G240" s="30" t="s">
        <v>50</v>
      </c>
      <c r="H240" s="30"/>
      <c r="I240" s="30"/>
      <c r="J240" s="30"/>
      <c r="K240" s="30" t="s">
        <v>418</v>
      </c>
      <c r="L240" s="30"/>
      <c r="M240" s="30"/>
      <c r="N240" s="30"/>
      <c r="P240" s="74" t="s">
        <v>214</v>
      </c>
      <c r="Q240" s="89"/>
      <c r="R240" s="29"/>
      <c r="S240" s="39">
        <f>IF(Suggested="Yes",AA240,AG240)</f>
        <v>14.55</v>
      </c>
      <c r="T240" s="37" t="s">
        <v>49</v>
      </c>
      <c r="U240" s="5" t="str">
        <f>+Instructions!$B$3</f>
        <v>G</v>
      </c>
      <c r="V240" s="52"/>
      <c r="W240" s="56">
        <f>+Instructions!$C$22</f>
        <v>0</v>
      </c>
      <c r="X240" s="17">
        <f>ROUND($AA240*(1-W240)+0.004999,2)</f>
        <v>14.55</v>
      </c>
      <c r="Y240" s="52"/>
      <c r="Z240" s="6" t="s">
        <v>868</v>
      </c>
      <c r="AA240" s="39">
        <v>14.55</v>
      </c>
      <c r="AB240" s="60">
        <f>+W240</f>
        <v>0</v>
      </c>
      <c r="AC240" s="17">
        <f>+X240</f>
        <v>14.55</v>
      </c>
      <c r="AD240" s="12">
        <f>(AG240-AC240)/AG240</f>
        <v>0</v>
      </c>
      <c r="AE240" s="122"/>
      <c r="AF240" s="129">
        <v>1</v>
      </c>
      <c r="AG240" s="38">
        <f>SUM(AJ240:AL240)+AE240</f>
        <v>14.55</v>
      </c>
      <c r="AH240" s="52"/>
      <c r="AJ240" s="17">
        <f>ROUND(AC240/(1-VLOOKUP(AF240,Group,2,FALSE)),2)</f>
        <v>14.55</v>
      </c>
      <c r="AK240" s="17">
        <f>IF(VLOOKUP(AF240,Group,5,FALSE)="YES",VLOOKUP(ROUND(ROUND(AJ240,1)-AJ240,2),Round,2,FALSE)+VLOOKUP(AF240,Group,6,FALSE),0)</f>
        <v>0</v>
      </c>
      <c r="AL240" s="17">
        <f>IF(VLOOKUP(AF240,Group,7,FALSE)="",0,ROUND(AJ240-0.04999,1)-AJ240+AM240)</f>
        <v>0</v>
      </c>
      <c r="AM240" s="17" t="str">
        <f>IF(VLOOKUP(AF240,Group,7,FALSE)="","",VLOOKUP(AF240,Group,7,FALSE))</f>
        <v/>
      </c>
      <c r="AO240" s="100" t="s">
        <v>61</v>
      </c>
    </row>
    <row r="241" spans="1:41" s="3" customFormat="1" ht="0.95" customHeight="1" x14ac:dyDescent="0.2">
      <c r="B241" s="120"/>
      <c r="D241" s="40"/>
      <c r="E241" s="74"/>
      <c r="F241" s="74"/>
      <c r="G241" s="30"/>
      <c r="H241" s="30"/>
      <c r="I241" s="30"/>
      <c r="J241" s="30"/>
      <c r="K241" s="30"/>
      <c r="L241" s="30"/>
      <c r="M241" s="30"/>
      <c r="N241" s="30"/>
      <c r="P241" s="74"/>
      <c r="Q241" s="89"/>
      <c r="R241" s="29"/>
      <c r="S241" s="39"/>
      <c r="T241" s="37"/>
      <c r="U241" s="5"/>
      <c r="V241" s="52"/>
      <c r="W241" s="56"/>
      <c r="X241" s="39"/>
      <c r="Y241" s="52"/>
      <c r="Z241" s="6"/>
      <c r="AA241" s="39"/>
      <c r="AB241" s="60"/>
      <c r="AC241" s="39"/>
      <c r="AD241" s="60"/>
      <c r="AE241" s="75"/>
      <c r="AF241" s="154"/>
      <c r="AG241" s="39"/>
      <c r="AH241" s="52"/>
      <c r="AJ241" s="17"/>
      <c r="AK241" s="17"/>
      <c r="AL241" s="17"/>
      <c r="AM241" s="17"/>
      <c r="AO241" s="31"/>
    </row>
    <row r="242" spans="1:41" s="3" customFormat="1" ht="9.6" customHeight="1" x14ac:dyDescent="0.2">
      <c r="B242" s="120"/>
      <c r="D242" s="40" t="s">
        <v>112</v>
      </c>
      <c r="E242" s="169" t="s">
        <v>611</v>
      </c>
      <c r="F242" s="74"/>
      <c r="G242" s="30"/>
      <c r="H242" s="30"/>
      <c r="K242" s="30"/>
      <c r="M242" s="30"/>
      <c r="N242" s="30"/>
      <c r="P242" s="74"/>
      <c r="Q242" s="89"/>
      <c r="R242" s="29"/>
      <c r="S242" s="39"/>
      <c r="T242" s="37"/>
      <c r="U242" s="5"/>
      <c r="V242" s="227"/>
      <c r="W242" s="56"/>
      <c r="X242" s="39"/>
      <c r="Y242" s="227"/>
      <c r="Z242" s="6"/>
      <c r="AA242" s="39"/>
      <c r="AB242" s="60"/>
      <c r="AC242" s="39"/>
      <c r="AD242" s="60"/>
      <c r="AE242" s="75"/>
      <c r="AF242" s="154"/>
      <c r="AG242" s="39"/>
      <c r="AH242" s="227"/>
      <c r="AJ242" s="17"/>
      <c r="AK242" s="17"/>
      <c r="AL242" s="17"/>
      <c r="AM242" s="17"/>
      <c r="AO242" s="31"/>
    </row>
    <row r="243" spans="1:41" s="3" customFormat="1" ht="3.95" customHeight="1" x14ac:dyDescent="0.2">
      <c r="B243" s="120"/>
      <c r="D243" s="40"/>
      <c r="F243" s="74"/>
      <c r="G243" s="30"/>
      <c r="H243" s="30"/>
      <c r="J243" s="30"/>
      <c r="K243" s="30"/>
      <c r="L243" s="30"/>
      <c r="M243" s="30"/>
      <c r="N243" s="30"/>
      <c r="P243" s="74"/>
      <c r="Q243" s="89"/>
      <c r="R243" s="29"/>
      <c r="S243" s="39"/>
      <c r="T243" s="37"/>
      <c r="U243" s="5"/>
      <c r="V243" s="52"/>
      <c r="W243" s="56"/>
      <c r="X243" s="39"/>
      <c r="Y243" s="52"/>
      <c r="Z243" s="6"/>
      <c r="AA243" s="39"/>
      <c r="AB243" s="60"/>
      <c r="AC243" s="39"/>
      <c r="AD243" s="60"/>
      <c r="AE243" s="75"/>
      <c r="AF243" s="154"/>
      <c r="AG243" s="39"/>
      <c r="AH243" s="52"/>
      <c r="AJ243" s="17"/>
      <c r="AK243" s="17"/>
      <c r="AL243" s="17"/>
      <c r="AM243" s="17"/>
      <c r="AO243" s="31"/>
    </row>
    <row r="244" spans="1:41" s="3" customFormat="1" ht="9.9499999999999993" customHeight="1" x14ac:dyDescent="0.2">
      <c r="A244" s="3" t="s">
        <v>125</v>
      </c>
      <c r="C244" s="73" t="s">
        <v>497</v>
      </c>
      <c r="N244" s="3" t="s">
        <v>139</v>
      </c>
      <c r="O244" s="3" t="s">
        <v>139</v>
      </c>
      <c r="P244" s="74"/>
      <c r="Q244" s="89"/>
      <c r="R244" s="177" t="s">
        <v>233</v>
      </c>
      <c r="S244" s="178" t="s">
        <v>498</v>
      </c>
      <c r="T244" s="179"/>
      <c r="U244" s="5"/>
      <c r="V244" s="52"/>
      <c r="W244" s="56"/>
      <c r="X244" s="15"/>
      <c r="Y244" s="52"/>
      <c r="Z244" s="39"/>
      <c r="AA244" s="39"/>
      <c r="AB244" s="55"/>
      <c r="AC244" s="17"/>
      <c r="AD244" s="15"/>
      <c r="AE244" s="65"/>
      <c r="AF244" s="65"/>
      <c r="AG244" s="39"/>
      <c r="AH244" s="52"/>
      <c r="AO244" s="142"/>
    </row>
    <row r="245" spans="1:41" s="3" customFormat="1" ht="2.25" customHeight="1" x14ac:dyDescent="0.2">
      <c r="C245" s="73"/>
      <c r="P245" s="74"/>
      <c r="Q245" s="89"/>
      <c r="R245" s="6"/>
      <c r="S245" s="39"/>
      <c r="T245" s="6"/>
      <c r="U245" s="5"/>
      <c r="V245" s="52"/>
      <c r="W245" s="56"/>
      <c r="X245" s="15"/>
      <c r="Y245" s="52"/>
      <c r="Z245" s="39"/>
      <c r="AA245" s="39"/>
      <c r="AB245" s="55"/>
      <c r="AC245" s="17"/>
      <c r="AD245" s="15"/>
      <c r="AE245" s="65"/>
      <c r="AF245" s="65"/>
      <c r="AG245" s="39"/>
      <c r="AH245" s="52"/>
      <c r="AO245" s="142"/>
    </row>
    <row r="246" spans="1:41" s="3" customFormat="1" ht="9.9499999999999993" customHeight="1" x14ac:dyDescent="0.2">
      <c r="D246" s="40" t="s">
        <v>10</v>
      </c>
      <c r="E246" s="143" t="s">
        <v>499</v>
      </c>
      <c r="G246" s="143" t="s">
        <v>568</v>
      </c>
      <c r="H246" s="143"/>
      <c r="J246" s="143"/>
      <c r="K246" s="143" t="s">
        <v>566</v>
      </c>
      <c r="L246" s="143"/>
      <c r="N246" s="143" t="s">
        <v>505</v>
      </c>
      <c r="P246" s="74"/>
      <c r="Q246" s="89"/>
      <c r="R246" s="6"/>
      <c r="S246" s="39"/>
      <c r="T246" s="6"/>
      <c r="U246" s="5"/>
      <c r="V246" s="52"/>
      <c r="W246" s="56"/>
      <c r="X246" s="15"/>
      <c r="Y246" s="52"/>
      <c r="Z246" s="39"/>
      <c r="AA246" s="39"/>
      <c r="AB246" s="55"/>
      <c r="AC246" s="17"/>
      <c r="AD246" s="15"/>
      <c r="AE246" s="65"/>
      <c r="AF246" s="65"/>
      <c r="AG246" s="39"/>
      <c r="AH246" s="52"/>
      <c r="AO246" s="142"/>
    </row>
    <row r="247" spans="1:41" s="3" customFormat="1" ht="9.9499999999999993" customHeight="1" x14ac:dyDescent="0.2">
      <c r="D247" s="40"/>
      <c r="E247" s="143" t="s">
        <v>500</v>
      </c>
      <c r="G247" s="143" t="s">
        <v>502</v>
      </c>
      <c r="H247" s="143"/>
      <c r="J247" s="143"/>
      <c r="K247" s="143" t="s">
        <v>567</v>
      </c>
      <c r="L247" s="143"/>
      <c r="P247" s="74"/>
      <c r="Q247" s="89"/>
      <c r="R247" s="6"/>
      <c r="S247" s="39"/>
      <c r="T247" s="6"/>
      <c r="U247" s="5"/>
      <c r="V247" s="52"/>
      <c r="W247" s="56"/>
      <c r="X247" s="15"/>
      <c r="Y247" s="52"/>
      <c r="Z247" s="39"/>
      <c r="AA247" s="39"/>
      <c r="AB247" s="55"/>
      <c r="AC247" s="17"/>
      <c r="AD247" s="15"/>
      <c r="AE247" s="65"/>
      <c r="AF247" s="65"/>
      <c r="AG247" s="39"/>
      <c r="AH247" s="52"/>
      <c r="AO247" s="142"/>
    </row>
    <row r="248" spans="1:41" s="3" customFormat="1" ht="9.9499999999999993" customHeight="1" x14ac:dyDescent="0.2">
      <c r="D248" s="40"/>
      <c r="E248" s="143" t="s">
        <v>501</v>
      </c>
      <c r="G248" s="143" t="s">
        <v>503</v>
      </c>
      <c r="H248" s="143"/>
      <c r="J248" s="143"/>
      <c r="K248" s="143" t="s">
        <v>504</v>
      </c>
      <c r="L248" s="143"/>
      <c r="N248" s="143" t="s">
        <v>139</v>
      </c>
      <c r="O248" s="3" t="s">
        <v>139</v>
      </c>
      <c r="P248" s="74"/>
      <c r="Q248" s="89"/>
      <c r="R248" s="6"/>
      <c r="S248" s="39"/>
      <c r="T248" s="6"/>
      <c r="U248" s="5"/>
      <c r="V248" s="52"/>
      <c r="W248" s="56"/>
      <c r="X248" s="15"/>
      <c r="Y248" s="52"/>
      <c r="Z248" s="39"/>
      <c r="AA248" s="39"/>
      <c r="AB248" s="55"/>
      <c r="AC248" s="17"/>
      <c r="AD248" s="15"/>
      <c r="AE248" s="65"/>
      <c r="AF248" s="65"/>
      <c r="AG248" s="39"/>
      <c r="AH248" s="52"/>
      <c r="AO248" s="142"/>
    </row>
    <row r="249" spans="1:41" s="3" customFormat="1" ht="0.95" customHeight="1" x14ac:dyDescent="0.2">
      <c r="A249" s="3" t="s">
        <v>125</v>
      </c>
      <c r="P249" s="74"/>
      <c r="Q249" s="89"/>
      <c r="R249" s="6"/>
      <c r="S249" s="39"/>
      <c r="T249" s="6"/>
      <c r="U249" s="5"/>
      <c r="V249" s="52"/>
      <c r="W249" s="56"/>
      <c r="X249" s="15"/>
      <c r="Y249" s="52"/>
      <c r="Z249" s="39"/>
      <c r="AA249" s="39"/>
      <c r="AB249" s="55"/>
      <c r="AC249" s="17"/>
      <c r="AD249" s="15"/>
      <c r="AE249" s="65"/>
      <c r="AF249" s="65"/>
      <c r="AG249" s="39"/>
      <c r="AH249" s="52"/>
      <c r="AO249" s="142"/>
    </row>
    <row r="250" spans="1:41" s="3" customFormat="1" ht="9.9499999999999993" customHeight="1" x14ac:dyDescent="0.2">
      <c r="B250" s="114" t="s">
        <v>57</v>
      </c>
      <c r="D250" s="40"/>
      <c r="E250" s="74" t="s">
        <v>144</v>
      </c>
      <c r="F250" s="74"/>
      <c r="G250" s="30" t="s">
        <v>50</v>
      </c>
      <c r="H250" s="30"/>
      <c r="I250" s="30"/>
      <c r="J250" s="30" t="s">
        <v>264</v>
      </c>
      <c r="K250" s="30"/>
      <c r="L250" s="30"/>
      <c r="M250" s="30"/>
      <c r="N250" s="30"/>
      <c r="P250" s="74" t="s">
        <v>275</v>
      </c>
      <c r="Q250" s="89"/>
      <c r="R250" s="29"/>
      <c r="S250" s="39">
        <f>IF(Suggested="Yes",AA250,AG250)</f>
        <v>7.25</v>
      </c>
      <c r="T250" s="37" t="s">
        <v>49</v>
      </c>
      <c r="U250" s="5" t="str">
        <f>+Instructions!$B$3</f>
        <v>G</v>
      </c>
      <c r="V250" s="52"/>
      <c r="W250" s="56">
        <f>+Instructions!$C$22</f>
        <v>0</v>
      </c>
      <c r="X250" s="17">
        <f>ROUND($AA250*(1-W250)+0.004999,2)</f>
        <v>7.25</v>
      </c>
      <c r="Y250" s="52"/>
      <c r="Z250" s="6" t="s">
        <v>868</v>
      </c>
      <c r="AA250" s="39">
        <v>7.25</v>
      </c>
      <c r="AB250" s="60">
        <f>+W250</f>
        <v>0</v>
      </c>
      <c r="AC250" s="17">
        <f>+X250</f>
        <v>7.25</v>
      </c>
      <c r="AD250" s="12">
        <f>(AG250-AC250)/AG250</f>
        <v>0</v>
      </c>
      <c r="AE250" s="122"/>
      <c r="AF250" s="129">
        <v>1</v>
      </c>
      <c r="AG250" s="38">
        <f>SUM(AJ250:AL250)+AE250</f>
        <v>7.25</v>
      </c>
      <c r="AH250" s="52"/>
      <c r="AJ250" s="17">
        <f>ROUND(AC250/(1-VLOOKUP(AF250,Group,2,FALSE)),2)</f>
        <v>7.25</v>
      </c>
      <c r="AK250" s="17">
        <f>IF(VLOOKUP(AF250,Group,5,FALSE)="YES",VLOOKUP(ROUND(ROUND(AJ250,1)-AJ250,2),Round,2,FALSE)+VLOOKUP(AF250,Group,6,FALSE),0)</f>
        <v>0</v>
      </c>
      <c r="AL250" s="17">
        <f>IF(VLOOKUP(AF250,Group,7,FALSE)="",0,ROUND(AJ250-0.04999,1)-AJ250+AM250)</f>
        <v>0</v>
      </c>
      <c r="AM250" s="17" t="str">
        <f>IF(VLOOKUP(AF250,Group,7,FALSE)="","",VLOOKUP(AF250,Group,7,FALSE))</f>
        <v/>
      </c>
      <c r="AO250" s="100" t="s">
        <v>61</v>
      </c>
    </row>
    <row r="251" spans="1:41" s="3" customFormat="1" ht="10.5" customHeight="1" x14ac:dyDescent="0.2">
      <c r="B251" s="114" t="s">
        <v>57</v>
      </c>
      <c r="D251" s="40"/>
      <c r="E251" s="74" t="s">
        <v>236</v>
      </c>
      <c r="F251" s="74"/>
      <c r="G251" s="30" t="s">
        <v>50</v>
      </c>
      <c r="H251" s="30"/>
      <c r="I251" s="30"/>
      <c r="J251" s="30" t="s">
        <v>264</v>
      </c>
      <c r="K251" s="30"/>
      <c r="L251" s="30"/>
      <c r="M251" s="30"/>
      <c r="N251" s="30"/>
      <c r="P251" s="74" t="s">
        <v>275</v>
      </c>
      <c r="Q251" s="89"/>
      <c r="R251" s="29"/>
      <c r="S251" s="39">
        <f>IF(Suggested="Yes",AA251,AG251)</f>
        <v>8.9499999999999993</v>
      </c>
      <c r="T251" s="37" t="s">
        <v>49</v>
      </c>
      <c r="U251" s="5" t="str">
        <f>+Instructions!$B$3</f>
        <v>G</v>
      </c>
      <c r="V251" s="52"/>
      <c r="W251" s="56">
        <f>+Instructions!$C$22</f>
        <v>0</v>
      </c>
      <c r="X251" s="17">
        <f>ROUND($AA251*(1-W251)+0.004999,2)</f>
        <v>8.9499999999999993</v>
      </c>
      <c r="Y251" s="52"/>
      <c r="Z251" s="6" t="s">
        <v>868</v>
      </c>
      <c r="AA251" s="39">
        <v>8.9499999999999993</v>
      </c>
      <c r="AB251" s="60">
        <f>+W251</f>
        <v>0</v>
      </c>
      <c r="AC251" s="17">
        <f>+X251</f>
        <v>8.9499999999999993</v>
      </c>
      <c r="AD251" s="12">
        <f>(AG251-AC251)/AG251</f>
        <v>0</v>
      </c>
      <c r="AE251" s="122"/>
      <c r="AF251" s="129">
        <v>1</v>
      </c>
      <c r="AG251" s="38">
        <f>SUM(AJ251:AL251)+AE251</f>
        <v>8.9499999999999993</v>
      </c>
      <c r="AH251" s="52"/>
      <c r="AJ251" s="17">
        <f>ROUND(AC251/(1-VLOOKUP(AF251,Group,2,FALSE)),2)</f>
        <v>8.9499999999999993</v>
      </c>
      <c r="AK251" s="17">
        <f>IF(VLOOKUP(AF251,Group,5,FALSE)="YES",VLOOKUP(ROUND(ROUND(AJ251,1)-AJ251,2),Round,2,FALSE)+VLOOKUP(AF251,Group,6,FALSE),0)</f>
        <v>0</v>
      </c>
      <c r="AL251" s="17">
        <f>IF(VLOOKUP(AF251,Group,7,FALSE)="",0,ROUND(AJ251-0.04999,1)-AJ251+AM251)</f>
        <v>0</v>
      </c>
      <c r="AM251" s="17" t="str">
        <f>IF(VLOOKUP(AF251,Group,7,FALSE)="","",VLOOKUP(AF251,Group,7,FALSE))</f>
        <v/>
      </c>
      <c r="AO251" s="100" t="s">
        <v>61</v>
      </c>
    </row>
    <row r="252" spans="1:41" s="3" customFormat="1" ht="9.9499999999999993" customHeight="1" x14ac:dyDescent="0.2">
      <c r="B252" s="114" t="s">
        <v>57</v>
      </c>
      <c r="D252" s="40"/>
      <c r="E252" s="74" t="s">
        <v>448</v>
      </c>
      <c r="F252" s="74"/>
      <c r="G252" s="30" t="s">
        <v>50</v>
      </c>
      <c r="H252" s="30"/>
      <c r="I252" s="30"/>
      <c r="J252" s="30" t="s">
        <v>264</v>
      </c>
      <c r="K252" s="30"/>
      <c r="L252" s="30"/>
      <c r="M252" s="30"/>
      <c r="N252" s="30"/>
      <c r="P252" s="74" t="s">
        <v>797</v>
      </c>
      <c r="Q252" s="89"/>
      <c r="R252" s="29" t="s">
        <v>613</v>
      </c>
      <c r="S252" s="39">
        <f>IF(Suggested="Yes",AA252,AG252)</f>
        <v>14.8</v>
      </c>
      <c r="T252" s="37" t="s">
        <v>49</v>
      </c>
      <c r="U252" s="5" t="str">
        <f>+Instructions!$B$3</f>
        <v>G</v>
      </c>
      <c r="V252" s="52"/>
      <c r="W252" s="56">
        <f>+Instructions!$C$22</f>
        <v>0</v>
      </c>
      <c r="X252" s="17">
        <f t="shared" ref="X252:X261" si="19">ROUND($AA252*(1-W252)+0.004999,2)</f>
        <v>14.8</v>
      </c>
      <c r="Y252" s="52"/>
      <c r="Z252" s="6" t="s">
        <v>868</v>
      </c>
      <c r="AA252" s="39">
        <v>14.8</v>
      </c>
      <c r="AB252" s="60">
        <f t="shared" ref="AB252:AB261" si="20">+W252</f>
        <v>0</v>
      </c>
      <c r="AC252" s="17">
        <f t="shared" ref="AC252:AC261" si="21">+X252</f>
        <v>14.8</v>
      </c>
      <c r="AD252" s="12">
        <f t="shared" ref="AD252:AD261" si="22">(AG252-AC252)/AG252</f>
        <v>0</v>
      </c>
      <c r="AE252" s="122"/>
      <c r="AF252" s="129">
        <v>1</v>
      </c>
      <c r="AG252" s="38">
        <f t="shared" ref="AG252:AG261" si="23">SUM(AJ252:AL252)+AE252</f>
        <v>14.8</v>
      </c>
      <c r="AH252" s="52"/>
      <c r="AJ252" s="17">
        <f t="shared" ref="AJ252:AJ261" si="24">ROUND(AC252/(1-VLOOKUP(AF252,Group,2,FALSE)),2)</f>
        <v>14.8</v>
      </c>
      <c r="AK252" s="17">
        <f t="shared" ref="AK252:AK261" si="25">IF(VLOOKUP(AF252,Group,5,FALSE)="YES",VLOOKUP(ROUND(ROUND(AJ252,1)-AJ252,2),Round,2,FALSE)+VLOOKUP(AF252,Group,6,FALSE),0)</f>
        <v>0</v>
      </c>
      <c r="AL252" s="17">
        <f t="shared" ref="AL252:AL261" si="26">IF(VLOOKUP(AF252,Group,7,FALSE)="",0,ROUND(AJ252-0.04999,1)-AJ252+AM252)</f>
        <v>0</v>
      </c>
      <c r="AM252" s="17" t="str">
        <f t="shared" ref="AM252:AM261" si="27">IF(VLOOKUP(AF252,Group,7,FALSE)="","",VLOOKUP(AF252,Group,7,FALSE))</f>
        <v/>
      </c>
      <c r="AO252" s="100" t="s">
        <v>61</v>
      </c>
    </row>
    <row r="253" spans="1:41" s="3" customFormat="1" ht="0.95" customHeight="1" x14ac:dyDescent="0.2">
      <c r="A253" s="3" t="s">
        <v>125</v>
      </c>
      <c r="P253" s="74"/>
      <c r="Q253" s="89"/>
      <c r="R253" s="6"/>
      <c r="S253" s="39"/>
      <c r="T253" s="6"/>
      <c r="U253" s="5"/>
      <c r="V253" s="52"/>
      <c r="W253" s="56"/>
      <c r="X253" s="15"/>
      <c r="Y253" s="52"/>
      <c r="Z253" s="39"/>
      <c r="AA253" s="39"/>
      <c r="AB253" s="55"/>
      <c r="AC253" s="17"/>
      <c r="AD253" s="15"/>
      <c r="AE253" s="65"/>
      <c r="AF253" s="65"/>
      <c r="AG253" s="39"/>
      <c r="AH253" s="52"/>
      <c r="AO253" s="142"/>
    </row>
    <row r="254" spans="1:41" s="3" customFormat="1" ht="9.9499999999999993" customHeight="1" x14ac:dyDescent="0.2">
      <c r="B254" s="113" t="s">
        <v>8</v>
      </c>
      <c r="D254" s="40"/>
      <c r="E254" s="74" t="s">
        <v>94</v>
      </c>
      <c r="F254" s="74"/>
      <c r="G254" s="30" t="s">
        <v>95</v>
      </c>
      <c r="H254" s="30"/>
      <c r="I254" s="30"/>
      <c r="J254" s="30" t="s">
        <v>265</v>
      </c>
      <c r="K254" s="30"/>
      <c r="L254" s="30" t="s">
        <v>518</v>
      </c>
      <c r="M254" s="30"/>
      <c r="N254" s="30"/>
      <c r="P254" s="74"/>
      <c r="Q254" s="89"/>
      <c r="R254" s="29" t="s">
        <v>515</v>
      </c>
      <c r="S254" s="39">
        <f>IF(Suggested="Yes",AA254,AG254)</f>
        <v>28.05</v>
      </c>
      <c r="T254" s="37" t="s">
        <v>48</v>
      </c>
      <c r="U254" s="5" t="str">
        <f>+Instructions!$B$3</f>
        <v>G</v>
      </c>
      <c r="V254" s="52"/>
      <c r="W254" s="56">
        <f>+Instructions!$C$22</f>
        <v>0</v>
      </c>
      <c r="X254" s="17">
        <f>ROUND($AA254*(1-W254)+0.004999,2)</f>
        <v>28.05</v>
      </c>
      <c r="Y254" s="52"/>
      <c r="Z254" s="6" t="s">
        <v>869</v>
      </c>
      <c r="AA254" s="39">
        <v>28.05</v>
      </c>
      <c r="AB254" s="60">
        <f>+W254</f>
        <v>0</v>
      </c>
      <c r="AC254" s="17">
        <f>+X254</f>
        <v>28.05</v>
      </c>
      <c r="AD254" s="12">
        <f>(AG254-AC254)/AG254</f>
        <v>0</v>
      </c>
      <c r="AE254" s="122"/>
      <c r="AF254" s="130">
        <v>3</v>
      </c>
      <c r="AG254" s="53">
        <f>SUM(AJ254:AL254)+AE254</f>
        <v>28.05</v>
      </c>
      <c r="AH254" s="52"/>
      <c r="AJ254" s="17">
        <f>ROUND(AC254/(1-VLOOKUP(AF254,Group,2,FALSE)),2)</f>
        <v>28.05</v>
      </c>
      <c r="AK254" s="17">
        <f>IF(VLOOKUP(AF254,Group,5,FALSE)="YES",VLOOKUP(ROUND(ROUND(AJ254,1)-AJ254,2),Round,2,FALSE)+VLOOKUP(AF254,Group,6,FALSE),0)</f>
        <v>0</v>
      </c>
      <c r="AL254" s="17">
        <f>IF(VLOOKUP(AF254,Group,7,FALSE)="",0,ROUND(AJ254-0.04999,1)-AJ254+AM254)</f>
        <v>0</v>
      </c>
      <c r="AM254" s="17" t="str">
        <f>IF(VLOOKUP(AF254,Group,7,FALSE)="","",VLOOKUP(AF254,Group,7,FALSE))</f>
        <v/>
      </c>
      <c r="AO254" s="100" t="s">
        <v>61</v>
      </c>
    </row>
    <row r="255" spans="1:41" s="3" customFormat="1" ht="9.9499999999999993" customHeight="1" x14ac:dyDescent="0.2">
      <c r="B255" s="113" t="s">
        <v>8</v>
      </c>
      <c r="D255" s="40"/>
      <c r="E255" s="74" t="s">
        <v>94</v>
      </c>
      <c r="F255" s="74"/>
      <c r="G255" s="30" t="s">
        <v>95</v>
      </c>
      <c r="H255" s="30"/>
      <c r="I255" s="30"/>
      <c r="J255" s="30" t="s">
        <v>265</v>
      </c>
      <c r="K255" s="30"/>
      <c r="L255" s="30" t="s">
        <v>279</v>
      </c>
      <c r="M255" s="30"/>
      <c r="N255" s="30"/>
      <c r="P255" s="74"/>
      <c r="Q255" s="89"/>
      <c r="R255" s="29" t="s">
        <v>54</v>
      </c>
      <c r="S255" s="39">
        <f>IF(Suggested="Yes",AA255,AG255)</f>
        <v>28.05</v>
      </c>
      <c r="T255" s="37" t="s">
        <v>48</v>
      </c>
      <c r="U255" s="5" t="str">
        <f>+Instructions!$B$3</f>
        <v>G</v>
      </c>
      <c r="V255" s="52"/>
      <c r="W255" s="56">
        <f>+Instructions!$C$22</f>
        <v>0</v>
      </c>
      <c r="X255" s="17">
        <f t="shared" si="19"/>
        <v>28.05</v>
      </c>
      <c r="Y255" s="52"/>
      <c r="Z255" s="6" t="s">
        <v>869</v>
      </c>
      <c r="AA255" s="39">
        <v>28.05</v>
      </c>
      <c r="AB255" s="60">
        <f t="shared" si="20"/>
        <v>0</v>
      </c>
      <c r="AC255" s="17">
        <f t="shared" si="21"/>
        <v>28.05</v>
      </c>
      <c r="AD255" s="12">
        <f t="shared" si="22"/>
        <v>0</v>
      </c>
      <c r="AE255" s="122"/>
      <c r="AF255" s="130">
        <v>3</v>
      </c>
      <c r="AG255" s="53">
        <f t="shared" si="23"/>
        <v>28.05</v>
      </c>
      <c r="AH255" s="52"/>
      <c r="AJ255" s="17">
        <f t="shared" si="24"/>
        <v>28.05</v>
      </c>
      <c r="AK255" s="17">
        <f t="shared" si="25"/>
        <v>0</v>
      </c>
      <c r="AL255" s="17">
        <f t="shared" si="26"/>
        <v>0</v>
      </c>
      <c r="AM255" s="17" t="str">
        <f t="shared" si="27"/>
        <v/>
      </c>
      <c r="AO255" s="100" t="s">
        <v>61</v>
      </c>
    </row>
    <row r="256" spans="1:41" s="3" customFormat="1" ht="0.95" customHeight="1" x14ac:dyDescent="0.2">
      <c r="A256" s="3" t="s">
        <v>125</v>
      </c>
      <c r="P256" s="74"/>
      <c r="Q256" s="89"/>
      <c r="R256" s="6"/>
      <c r="S256" s="39"/>
      <c r="T256" s="6"/>
      <c r="U256" s="5"/>
      <c r="V256" s="52"/>
      <c r="W256" s="56"/>
      <c r="X256" s="15"/>
      <c r="Y256" s="52"/>
      <c r="Z256" s="39"/>
      <c r="AA256" s="39"/>
      <c r="AB256" s="55"/>
      <c r="AC256" s="17"/>
      <c r="AD256" s="15"/>
      <c r="AE256" s="65"/>
      <c r="AF256" s="65"/>
      <c r="AG256" s="39"/>
      <c r="AH256" s="52"/>
      <c r="AO256" s="142"/>
    </row>
    <row r="257" spans="1:41" s="3" customFormat="1" ht="9.9499999999999993" customHeight="1" x14ac:dyDescent="0.2">
      <c r="B257" s="115" t="s">
        <v>47</v>
      </c>
      <c r="D257" s="40"/>
      <c r="E257" s="74" t="s">
        <v>100</v>
      </c>
      <c r="F257" s="74"/>
      <c r="G257" s="30" t="s">
        <v>108</v>
      </c>
      <c r="H257" s="30"/>
      <c r="I257" s="30"/>
      <c r="J257" s="30" t="s">
        <v>265</v>
      </c>
      <c r="K257" s="30"/>
      <c r="L257" s="30" t="s">
        <v>139</v>
      </c>
      <c r="M257" s="30"/>
      <c r="N257" s="30"/>
      <c r="P257" s="74" t="s">
        <v>426</v>
      </c>
      <c r="Q257" s="89"/>
      <c r="R257" s="29"/>
      <c r="S257" s="39">
        <f>IF(Suggested="Yes",AA257,AG257)</f>
        <v>7.35</v>
      </c>
      <c r="T257" s="37" t="s">
        <v>48</v>
      </c>
      <c r="U257" s="5" t="str">
        <f>+Instructions!$B$3</f>
        <v>G</v>
      </c>
      <c r="V257" s="52"/>
      <c r="W257" s="56">
        <f>+Instructions!$C$22</f>
        <v>0</v>
      </c>
      <c r="X257" s="39">
        <f t="shared" si="19"/>
        <v>7.35</v>
      </c>
      <c r="Y257" s="52"/>
      <c r="Z257" s="6" t="s">
        <v>869</v>
      </c>
      <c r="AA257" s="39">
        <v>7.35</v>
      </c>
      <c r="AB257" s="60">
        <f t="shared" si="20"/>
        <v>0</v>
      </c>
      <c r="AC257" s="39">
        <f t="shared" si="21"/>
        <v>7.35</v>
      </c>
      <c r="AD257" s="60">
        <f t="shared" si="22"/>
        <v>0</v>
      </c>
      <c r="AE257" s="122"/>
      <c r="AF257" s="131">
        <v>2</v>
      </c>
      <c r="AG257" s="44">
        <f t="shared" si="23"/>
        <v>7.35</v>
      </c>
      <c r="AH257" s="52"/>
      <c r="AJ257" s="17">
        <f t="shared" si="24"/>
        <v>7.35</v>
      </c>
      <c r="AK257" s="17">
        <f t="shared" si="25"/>
        <v>0</v>
      </c>
      <c r="AL257" s="17">
        <f t="shared" si="26"/>
        <v>0</v>
      </c>
      <c r="AM257" s="17" t="str">
        <f t="shared" si="27"/>
        <v/>
      </c>
      <c r="AO257" s="100" t="s">
        <v>61</v>
      </c>
    </row>
    <row r="258" spans="1:41" s="3" customFormat="1" ht="0.95" customHeight="1" x14ac:dyDescent="0.2">
      <c r="A258" s="3" t="s">
        <v>125</v>
      </c>
      <c r="P258" s="74"/>
      <c r="Q258" s="89"/>
      <c r="R258" s="6"/>
      <c r="S258" s="39"/>
      <c r="T258" s="6"/>
      <c r="U258" s="5"/>
      <c r="V258" s="52"/>
      <c r="W258" s="56"/>
      <c r="X258" s="15"/>
      <c r="Y258" s="52"/>
      <c r="Z258" s="39"/>
      <c r="AA258" s="39"/>
      <c r="AB258" s="55"/>
      <c r="AC258" s="17"/>
      <c r="AD258" s="15"/>
      <c r="AE258" s="65"/>
      <c r="AF258" s="65"/>
      <c r="AG258" s="39"/>
      <c r="AH258" s="52"/>
      <c r="AO258" s="142"/>
    </row>
    <row r="259" spans="1:41" s="3" customFormat="1" ht="9.9499999999999993" customHeight="1" x14ac:dyDescent="0.2">
      <c r="B259" s="115" t="s">
        <v>47</v>
      </c>
      <c r="D259" s="40"/>
      <c r="E259" s="74" t="s">
        <v>92</v>
      </c>
      <c r="F259" s="74"/>
      <c r="G259" s="30" t="s">
        <v>96</v>
      </c>
      <c r="H259" s="30"/>
      <c r="I259" s="30"/>
      <c r="J259" s="30" t="s">
        <v>265</v>
      </c>
      <c r="K259" s="30"/>
      <c r="L259" s="30" t="s">
        <v>139</v>
      </c>
      <c r="M259" s="30"/>
      <c r="N259" s="30"/>
      <c r="P259" s="74"/>
      <c r="Q259" s="89"/>
      <c r="R259" s="29"/>
      <c r="S259" s="39">
        <f>IF(Suggested="Yes",AA259,AG259)</f>
        <v>25.6</v>
      </c>
      <c r="T259" s="37" t="s">
        <v>48</v>
      </c>
      <c r="U259" s="5" t="str">
        <f>+Instructions!$B$3</f>
        <v>G</v>
      </c>
      <c r="V259" s="52"/>
      <c r="W259" s="56">
        <f>+Instructions!$C$22</f>
        <v>0</v>
      </c>
      <c r="X259" s="39">
        <f>ROUND($AA259*(1-W259)+0.004999,2)</f>
        <v>25.6</v>
      </c>
      <c r="Y259" s="52"/>
      <c r="Z259" s="6" t="s">
        <v>869</v>
      </c>
      <c r="AA259" s="39">
        <v>25.6</v>
      </c>
      <c r="AB259" s="60">
        <f>+W259</f>
        <v>0</v>
      </c>
      <c r="AC259" s="39">
        <f>+X259</f>
        <v>25.6</v>
      </c>
      <c r="AD259" s="60">
        <f>(AG259-AC259)/AG259</f>
        <v>0</v>
      </c>
      <c r="AE259" s="122"/>
      <c r="AF259" s="131">
        <v>2</v>
      </c>
      <c r="AG259" s="44">
        <f>SUM(AJ259:AL259)+AE259</f>
        <v>25.6</v>
      </c>
      <c r="AH259" s="52"/>
      <c r="AJ259" s="17">
        <f>ROUND(AC259/(1-VLOOKUP(AF259,Group,2,FALSE)),2)</f>
        <v>25.6</v>
      </c>
      <c r="AK259" s="17">
        <f>IF(VLOOKUP(AF259,Group,5,FALSE)="YES",VLOOKUP(ROUND(ROUND(AJ259,1)-AJ259,2),Round,2,FALSE)+VLOOKUP(AF259,Group,6,FALSE),0)</f>
        <v>0</v>
      </c>
      <c r="AL259" s="17">
        <f>IF(VLOOKUP(AF259,Group,7,FALSE)="",0,ROUND(AJ259-0.04999,1)-AJ259+AM259)</f>
        <v>0</v>
      </c>
      <c r="AM259" s="17" t="str">
        <f>IF(VLOOKUP(AF259,Group,7,FALSE)="","",VLOOKUP(AF259,Group,7,FALSE))</f>
        <v/>
      </c>
      <c r="AO259" s="100" t="s">
        <v>61</v>
      </c>
    </row>
    <row r="260" spans="1:41" s="3" customFormat="1" ht="2.4500000000000002" customHeight="1" x14ac:dyDescent="0.2">
      <c r="C260" s="73"/>
      <c r="P260" s="74"/>
      <c r="Q260" s="89"/>
      <c r="R260" s="6"/>
      <c r="S260" s="39"/>
      <c r="T260" s="6"/>
      <c r="U260" s="5"/>
      <c r="V260" s="52"/>
      <c r="W260" s="56"/>
      <c r="X260" s="15"/>
      <c r="Y260" s="52"/>
      <c r="Z260" s="39"/>
      <c r="AA260" s="39"/>
      <c r="AB260" s="55"/>
      <c r="AC260" s="17"/>
      <c r="AD260" s="15"/>
      <c r="AE260" s="65"/>
      <c r="AF260" s="65"/>
      <c r="AG260" s="39"/>
      <c r="AH260" s="52"/>
      <c r="AO260" s="142"/>
    </row>
    <row r="261" spans="1:41" s="3" customFormat="1" ht="10.5" customHeight="1" x14ac:dyDescent="0.2">
      <c r="B261" s="114" t="s">
        <v>57</v>
      </c>
      <c r="D261" s="40"/>
      <c r="E261" s="74" t="s">
        <v>236</v>
      </c>
      <c r="F261" s="74"/>
      <c r="G261" s="30" t="s">
        <v>50</v>
      </c>
      <c r="H261" s="30"/>
      <c r="I261" s="30"/>
      <c r="J261" s="30" t="s">
        <v>418</v>
      </c>
      <c r="K261" s="30"/>
      <c r="L261" s="30"/>
      <c r="M261" s="30"/>
      <c r="N261" s="30"/>
      <c r="P261" s="74" t="s">
        <v>275</v>
      </c>
      <c r="Q261" s="89"/>
      <c r="R261" s="29"/>
      <c r="S261" s="39">
        <f>IF(Suggested="Yes",AA261,AG261)</f>
        <v>9.9499999999999993</v>
      </c>
      <c r="T261" s="37" t="s">
        <v>49</v>
      </c>
      <c r="U261" s="5" t="str">
        <f>+Instructions!$B$3</f>
        <v>G</v>
      </c>
      <c r="V261" s="52"/>
      <c r="W261" s="56">
        <f>+Instructions!$C$22</f>
        <v>0</v>
      </c>
      <c r="X261" s="17">
        <f t="shared" si="19"/>
        <v>9.9499999999999993</v>
      </c>
      <c r="Y261" s="52"/>
      <c r="Z261" s="6" t="s">
        <v>868</v>
      </c>
      <c r="AA261" s="39">
        <v>9.9499999999999993</v>
      </c>
      <c r="AB261" s="60">
        <f t="shared" si="20"/>
        <v>0</v>
      </c>
      <c r="AC261" s="17">
        <f t="shared" si="21"/>
        <v>9.9499999999999993</v>
      </c>
      <c r="AD261" s="12">
        <f t="shared" si="22"/>
        <v>0</v>
      </c>
      <c r="AE261" s="122"/>
      <c r="AF261" s="129">
        <v>1</v>
      </c>
      <c r="AG261" s="38">
        <f t="shared" si="23"/>
        <v>9.9499999999999993</v>
      </c>
      <c r="AH261" s="52"/>
      <c r="AJ261" s="17">
        <f t="shared" si="24"/>
        <v>9.9499999999999993</v>
      </c>
      <c r="AK261" s="17">
        <f t="shared" si="25"/>
        <v>0</v>
      </c>
      <c r="AL261" s="17">
        <f t="shared" si="26"/>
        <v>0</v>
      </c>
      <c r="AM261" s="17" t="str">
        <f t="shared" si="27"/>
        <v/>
      </c>
      <c r="AO261" s="100" t="s">
        <v>61</v>
      </c>
    </row>
    <row r="262" spans="1:41" s="3" customFormat="1" ht="2.25" customHeight="1" x14ac:dyDescent="0.2">
      <c r="C262" s="73"/>
      <c r="P262" s="74"/>
      <c r="Q262" s="89"/>
      <c r="R262" s="6"/>
      <c r="S262" s="39"/>
      <c r="T262" s="6"/>
      <c r="U262" s="5"/>
      <c r="V262" s="52"/>
      <c r="W262" s="56"/>
      <c r="X262" s="15"/>
      <c r="Y262" s="52"/>
      <c r="Z262" s="39"/>
      <c r="AA262" s="39"/>
      <c r="AB262" s="55"/>
      <c r="AC262" s="17"/>
      <c r="AD262" s="15"/>
      <c r="AE262" s="65"/>
      <c r="AF262" s="65"/>
      <c r="AG262" s="39"/>
      <c r="AH262" s="52"/>
      <c r="AO262" s="142"/>
    </row>
    <row r="263" spans="1:41" s="202" customFormat="1" ht="9.9499999999999993" customHeight="1" x14ac:dyDescent="0.2">
      <c r="C263" s="217" t="s">
        <v>451</v>
      </c>
      <c r="D263" s="3"/>
      <c r="E263" s="171"/>
      <c r="F263" s="3"/>
      <c r="G263" s="171"/>
      <c r="H263" s="3"/>
      <c r="I263" s="143"/>
      <c r="J263" s="3"/>
      <c r="K263" s="3"/>
      <c r="L263" s="171"/>
      <c r="M263" s="3"/>
      <c r="N263" s="3"/>
      <c r="O263" s="3"/>
      <c r="P263" s="74"/>
      <c r="Q263" s="89"/>
      <c r="R263" s="6"/>
      <c r="S263" s="39"/>
      <c r="T263" s="6"/>
      <c r="U263" s="5"/>
      <c r="V263" s="205"/>
      <c r="W263" s="208"/>
      <c r="X263" s="207"/>
      <c r="Y263" s="205"/>
      <c r="Z263" s="204"/>
      <c r="AA263" s="204"/>
      <c r="AB263" s="209"/>
      <c r="AC263" s="206"/>
      <c r="AD263" s="207"/>
      <c r="AE263" s="210"/>
      <c r="AF263" s="210"/>
      <c r="AG263" s="204"/>
      <c r="AH263" s="205"/>
      <c r="AO263" s="211"/>
    </row>
    <row r="264" spans="1:41" s="202" customFormat="1" ht="0.95" customHeight="1" x14ac:dyDescent="0.2">
      <c r="A264" s="202" t="s">
        <v>125</v>
      </c>
      <c r="C264" s="3"/>
      <c r="D264" s="3"/>
      <c r="E264" s="3"/>
      <c r="F264" s="3"/>
      <c r="G264" s="3"/>
      <c r="H264" s="3"/>
      <c r="I264" s="3"/>
      <c r="J264" s="3"/>
      <c r="K264" s="3"/>
      <c r="L264" s="3"/>
      <c r="M264" s="3"/>
      <c r="N264" s="3"/>
      <c r="O264" s="3"/>
      <c r="P264" s="74"/>
      <c r="Q264" s="89"/>
      <c r="R264" s="6"/>
      <c r="S264" s="39"/>
      <c r="T264" s="6"/>
      <c r="U264" s="5"/>
      <c r="V264" s="205"/>
      <c r="W264" s="208"/>
      <c r="X264" s="207"/>
      <c r="Y264" s="205"/>
      <c r="Z264" s="204"/>
      <c r="AA264" s="204"/>
      <c r="AB264" s="209"/>
      <c r="AC264" s="206"/>
      <c r="AD264" s="207"/>
      <c r="AE264" s="210"/>
      <c r="AF264" s="210"/>
      <c r="AG264" s="204"/>
      <c r="AH264" s="205"/>
      <c r="AO264" s="211"/>
    </row>
    <row r="265" spans="1:41" s="3" customFormat="1" ht="9.9499999999999993" customHeight="1" x14ac:dyDescent="0.2">
      <c r="B265" s="114" t="s">
        <v>57</v>
      </c>
      <c r="D265" s="40"/>
      <c r="E265" s="74" t="s">
        <v>450</v>
      </c>
      <c r="F265" s="74"/>
      <c r="G265" s="30" t="s">
        <v>50</v>
      </c>
      <c r="H265" s="30"/>
      <c r="I265" s="30"/>
      <c r="J265" s="30" t="s">
        <v>264</v>
      </c>
      <c r="K265" s="30"/>
      <c r="L265" s="30"/>
      <c r="M265" s="30"/>
      <c r="N265" s="30"/>
      <c r="P265" s="74" t="s">
        <v>776</v>
      </c>
      <c r="Q265" s="89"/>
      <c r="R265" s="29" t="s">
        <v>780</v>
      </c>
      <c r="S265" s="39">
        <f>IF(Suggested="Yes",AA265,AG265)</f>
        <v>18.600000000000001</v>
      </c>
      <c r="T265" s="37" t="s">
        <v>49</v>
      </c>
      <c r="U265" s="5" t="str">
        <f>+Instructions!$B$3</f>
        <v>G</v>
      </c>
      <c r="V265" s="52"/>
      <c r="W265" s="56">
        <f>+Instructions!$C$22</f>
        <v>0</v>
      </c>
      <c r="X265" s="17">
        <f>ROUND($AA265*(1-W265)+0.004999,2)</f>
        <v>18.600000000000001</v>
      </c>
      <c r="Y265" s="52"/>
      <c r="Z265" s="6" t="s">
        <v>868</v>
      </c>
      <c r="AA265" s="39">
        <v>18.600000000000001</v>
      </c>
      <c r="AB265" s="60">
        <f>+W265</f>
        <v>0</v>
      </c>
      <c r="AC265" s="17">
        <f>+X265</f>
        <v>18.600000000000001</v>
      </c>
      <c r="AD265" s="12">
        <f>(AG265-AC265)/AG265</f>
        <v>0</v>
      </c>
      <c r="AE265" s="122"/>
      <c r="AF265" s="129">
        <v>1</v>
      </c>
      <c r="AG265" s="38">
        <f>SUM(AJ265:AL265)+AE265</f>
        <v>18.600000000000001</v>
      </c>
      <c r="AH265" s="52"/>
      <c r="AJ265" s="17">
        <f>ROUND(AC265/(1-VLOOKUP(AF265,Group,2,FALSE)),2)</f>
        <v>18.600000000000001</v>
      </c>
      <c r="AK265" s="17">
        <f>IF(VLOOKUP(AF265,Group,5,FALSE)="YES",VLOOKUP(ROUND(ROUND(AJ265,1)-AJ265,2),Round,2,FALSE)+VLOOKUP(AF265,Group,6,FALSE),0)</f>
        <v>0</v>
      </c>
      <c r="AL265" s="17">
        <f>IF(VLOOKUP(AF265,Group,7,FALSE)="",0,ROUND(AJ265-0.04999,1)-AJ265+AM265)</f>
        <v>0</v>
      </c>
      <c r="AM265" s="17" t="str">
        <f>IF(VLOOKUP(AF265,Group,7,FALSE)="","",VLOOKUP(AF265,Group,7,FALSE))</f>
        <v/>
      </c>
      <c r="AO265" s="100" t="s">
        <v>61</v>
      </c>
    </row>
    <row r="266" spans="1:41" s="3" customFormat="1" ht="2.25" customHeight="1" x14ac:dyDescent="0.2">
      <c r="C266" s="73"/>
      <c r="P266" s="74"/>
      <c r="Q266" s="89"/>
      <c r="R266" s="6"/>
      <c r="S266" s="39"/>
      <c r="T266" s="6"/>
      <c r="U266" s="5"/>
      <c r="V266" s="52"/>
      <c r="W266" s="56"/>
      <c r="X266" s="15"/>
      <c r="Y266" s="52"/>
      <c r="Z266" s="39"/>
      <c r="AA266" s="39"/>
      <c r="AB266" s="55"/>
      <c r="AC266" s="17"/>
      <c r="AD266" s="15"/>
      <c r="AE266" s="65"/>
      <c r="AF266" s="65"/>
      <c r="AG266" s="39"/>
      <c r="AH266" s="52"/>
      <c r="AO266" s="142"/>
    </row>
    <row r="267" spans="1:41" s="3" customFormat="1" ht="9.9499999999999993" customHeight="1" x14ac:dyDescent="0.2">
      <c r="D267" s="40" t="s">
        <v>10</v>
      </c>
      <c r="E267" s="143" t="s">
        <v>507</v>
      </c>
      <c r="G267" s="143"/>
      <c r="H267" s="143"/>
      <c r="J267" s="143"/>
      <c r="K267" s="143"/>
      <c r="L267" s="143"/>
      <c r="N267" s="143"/>
      <c r="O267" s="3" t="s">
        <v>139</v>
      </c>
      <c r="P267" s="74"/>
      <c r="Q267" s="89"/>
      <c r="R267" s="6"/>
      <c r="S267" s="39"/>
      <c r="T267" s="6"/>
      <c r="U267" s="5"/>
      <c r="V267" s="52"/>
      <c r="W267" s="56"/>
      <c r="X267" s="15"/>
      <c r="Y267" s="52"/>
      <c r="Z267" s="39"/>
      <c r="AA267" s="39"/>
      <c r="AB267" s="55"/>
      <c r="AC267" s="17"/>
      <c r="AD267" s="15"/>
      <c r="AE267" s="65"/>
      <c r="AF267" s="65"/>
      <c r="AG267" s="39"/>
      <c r="AH267" s="52"/>
      <c r="AO267" s="142"/>
    </row>
    <row r="268" spans="1:41" s="3" customFormat="1" ht="0.95" customHeight="1" x14ac:dyDescent="0.2">
      <c r="A268" s="3" t="s">
        <v>125</v>
      </c>
      <c r="P268" s="74"/>
      <c r="Q268" s="89"/>
      <c r="R268" s="6"/>
      <c r="S268" s="39"/>
      <c r="T268" s="6"/>
      <c r="U268" s="5"/>
      <c r="V268" s="52"/>
      <c r="W268" s="56"/>
      <c r="X268" s="15"/>
      <c r="Y268" s="52"/>
      <c r="Z268" s="39"/>
      <c r="AA268" s="39"/>
      <c r="AB268" s="55"/>
      <c r="AC268" s="17"/>
      <c r="AD268" s="15"/>
      <c r="AE268" s="65"/>
      <c r="AF268" s="65"/>
      <c r="AG268" s="39"/>
      <c r="AH268" s="52"/>
      <c r="AO268" s="142"/>
    </row>
    <row r="269" spans="1:41" s="3" customFormat="1" ht="9.9499999999999993" customHeight="1" x14ac:dyDescent="0.2">
      <c r="B269" s="113" t="s">
        <v>8</v>
      </c>
      <c r="D269" s="40"/>
      <c r="E269" s="74" t="s">
        <v>450</v>
      </c>
      <c r="F269" s="74"/>
      <c r="G269" s="30" t="s">
        <v>720</v>
      </c>
      <c r="H269" s="30"/>
      <c r="J269" s="30"/>
      <c r="K269" s="30" t="s">
        <v>264</v>
      </c>
      <c r="L269" s="30"/>
      <c r="M269" s="30"/>
      <c r="N269" s="30"/>
      <c r="P269" s="74" t="s">
        <v>776</v>
      </c>
      <c r="Q269" s="89"/>
      <c r="R269" s="29" t="s">
        <v>780</v>
      </c>
      <c r="S269" s="39">
        <f>IF(Suggested="Yes",AA269,AG269)</f>
        <v>25.25</v>
      </c>
      <c r="T269" s="37" t="s">
        <v>49</v>
      </c>
      <c r="U269" s="5" t="str">
        <f>+Instructions!$B$3</f>
        <v>G</v>
      </c>
      <c r="V269" s="52"/>
      <c r="W269" s="56">
        <f>+Instructions!$C$22</f>
        <v>0</v>
      </c>
      <c r="X269" s="17">
        <f>ROUND($AA269*(1-W269)+0.004999,2)</f>
        <v>25.25</v>
      </c>
      <c r="Y269" s="52"/>
      <c r="Z269" s="6" t="s">
        <v>868</v>
      </c>
      <c r="AA269" s="39">
        <v>25.25</v>
      </c>
      <c r="AB269" s="60">
        <f>+W269</f>
        <v>0</v>
      </c>
      <c r="AC269" s="17">
        <f>+X269</f>
        <v>25.25</v>
      </c>
      <c r="AD269" s="12">
        <f>(AG269-AC269)/AG269</f>
        <v>0</v>
      </c>
      <c r="AE269" s="122"/>
      <c r="AF269" s="130">
        <v>3</v>
      </c>
      <c r="AG269" s="53">
        <f>SUM(AJ269:AL269)+AE269</f>
        <v>25.25</v>
      </c>
      <c r="AH269" s="52"/>
      <c r="AJ269" s="17">
        <f>ROUND(AC269/(1-VLOOKUP(AF269,Group,2,FALSE)),2)</f>
        <v>25.25</v>
      </c>
      <c r="AK269" s="17">
        <f>IF(VLOOKUP(AF269,Group,5,FALSE)="YES",VLOOKUP(ROUND(ROUND(AJ269,1)-AJ269,2),Round,2,FALSE)+VLOOKUP(AF269,Group,6,FALSE),0)</f>
        <v>0</v>
      </c>
      <c r="AL269" s="17">
        <f>IF(VLOOKUP(AF269,Group,7,FALSE)="",0,ROUND(AJ269-0.04999,1)-AJ269+AM269)</f>
        <v>0</v>
      </c>
      <c r="AM269" s="17" t="str">
        <f>IF(VLOOKUP(AF269,Group,7,FALSE)="","",VLOOKUP(AF269,Group,7,FALSE))</f>
        <v/>
      </c>
      <c r="AO269" s="100" t="s">
        <v>61</v>
      </c>
    </row>
    <row r="270" spans="1:41" s="3" customFormat="1" ht="9.9499999999999993" customHeight="1" x14ac:dyDescent="0.2">
      <c r="B270" s="113" t="s">
        <v>8</v>
      </c>
      <c r="D270" s="40"/>
      <c r="E270" s="74" t="s">
        <v>450</v>
      </c>
      <c r="F270" s="74"/>
      <c r="G270" s="30" t="s">
        <v>721</v>
      </c>
      <c r="H270" s="30"/>
      <c r="J270" s="30"/>
      <c r="K270" s="30" t="s">
        <v>264</v>
      </c>
      <c r="L270" s="30"/>
      <c r="M270" s="30"/>
      <c r="N270" s="30"/>
      <c r="P270" s="74" t="s">
        <v>776</v>
      </c>
      <c r="Q270" s="89"/>
      <c r="R270" s="29" t="s">
        <v>780</v>
      </c>
      <c r="S270" s="39">
        <f>IF(Suggested="Yes",AA270,AG270)</f>
        <v>25.25</v>
      </c>
      <c r="T270" s="37" t="s">
        <v>49</v>
      </c>
      <c r="U270" s="5" t="str">
        <f>+Instructions!$B$3</f>
        <v>G</v>
      </c>
      <c r="V270" s="52"/>
      <c r="W270" s="56">
        <f>+Instructions!$C$22</f>
        <v>0</v>
      </c>
      <c r="X270" s="17">
        <f>ROUND($AA270*(1-W270)+0.004999,2)</f>
        <v>25.25</v>
      </c>
      <c r="Y270" s="52"/>
      <c r="Z270" s="6" t="s">
        <v>868</v>
      </c>
      <c r="AA270" s="39">
        <v>25.25</v>
      </c>
      <c r="AB270" s="60">
        <f>+W270</f>
        <v>0</v>
      </c>
      <c r="AC270" s="17">
        <f>+X270</f>
        <v>25.25</v>
      </c>
      <c r="AD270" s="12">
        <f>(AG270-AC270)/AG270</f>
        <v>0</v>
      </c>
      <c r="AE270" s="122"/>
      <c r="AF270" s="130">
        <v>3</v>
      </c>
      <c r="AG270" s="53">
        <f>SUM(AJ270:AL270)+AE270</f>
        <v>25.25</v>
      </c>
      <c r="AH270" s="52"/>
      <c r="AJ270" s="17">
        <f>ROUND(AC270/(1-VLOOKUP(AF270,Group,2,FALSE)),2)</f>
        <v>25.25</v>
      </c>
      <c r="AK270" s="17">
        <f>IF(VLOOKUP(AF270,Group,5,FALSE)="YES",VLOOKUP(ROUND(ROUND(AJ270,1)-AJ270,2),Round,2,FALSE)+VLOOKUP(AF270,Group,6,FALSE),0)</f>
        <v>0</v>
      </c>
      <c r="AL270" s="17">
        <f>IF(VLOOKUP(AF270,Group,7,FALSE)="",0,ROUND(AJ270-0.04999,1)-AJ270+AM270)</f>
        <v>0</v>
      </c>
      <c r="AM270" s="17" t="str">
        <f>IF(VLOOKUP(AF270,Group,7,FALSE)="","",VLOOKUP(AF270,Group,7,FALSE))</f>
        <v/>
      </c>
      <c r="AO270" s="100" t="s">
        <v>61</v>
      </c>
    </row>
    <row r="271" spans="1:41" s="3" customFormat="1" ht="2.25" customHeight="1" x14ac:dyDescent="0.2">
      <c r="C271" s="73"/>
      <c r="P271" s="74"/>
      <c r="Q271" s="89"/>
      <c r="R271" s="6"/>
      <c r="S271" s="39"/>
      <c r="T271" s="6"/>
      <c r="U271" s="5"/>
      <c r="V271" s="52"/>
      <c r="W271" s="56"/>
      <c r="X271" s="15"/>
      <c r="Y271" s="52"/>
      <c r="Z271" s="39"/>
      <c r="AA271" s="39"/>
      <c r="AB271" s="55"/>
      <c r="AC271" s="17"/>
      <c r="AD271" s="15"/>
      <c r="AE271" s="65"/>
      <c r="AF271" s="65"/>
      <c r="AG271" s="39"/>
      <c r="AH271" s="52"/>
      <c r="AO271" s="142"/>
    </row>
    <row r="272" spans="1:41" s="202" customFormat="1" ht="9.9499999999999993" customHeight="1" x14ac:dyDescent="0.2">
      <c r="C272" s="217" t="s">
        <v>614</v>
      </c>
      <c r="D272" s="3"/>
      <c r="E272" s="171"/>
      <c r="F272" s="3"/>
      <c r="G272" s="171"/>
      <c r="H272" s="3"/>
      <c r="I272" s="143"/>
      <c r="J272" s="3"/>
      <c r="K272" s="3"/>
      <c r="L272" s="171"/>
      <c r="M272" s="3"/>
      <c r="N272" s="3"/>
      <c r="O272" s="3"/>
      <c r="P272" s="74"/>
      <c r="Q272" s="89"/>
      <c r="R272" s="6"/>
      <c r="S272" s="39"/>
      <c r="T272" s="6"/>
      <c r="U272" s="5"/>
      <c r="V272" s="205"/>
      <c r="W272" s="208"/>
      <c r="X272" s="207"/>
      <c r="Y272" s="205"/>
      <c r="Z272" s="204"/>
      <c r="AA272" s="204"/>
      <c r="AB272" s="209"/>
      <c r="AC272" s="206"/>
      <c r="AD272" s="207"/>
      <c r="AE272" s="210"/>
      <c r="AF272" s="210"/>
      <c r="AG272" s="204"/>
      <c r="AH272" s="205"/>
      <c r="AO272" s="211"/>
    </row>
    <row r="273" spans="1:41" s="202" customFormat="1" ht="0.95" customHeight="1" x14ac:dyDescent="0.2">
      <c r="A273" s="202" t="s">
        <v>125</v>
      </c>
      <c r="C273" s="3"/>
      <c r="D273" s="3"/>
      <c r="E273" s="3"/>
      <c r="F273" s="3"/>
      <c r="G273" s="3"/>
      <c r="H273" s="3"/>
      <c r="I273" s="3"/>
      <c r="J273" s="3"/>
      <c r="K273" s="3"/>
      <c r="L273" s="3"/>
      <c r="M273" s="3"/>
      <c r="N273" s="3"/>
      <c r="O273" s="3"/>
      <c r="P273" s="74"/>
      <c r="Q273" s="89"/>
      <c r="R273" s="6"/>
      <c r="S273" s="39"/>
      <c r="T273" s="6"/>
      <c r="U273" s="5"/>
      <c r="V273" s="205"/>
      <c r="W273" s="208"/>
      <c r="X273" s="207"/>
      <c r="Y273" s="205"/>
      <c r="Z273" s="204"/>
      <c r="AA273" s="204"/>
      <c r="AB273" s="209"/>
      <c r="AC273" s="206"/>
      <c r="AD273" s="207"/>
      <c r="AE273" s="210"/>
      <c r="AF273" s="210"/>
      <c r="AG273" s="204"/>
      <c r="AH273" s="205"/>
      <c r="AO273" s="211"/>
    </row>
    <row r="274" spans="1:41" s="3" customFormat="1" ht="9.9499999999999993" customHeight="1" x14ac:dyDescent="0.2">
      <c r="D274" s="40" t="s">
        <v>10</v>
      </c>
      <c r="E274" s="143" t="s">
        <v>540</v>
      </c>
      <c r="G274" s="143"/>
      <c r="H274" s="143"/>
      <c r="J274" s="143"/>
      <c r="K274" s="143"/>
      <c r="L274" s="143"/>
      <c r="N274" s="143"/>
      <c r="O274" s="3" t="s">
        <v>139</v>
      </c>
      <c r="P274" s="74"/>
      <c r="Q274" s="89"/>
      <c r="R274" s="6"/>
      <c r="S274" s="39"/>
      <c r="T274" s="6"/>
      <c r="U274" s="5"/>
      <c r="V274" s="52"/>
      <c r="W274" s="56"/>
      <c r="X274" s="15"/>
      <c r="Y274" s="52"/>
      <c r="Z274" s="39"/>
      <c r="AA274" s="39"/>
      <c r="AB274" s="55"/>
      <c r="AC274" s="17"/>
      <c r="AD274" s="15"/>
      <c r="AE274" s="65"/>
      <c r="AF274" s="65"/>
      <c r="AG274" s="39"/>
      <c r="AH274" s="52"/>
      <c r="AO274" s="142"/>
    </row>
    <row r="275" spans="1:41" s="3" customFormat="1" ht="0.95" customHeight="1" x14ac:dyDescent="0.2">
      <c r="A275" s="3" t="s">
        <v>125</v>
      </c>
      <c r="P275" s="74"/>
      <c r="Q275" s="89"/>
      <c r="R275" s="6"/>
      <c r="S275" s="39"/>
      <c r="T275" s="6"/>
      <c r="U275" s="5"/>
      <c r="V275" s="52"/>
      <c r="W275" s="56"/>
      <c r="X275" s="15"/>
      <c r="Y275" s="52"/>
      <c r="Z275" s="39"/>
      <c r="AA275" s="39"/>
      <c r="AB275" s="55"/>
      <c r="AC275" s="17"/>
      <c r="AD275" s="15"/>
      <c r="AE275" s="65"/>
      <c r="AF275" s="65"/>
      <c r="AG275" s="39"/>
      <c r="AH275" s="52"/>
      <c r="AO275" s="142"/>
    </row>
    <row r="276" spans="1:41" s="3" customFormat="1" ht="9.9499999999999993" customHeight="1" x14ac:dyDescent="0.2">
      <c r="B276" s="114" t="s">
        <v>57</v>
      </c>
      <c r="D276" s="40"/>
      <c r="E276" s="74" t="s">
        <v>699</v>
      </c>
      <c r="F276" s="74"/>
      <c r="G276" s="30" t="s">
        <v>50</v>
      </c>
      <c r="H276" s="30"/>
      <c r="I276" s="30"/>
      <c r="K276" s="30" t="s">
        <v>264</v>
      </c>
      <c r="M276" s="30"/>
      <c r="N276" s="187" t="s">
        <v>700</v>
      </c>
      <c r="P276" s="74"/>
      <c r="Q276" s="89"/>
      <c r="R276" s="29" t="s">
        <v>781</v>
      </c>
      <c r="S276" s="39">
        <f>IF(Suggested="Yes",AA276,AG276)</f>
        <v>373.55</v>
      </c>
      <c r="T276" s="37" t="s">
        <v>48</v>
      </c>
      <c r="U276" s="5" t="str">
        <f>+Instructions!$B$3</f>
        <v>G</v>
      </c>
      <c r="V276" s="52"/>
      <c r="W276" s="56">
        <f>+Instructions!$C$22</f>
        <v>0</v>
      </c>
      <c r="X276" s="17">
        <f>ROUND($AA276*(1-W276)+0.004999,2)</f>
        <v>373.55</v>
      </c>
      <c r="Y276" s="52"/>
      <c r="Z276" s="6" t="s">
        <v>868</v>
      </c>
      <c r="AA276" s="39">
        <v>373.55</v>
      </c>
      <c r="AB276" s="60">
        <f t="shared" ref="AB276:AC278" si="28">+W276</f>
        <v>0</v>
      </c>
      <c r="AC276" s="17">
        <f t="shared" si="28"/>
        <v>373.55</v>
      </c>
      <c r="AD276" s="12">
        <f>(AG276-AC276)/AG276</f>
        <v>0</v>
      </c>
      <c r="AE276" s="122"/>
      <c r="AF276" s="129">
        <v>1</v>
      </c>
      <c r="AG276" s="38">
        <f>SUM(AJ276:AL276)+AE276</f>
        <v>373.55</v>
      </c>
      <c r="AH276" s="52"/>
      <c r="AJ276" s="17">
        <f>ROUND(AC276/(1-VLOOKUP(AF276,Group,2,FALSE)),2)</f>
        <v>373.55</v>
      </c>
      <c r="AK276" s="17">
        <f>IF(VLOOKUP(AF276,Group,5,FALSE)="YES",VLOOKUP(ROUND(ROUND(AJ276,1)-AJ276,2),Round,2,FALSE)+VLOOKUP(AF276,Group,6,FALSE),0)</f>
        <v>0</v>
      </c>
      <c r="AL276" s="17">
        <f>IF(VLOOKUP(AF276,Group,7,FALSE)="",0,ROUND(AJ276-0.04999,1)-AJ276+AM276)</f>
        <v>0</v>
      </c>
      <c r="AM276" s="17" t="str">
        <f>IF(VLOOKUP(AF276,Group,7,FALSE)="","",VLOOKUP(AF276,Group,7,FALSE))</f>
        <v/>
      </c>
      <c r="AO276" s="100" t="s">
        <v>61</v>
      </c>
    </row>
    <row r="277" spans="1:41" s="3" customFormat="1" ht="10.5" customHeight="1" x14ac:dyDescent="0.2">
      <c r="B277" s="114" t="s">
        <v>57</v>
      </c>
      <c r="D277" s="40"/>
      <c r="E277" s="74" t="s">
        <v>699</v>
      </c>
      <c r="F277" s="74"/>
      <c r="G277" s="30" t="s">
        <v>565</v>
      </c>
      <c r="H277" s="30"/>
      <c r="I277" s="30"/>
      <c r="K277" s="30" t="s">
        <v>264</v>
      </c>
      <c r="M277" s="30"/>
      <c r="N277" s="187" t="s">
        <v>700</v>
      </c>
      <c r="P277" s="74"/>
      <c r="Q277" s="89"/>
      <c r="R277" s="29" t="s">
        <v>853</v>
      </c>
      <c r="S277" s="39">
        <f>IF(Suggested="Yes",AA277,AG277)</f>
        <v>1212.2</v>
      </c>
      <c r="T277" s="37" t="s">
        <v>48</v>
      </c>
      <c r="U277" s="5" t="str">
        <f>+Instructions!$B$3</f>
        <v>G</v>
      </c>
      <c r="V277" s="52"/>
      <c r="W277" s="56">
        <f>+Instructions!$C$22</f>
        <v>0</v>
      </c>
      <c r="X277" s="17">
        <f>ROUND($AA277*(1-W277)+0.004999,2)</f>
        <v>1212.2</v>
      </c>
      <c r="Y277" s="52"/>
      <c r="Z277" s="6" t="s">
        <v>868</v>
      </c>
      <c r="AA277" s="39">
        <v>1212.2</v>
      </c>
      <c r="AB277" s="60">
        <f t="shared" si="28"/>
        <v>0</v>
      </c>
      <c r="AC277" s="17">
        <f t="shared" si="28"/>
        <v>1212.2</v>
      </c>
      <c r="AD277" s="12">
        <f>(AG277-AC277)/AG277</f>
        <v>0</v>
      </c>
      <c r="AE277" s="122"/>
      <c r="AF277" s="129">
        <v>1</v>
      </c>
      <c r="AG277" s="38">
        <f>SUM(AJ277:AL277)+AE277</f>
        <v>1212.2</v>
      </c>
      <c r="AH277" s="52"/>
      <c r="AJ277" s="17">
        <f>ROUND(AC277/(1-VLOOKUP(AF277,Group,2,FALSE)),2)</f>
        <v>1212.2</v>
      </c>
      <c r="AK277" s="17">
        <f>IF(VLOOKUP(AF277,Group,5,FALSE)="YES",VLOOKUP(ROUND(ROUND(AJ277,1)-AJ277,2),Round,2,FALSE)+VLOOKUP(AF277,Group,6,FALSE),0)</f>
        <v>0</v>
      </c>
      <c r="AL277" s="17">
        <f>IF(VLOOKUP(AF277,Group,7,FALSE)="",0,ROUND(AJ277-0.04999,1)-AJ277+AM277)</f>
        <v>0</v>
      </c>
      <c r="AM277" s="17" t="str">
        <f>IF(VLOOKUP(AF277,Group,7,FALSE)="","",VLOOKUP(AF277,Group,7,FALSE))</f>
        <v/>
      </c>
      <c r="AO277" s="100" t="s">
        <v>61</v>
      </c>
    </row>
    <row r="278" spans="1:41" s="3" customFormat="1" ht="9.9499999999999993" customHeight="1" x14ac:dyDescent="0.2">
      <c r="B278" s="114" t="s">
        <v>57</v>
      </c>
      <c r="D278" s="40"/>
      <c r="E278" s="74" t="s">
        <v>615</v>
      </c>
      <c r="F278" s="74"/>
      <c r="G278" s="30" t="s">
        <v>616</v>
      </c>
      <c r="H278" s="30"/>
      <c r="I278" s="30"/>
      <c r="K278" s="30" t="s">
        <v>264</v>
      </c>
      <c r="L278" s="30"/>
      <c r="M278" s="30"/>
      <c r="N278" s="187" t="s">
        <v>701</v>
      </c>
      <c r="P278" s="74"/>
      <c r="Q278" s="89"/>
      <c r="R278" s="29" t="s">
        <v>812</v>
      </c>
      <c r="S278" s="39">
        <f>IF(Suggested="Yes",AA278,AG278)</f>
        <v>1659.9</v>
      </c>
      <c r="T278" s="37" t="s">
        <v>48</v>
      </c>
      <c r="U278" s="5" t="str">
        <f>+Instructions!$B$3</f>
        <v>G</v>
      </c>
      <c r="V278" s="52"/>
      <c r="W278" s="56">
        <f>+Instructions!$C$22</f>
        <v>0</v>
      </c>
      <c r="X278" s="17">
        <f>ROUND($AA278*(1-W278)+0.004999,2)</f>
        <v>1659.9</v>
      </c>
      <c r="Y278" s="52"/>
      <c r="Z278" s="6" t="s">
        <v>868</v>
      </c>
      <c r="AA278" s="39">
        <v>1659.9</v>
      </c>
      <c r="AB278" s="60">
        <f t="shared" si="28"/>
        <v>0</v>
      </c>
      <c r="AC278" s="17">
        <f t="shared" si="28"/>
        <v>1659.9</v>
      </c>
      <c r="AD278" s="12">
        <f>(AG278-AC278)/AG278</f>
        <v>0</v>
      </c>
      <c r="AE278" s="122"/>
      <c r="AF278" s="129">
        <v>1</v>
      </c>
      <c r="AG278" s="38">
        <f>SUM(AJ278:AL278)+AE278</f>
        <v>1659.9</v>
      </c>
      <c r="AH278" s="52"/>
      <c r="AJ278" s="17">
        <f>ROUND(AC278/(1-VLOOKUP(AF278,Group,2,FALSE)),2)</f>
        <v>1659.9</v>
      </c>
      <c r="AK278" s="17">
        <f>IF(VLOOKUP(AF278,Group,5,FALSE)="YES",VLOOKUP(ROUND(ROUND(AJ278,1)-AJ278,2),Round,2,FALSE)+VLOOKUP(AF278,Group,6,FALSE),0)</f>
        <v>0</v>
      </c>
      <c r="AL278" s="17">
        <f>IF(VLOOKUP(AF278,Group,7,FALSE)="",0,ROUND(AJ278-0.04999,1)-AJ278+AM278)</f>
        <v>0</v>
      </c>
      <c r="AM278" s="17" t="str">
        <f>IF(VLOOKUP(AF278,Group,7,FALSE)="","",VLOOKUP(AF278,Group,7,FALSE))</f>
        <v/>
      </c>
      <c r="AO278" s="100" t="s">
        <v>61</v>
      </c>
    </row>
    <row r="279" spans="1:41" s="3" customFormat="1" ht="0.95" customHeight="1" x14ac:dyDescent="0.2">
      <c r="B279" s="120"/>
      <c r="D279" s="40"/>
      <c r="E279" s="74"/>
      <c r="F279" s="74"/>
      <c r="G279" s="30"/>
      <c r="H279" s="30"/>
      <c r="I279" s="30"/>
      <c r="J279" s="30"/>
      <c r="K279" s="30"/>
      <c r="L279" s="30"/>
      <c r="M279" s="30"/>
      <c r="N279" s="30"/>
      <c r="P279" s="74"/>
      <c r="Q279" s="89"/>
      <c r="R279" s="29"/>
      <c r="S279" s="39"/>
      <c r="T279" s="37"/>
      <c r="U279" s="5"/>
      <c r="V279" s="52"/>
      <c r="W279" s="56"/>
      <c r="X279" s="39"/>
      <c r="Y279" s="52"/>
      <c r="Z279" s="6"/>
      <c r="AA279" s="39"/>
      <c r="AB279" s="60"/>
      <c r="AC279" s="39"/>
      <c r="AD279" s="60"/>
      <c r="AE279" s="75"/>
      <c r="AF279" s="154"/>
      <c r="AG279" s="39"/>
      <c r="AH279" s="52"/>
      <c r="AJ279" s="17"/>
      <c r="AK279" s="17"/>
      <c r="AL279" s="17"/>
      <c r="AM279" s="17"/>
      <c r="AO279" s="31"/>
    </row>
    <row r="280" spans="1:41" s="3" customFormat="1" ht="9.6" customHeight="1" x14ac:dyDescent="0.2">
      <c r="B280" s="120"/>
      <c r="C280" s="6"/>
      <c r="D280" s="40" t="s">
        <v>155</v>
      </c>
      <c r="E280" s="169" t="s">
        <v>516</v>
      </c>
      <c r="F280" s="74"/>
      <c r="G280" s="30"/>
      <c r="H280" s="30"/>
      <c r="I280" s="30"/>
      <c r="J280" s="169"/>
      <c r="K280" s="30"/>
      <c r="L280" s="30"/>
      <c r="M280" s="30"/>
      <c r="N280" s="30"/>
      <c r="P280" s="74"/>
      <c r="Q280" s="89"/>
      <c r="R280" s="29"/>
      <c r="S280" s="39"/>
      <c r="T280" s="37"/>
      <c r="U280" s="5"/>
      <c r="V280" s="52"/>
      <c r="W280" s="56"/>
      <c r="X280" s="39"/>
      <c r="Y280" s="52"/>
      <c r="Z280" s="6"/>
      <c r="AA280" s="39"/>
      <c r="AB280" s="60"/>
      <c r="AC280" s="39"/>
      <c r="AD280" s="60"/>
      <c r="AE280" s="75"/>
      <c r="AF280" s="154"/>
      <c r="AG280" s="39"/>
      <c r="AH280" s="52"/>
      <c r="AJ280" s="17"/>
      <c r="AK280" s="17"/>
      <c r="AL280" s="17"/>
      <c r="AM280" s="17"/>
      <c r="AO280" s="31"/>
    </row>
    <row r="281" spans="1:41" s="3" customFormat="1" ht="9.6" customHeight="1" x14ac:dyDescent="0.2">
      <c r="B281" s="120"/>
      <c r="C281" s="6"/>
      <c r="D281" s="40"/>
      <c r="E281" s="169" t="s">
        <v>798</v>
      </c>
      <c r="F281" s="74"/>
      <c r="G281" s="30"/>
      <c r="H281" s="30"/>
      <c r="I281" s="30"/>
      <c r="J281" s="169"/>
      <c r="K281" s="30"/>
      <c r="L281" s="30"/>
      <c r="M281" s="30"/>
      <c r="N281" s="30"/>
      <c r="P281" s="74"/>
      <c r="Q281" s="89"/>
      <c r="R281" s="29"/>
      <c r="S281" s="39"/>
      <c r="T281" s="37"/>
      <c r="U281" s="5"/>
      <c r="V281" s="52"/>
      <c r="W281" s="56"/>
      <c r="X281" s="39"/>
      <c r="Y281" s="52"/>
      <c r="Z281" s="6"/>
      <c r="AA281" s="39"/>
      <c r="AB281" s="60"/>
      <c r="AC281" s="39"/>
      <c r="AD281" s="60"/>
      <c r="AE281" s="75"/>
      <c r="AF281" s="154"/>
      <c r="AG281" s="39"/>
      <c r="AH281" s="52"/>
      <c r="AJ281" s="17"/>
      <c r="AK281" s="17"/>
      <c r="AL281" s="17"/>
      <c r="AM281" s="17"/>
      <c r="AO281" s="31"/>
    </row>
    <row r="282" spans="1:41" s="3" customFormat="1" ht="9.6" customHeight="1" x14ac:dyDescent="0.2">
      <c r="B282" s="120"/>
      <c r="C282" s="6"/>
      <c r="D282" s="40"/>
      <c r="E282" s="169" t="s">
        <v>799</v>
      </c>
      <c r="F282" s="74"/>
      <c r="G282" s="30"/>
      <c r="H282" s="30"/>
      <c r="I282" s="30"/>
      <c r="J282" s="169"/>
      <c r="K282" s="30"/>
      <c r="L282" s="30"/>
      <c r="M282" s="30"/>
      <c r="N282" s="30"/>
      <c r="P282" s="74"/>
      <c r="Q282" s="89"/>
      <c r="R282" s="29"/>
      <c r="S282" s="39"/>
      <c r="T282" s="37"/>
      <c r="U282" s="5"/>
      <c r="V282" s="52"/>
      <c r="W282" s="56"/>
      <c r="X282" s="39"/>
      <c r="Y282" s="52"/>
      <c r="Z282" s="6"/>
      <c r="AA282" s="39"/>
      <c r="AB282" s="60"/>
      <c r="AC282" s="39"/>
      <c r="AD282" s="60"/>
      <c r="AE282" s="75"/>
      <c r="AF282" s="154"/>
      <c r="AG282" s="39"/>
      <c r="AH282" s="52"/>
      <c r="AJ282" s="17"/>
      <c r="AK282" s="17"/>
      <c r="AL282" s="17"/>
      <c r="AM282" s="17"/>
      <c r="AO282" s="31"/>
    </row>
    <row r="283" spans="1:41" s="3" customFormat="1" ht="9.6" customHeight="1" x14ac:dyDescent="0.2">
      <c r="B283" s="120"/>
      <c r="C283" s="6"/>
      <c r="D283" s="40"/>
      <c r="E283" s="169" t="s">
        <v>782</v>
      </c>
      <c r="F283" s="74"/>
      <c r="G283" s="30"/>
      <c r="H283" s="30"/>
      <c r="I283" s="30"/>
      <c r="J283" s="169"/>
      <c r="K283" s="30"/>
      <c r="L283" s="30"/>
      <c r="M283" s="30"/>
      <c r="N283" s="30"/>
      <c r="P283" s="74"/>
      <c r="Q283" s="89"/>
      <c r="R283" s="29"/>
      <c r="S283" s="39"/>
      <c r="T283" s="37"/>
      <c r="U283" s="5"/>
      <c r="V283" s="52"/>
      <c r="W283" s="56"/>
      <c r="X283" s="39"/>
      <c r="Y283" s="52"/>
      <c r="Z283" s="6"/>
      <c r="AA283" s="39"/>
      <c r="AB283" s="60"/>
      <c r="AC283" s="39"/>
      <c r="AD283" s="60"/>
      <c r="AE283" s="75"/>
      <c r="AF283" s="154"/>
      <c r="AG283" s="39"/>
      <c r="AH283" s="52"/>
      <c r="AJ283" s="17"/>
      <c r="AK283" s="17"/>
      <c r="AL283" s="17"/>
      <c r="AM283" s="17"/>
      <c r="AO283" s="31"/>
    </row>
    <row r="284" spans="1:41" s="3" customFormat="1" ht="9.6" customHeight="1" x14ac:dyDescent="0.2">
      <c r="B284" s="120"/>
      <c r="C284" s="6"/>
      <c r="D284" s="40"/>
      <c r="E284" s="169" t="s">
        <v>783</v>
      </c>
      <c r="F284" s="74"/>
      <c r="G284" s="30"/>
      <c r="H284" s="30"/>
      <c r="I284" s="30"/>
      <c r="J284" s="169"/>
      <c r="K284" s="30"/>
      <c r="L284" s="30"/>
      <c r="M284" s="30"/>
      <c r="N284" s="30"/>
      <c r="O284" s="169"/>
      <c r="P284" s="74"/>
      <c r="Q284" s="89"/>
      <c r="R284" s="29"/>
      <c r="S284" s="39"/>
      <c r="T284" s="37"/>
      <c r="U284" s="5"/>
      <c r="V284" s="52"/>
      <c r="W284" s="56"/>
      <c r="X284" s="39"/>
      <c r="Y284" s="52"/>
      <c r="Z284" s="6"/>
      <c r="AA284" s="39"/>
      <c r="AB284" s="60"/>
      <c r="AC284" s="39"/>
      <c r="AD284" s="60"/>
      <c r="AE284" s="75"/>
      <c r="AF284" s="154"/>
      <c r="AG284" s="39"/>
      <c r="AH284" s="52"/>
      <c r="AJ284" s="17"/>
      <c r="AK284" s="17"/>
      <c r="AL284" s="17"/>
      <c r="AM284" s="17"/>
      <c r="AO284" s="31"/>
    </row>
    <row r="285" spans="1:41" s="3" customFormat="1" ht="9.6" customHeight="1" x14ac:dyDescent="0.2">
      <c r="B285" s="120"/>
      <c r="C285" s="6"/>
      <c r="D285" s="40"/>
      <c r="E285" s="169" t="s">
        <v>791</v>
      </c>
      <c r="F285" s="74"/>
      <c r="G285" s="30"/>
      <c r="H285" s="30"/>
      <c r="I285" s="30"/>
      <c r="J285" s="169"/>
      <c r="K285" s="30"/>
      <c r="L285" s="30"/>
      <c r="M285" s="30"/>
      <c r="N285" s="30"/>
      <c r="P285" s="74"/>
      <c r="Q285" s="89"/>
      <c r="R285" s="29"/>
      <c r="S285" s="39"/>
      <c r="T285" s="37"/>
      <c r="U285" s="5"/>
      <c r="V285" s="52"/>
      <c r="W285" s="56"/>
      <c r="X285" s="39"/>
      <c r="Y285" s="52"/>
      <c r="Z285" s="6"/>
      <c r="AA285" s="39"/>
      <c r="AB285" s="60"/>
      <c r="AC285" s="39"/>
      <c r="AD285" s="60"/>
      <c r="AE285" s="75"/>
      <c r="AF285" s="154"/>
      <c r="AG285" s="39"/>
      <c r="AH285" s="52"/>
      <c r="AJ285" s="17"/>
      <c r="AK285" s="17"/>
      <c r="AL285" s="17"/>
      <c r="AM285" s="17"/>
      <c r="AO285" s="31"/>
    </row>
    <row r="286" spans="1:41" s="3" customFormat="1" ht="9.6" customHeight="1" x14ac:dyDescent="0.2">
      <c r="B286" s="120"/>
      <c r="C286" s="6"/>
      <c r="D286" s="40"/>
      <c r="E286" s="169" t="s">
        <v>774</v>
      </c>
      <c r="F286" s="74"/>
      <c r="G286" s="30"/>
      <c r="H286" s="30"/>
      <c r="I286" s="30"/>
      <c r="J286" s="169"/>
      <c r="K286" s="30"/>
      <c r="L286" s="30"/>
      <c r="M286" s="30"/>
      <c r="N286" s="30"/>
      <c r="O286" s="169"/>
      <c r="P286" s="74"/>
      <c r="Q286" s="89"/>
      <c r="R286" s="29"/>
      <c r="S286" s="39"/>
      <c r="T286" s="37"/>
      <c r="U286" s="5"/>
      <c r="V286" s="52"/>
      <c r="W286" s="56"/>
      <c r="X286" s="39"/>
      <c r="Y286" s="52"/>
      <c r="Z286" s="6"/>
      <c r="AA286" s="39"/>
      <c r="AB286" s="60"/>
      <c r="AC286" s="39"/>
      <c r="AD286" s="60"/>
      <c r="AE286" s="75"/>
      <c r="AF286" s="154"/>
      <c r="AG286" s="39"/>
      <c r="AH286" s="52"/>
      <c r="AJ286" s="17"/>
      <c r="AK286" s="17"/>
      <c r="AL286" s="17"/>
      <c r="AM286" s="17"/>
      <c r="AO286" s="31"/>
    </row>
    <row r="287" spans="1:41" s="3" customFormat="1" ht="9.6" customHeight="1" x14ac:dyDescent="0.2">
      <c r="B287" s="120"/>
      <c r="C287" s="6"/>
      <c r="D287" s="40"/>
      <c r="E287" s="169" t="s">
        <v>842</v>
      </c>
      <c r="F287" s="74"/>
      <c r="G287" s="30"/>
      <c r="H287" s="30"/>
      <c r="I287" s="30"/>
      <c r="J287" s="169"/>
      <c r="K287" s="30"/>
      <c r="L287" s="30"/>
      <c r="M287" s="30"/>
      <c r="N287" s="30"/>
      <c r="P287" s="74"/>
      <c r="Q287" s="89"/>
      <c r="R287" s="29"/>
      <c r="S287" s="39"/>
      <c r="T287" s="37"/>
      <c r="U287" s="5"/>
      <c r="V287" s="52"/>
      <c r="W287" s="56"/>
      <c r="X287" s="39"/>
      <c r="Y287" s="52"/>
      <c r="Z287" s="6"/>
      <c r="AA287" s="39"/>
      <c r="AB287" s="60"/>
      <c r="AC287" s="39"/>
      <c r="AD287" s="60"/>
      <c r="AE287" s="75"/>
      <c r="AF287" s="154"/>
      <c r="AG287" s="39"/>
      <c r="AH287" s="52"/>
      <c r="AJ287" s="17"/>
      <c r="AK287" s="17"/>
      <c r="AL287" s="17"/>
      <c r="AM287" s="17"/>
      <c r="AO287" s="31"/>
    </row>
    <row r="288" spans="1:41" s="3" customFormat="1" ht="3.95" customHeight="1" x14ac:dyDescent="0.2">
      <c r="A288" s="3" t="s">
        <v>125</v>
      </c>
      <c r="P288" s="74"/>
      <c r="Q288" s="89"/>
      <c r="R288" s="6"/>
      <c r="S288" s="39"/>
      <c r="T288" s="6"/>
      <c r="U288" s="5"/>
      <c r="V288" s="52"/>
      <c r="W288" s="56"/>
      <c r="X288" s="15"/>
      <c r="Y288" s="52"/>
      <c r="Z288" s="39"/>
      <c r="AA288" s="39"/>
      <c r="AB288" s="55"/>
      <c r="AC288" s="17"/>
      <c r="AD288" s="15"/>
      <c r="AE288" s="65"/>
      <c r="AF288" s="65"/>
      <c r="AG288" s="39"/>
      <c r="AH288" s="52"/>
      <c r="AO288" s="142"/>
    </row>
    <row r="289" spans="2:41" s="3" customFormat="1" ht="9.9499999999999993" customHeight="1" x14ac:dyDescent="0.2">
      <c r="C289" s="73" t="s">
        <v>716</v>
      </c>
      <c r="P289" s="74"/>
      <c r="Q289" s="89"/>
      <c r="R289" s="177" t="s">
        <v>233</v>
      </c>
      <c r="S289" s="178" t="s">
        <v>346</v>
      </c>
      <c r="T289" s="179"/>
      <c r="U289" s="5"/>
      <c r="V289" s="52"/>
      <c r="W289" s="56"/>
      <c r="X289" s="15"/>
      <c r="Y289" s="52"/>
      <c r="Z289" s="39"/>
      <c r="AA289" s="39"/>
      <c r="AB289" s="55"/>
      <c r="AC289" s="17"/>
      <c r="AD289" s="15"/>
      <c r="AE289" s="65"/>
      <c r="AF289" s="65"/>
      <c r="AG289" s="39"/>
      <c r="AH289" s="52"/>
      <c r="AO289" s="142"/>
    </row>
    <row r="290" spans="2:41" s="3" customFormat="1" ht="2.25" customHeight="1" x14ac:dyDescent="0.2">
      <c r="C290" s="73"/>
      <c r="P290" s="74"/>
      <c r="Q290" s="89"/>
      <c r="R290" s="6"/>
      <c r="S290" s="39"/>
      <c r="T290" s="6"/>
      <c r="U290" s="5"/>
      <c r="V290" s="52"/>
      <c r="W290" s="56"/>
      <c r="X290" s="15"/>
      <c r="Y290" s="52"/>
      <c r="Z290" s="39"/>
      <c r="AA290" s="39"/>
      <c r="AB290" s="55"/>
      <c r="AC290" s="17"/>
      <c r="AD290" s="15"/>
      <c r="AE290" s="65"/>
      <c r="AF290" s="65"/>
      <c r="AG290" s="39"/>
      <c r="AH290" s="52"/>
      <c r="AO290" s="142"/>
    </row>
    <row r="291" spans="2:41" s="3" customFormat="1" ht="9.9499999999999993" customHeight="1" x14ac:dyDescent="0.2">
      <c r="D291" s="40" t="s">
        <v>10</v>
      </c>
      <c r="E291" s="143" t="s">
        <v>347</v>
      </c>
      <c r="G291" s="143"/>
      <c r="H291" s="143"/>
      <c r="I291" s="143"/>
      <c r="J291" s="143"/>
      <c r="K291" s="143"/>
      <c r="L291" s="143"/>
      <c r="N291" s="143"/>
      <c r="P291" s="74"/>
      <c r="Q291" s="89"/>
      <c r="R291" s="6"/>
      <c r="S291" s="39"/>
      <c r="T291" s="6"/>
      <c r="U291" s="5"/>
      <c r="V291" s="52"/>
      <c r="W291" s="56"/>
      <c r="X291" s="15"/>
      <c r="Y291" s="52"/>
      <c r="Z291" s="39"/>
      <c r="AA291" s="39"/>
      <c r="AB291" s="55"/>
      <c r="AC291" s="17"/>
      <c r="AD291" s="15"/>
      <c r="AE291" s="65"/>
      <c r="AF291" s="65"/>
      <c r="AG291" s="39"/>
      <c r="AH291" s="52"/>
      <c r="AO291" s="142"/>
    </row>
    <row r="292" spans="2:41" s="3" customFormat="1" ht="0.95" customHeight="1" x14ac:dyDescent="0.2">
      <c r="B292" s="120"/>
      <c r="D292" s="40"/>
      <c r="E292" s="74"/>
      <c r="F292" s="74"/>
      <c r="G292" s="30"/>
      <c r="H292" s="30"/>
      <c r="I292" s="30"/>
      <c r="J292" s="30"/>
      <c r="K292" s="30"/>
      <c r="L292" s="30"/>
      <c r="M292" s="30"/>
      <c r="N292" s="30"/>
      <c r="P292" s="74"/>
      <c r="Q292" s="89"/>
      <c r="R292" s="29"/>
      <c r="S292" s="39"/>
      <c r="T292" s="37"/>
      <c r="U292" s="5"/>
      <c r="V292" s="52"/>
      <c r="W292" s="56"/>
      <c r="X292" s="39"/>
      <c r="Y292" s="52"/>
      <c r="Z292" s="6"/>
      <c r="AA292" s="39"/>
      <c r="AB292" s="60"/>
      <c r="AC292" s="39"/>
      <c r="AD292" s="60"/>
      <c r="AE292" s="75"/>
      <c r="AF292" s="154"/>
      <c r="AG292" s="39"/>
      <c r="AH292" s="52"/>
      <c r="AJ292" s="17"/>
      <c r="AK292" s="17"/>
      <c r="AL292" s="17"/>
      <c r="AM292" s="17"/>
      <c r="AO292" s="31"/>
    </row>
    <row r="293" spans="2:41" s="3" customFormat="1" ht="9.9499999999999993" customHeight="1" x14ac:dyDescent="0.2">
      <c r="B293" s="114" t="s">
        <v>57</v>
      </c>
      <c r="D293" s="40"/>
      <c r="E293" s="74" t="s">
        <v>100</v>
      </c>
      <c r="F293" s="74"/>
      <c r="G293" s="30" t="s">
        <v>50</v>
      </c>
      <c r="H293" s="30"/>
      <c r="I293" s="30"/>
      <c r="J293" s="30" t="s">
        <v>264</v>
      </c>
      <c r="K293" s="30"/>
      <c r="L293" s="30"/>
      <c r="M293" s="30"/>
      <c r="N293" s="30"/>
      <c r="P293" s="74" t="s">
        <v>255</v>
      </c>
      <c r="Q293" s="89"/>
      <c r="R293" s="29"/>
      <c r="S293" s="39">
        <f>IF(Suggested="Yes",AA293,AG293)</f>
        <v>13.25</v>
      </c>
      <c r="T293" s="37" t="s">
        <v>49</v>
      </c>
      <c r="U293" s="5" t="str">
        <f>+Instructions!$B$3</f>
        <v>G</v>
      </c>
      <c r="V293" s="52"/>
      <c r="W293" s="56">
        <f>+Instructions!$C$22</f>
        <v>0</v>
      </c>
      <c r="X293" s="17">
        <f>ROUND($AA293*(1-W293)+0.004999,2)</f>
        <v>13.25</v>
      </c>
      <c r="Y293" s="52"/>
      <c r="Z293" s="6" t="s">
        <v>868</v>
      </c>
      <c r="AA293" s="39">
        <v>13.25</v>
      </c>
      <c r="AB293" s="60">
        <f t="shared" ref="AB293:AC296" si="29">+W293</f>
        <v>0</v>
      </c>
      <c r="AC293" s="17">
        <f t="shared" si="29"/>
        <v>13.25</v>
      </c>
      <c r="AD293" s="12">
        <f>(AG293-AC293)/AG293</f>
        <v>0</v>
      </c>
      <c r="AE293" s="122"/>
      <c r="AF293" s="129">
        <v>1</v>
      </c>
      <c r="AG293" s="38">
        <f>SUM(AJ293:AL293)+AE293</f>
        <v>13.25</v>
      </c>
      <c r="AH293" s="52"/>
      <c r="AJ293" s="17">
        <f>ROUND(AC293/(1-VLOOKUP(AF293,Group,2,FALSE)),2)</f>
        <v>13.25</v>
      </c>
      <c r="AK293" s="17">
        <f>IF(VLOOKUP(AF293,Group,5,FALSE)="YES",VLOOKUP(ROUND(ROUND(AJ293,1)-AJ293,2),Round,2,FALSE)+VLOOKUP(AF293,Group,6,FALSE),0)</f>
        <v>0</v>
      </c>
      <c r="AL293" s="17">
        <f>IF(VLOOKUP(AF293,Group,7,FALSE)="",0,ROUND(AJ293-0.04999,1)-AJ293+AM293)</f>
        <v>0</v>
      </c>
      <c r="AM293" s="17" t="str">
        <f>IF(VLOOKUP(AF293,Group,7,FALSE)="","",VLOOKUP(AF293,Group,7,FALSE))</f>
        <v/>
      </c>
      <c r="AO293" s="100" t="s">
        <v>61</v>
      </c>
    </row>
    <row r="294" spans="2:41" s="3" customFormat="1" ht="9.9499999999999993" customHeight="1" x14ac:dyDescent="0.2">
      <c r="B294" s="114" t="s">
        <v>57</v>
      </c>
      <c r="D294" s="40"/>
      <c r="E294" s="74" t="s">
        <v>144</v>
      </c>
      <c r="F294" s="74"/>
      <c r="G294" s="30" t="s">
        <v>50</v>
      </c>
      <c r="H294" s="30"/>
      <c r="I294" s="30"/>
      <c r="J294" s="30" t="s">
        <v>264</v>
      </c>
      <c r="K294" s="30"/>
      <c r="L294" s="30"/>
      <c r="M294" s="30"/>
      <c r="N294" s="30"/>
      <c r="P294" s="74" t="s">
        <v>145</v>
      </c>
      <c r="Q294" s="89"/>
      <c r="R294" s="29"/>
      <c r="S294" s="39">
        <f>IF(Suggested="Yes",AA294,AG294)</f>
        <v>7.25</v>
      </c>
      <c r="T294" s="37" t="s">
        <v>49</v>
      </c>
      <c r="U294" s="5" t="str">
        <f>+Instructions!$B$3</f>
        <v>G</v>
      </c>
      <c r="V294" s="52"/>
      <c r="W294" s="56">
        <f>+Instructions!$C$22</f>
        <v>0</v>
      </c>
      <c r="X294" s="17">
        <f>ROUND($AA294*(1-W294)+0.004999,2)</f>
        <v>7.25</v>
      </c>
      <c r="Y294" s="52"/>
      <c r="Z294" s="6" t="s">
        <v>868</v>
      </c>
      <c r="AA294" s="39">
        <v>7.25</v>
      </c>
      <c r="AB294" s="60">
        <f t="shared" si="29"/>
        <v>0</v>
      </c>
      <c r="AC294" s="17">
        <f t="shared" si="29"/>
        <v>7.25</v>
      </c>
      <c r="AD294" s="12">
        <f>(AG294-AC294)/AG294</f>
        <v>0</v>
      </c>
      <c r="AE294" s="122"/>
      <c r="AF294" s="129">
        <v>1</v>
      </c>
      <c r="AG294" s="38">
        <f>SUM(AJ294:AL294)+AE294</f>
        <v>7.25</v>
      </c>
      <c r="AH294" s="52"/>
      <c r="AJ294" s="17">
        <f>ROUND(AC294/(1-VLOOKUP(AF294,Group,2,FALSE)),2)</f>
        <v>7.25</v>
      </c>
      <c r="AK294" s="17">
        <f>IF(VLOOKUP(AF294,Group,5,FALSE)="YES",VLOOKUP(ROUND(ROUND(AJ294,1)-AJ294,2),Round,2,FALSE)+VLOOKUP(AF294,Group,6,FALSE),0)</f>
        <v>0</v>
      </c>
      <c r="AL294" s="17">
        <f>IF(VLOOKUP(AF294,Group,7,FALSE)="",0,ROUND(AJ294-0.04999,1)-AJ294+AM294)</f>
        <v>0</v>
      </c>
      <c r="AM294" s="17" t="str">
        <f>IF(VLOOKUP(AF294,Group,7,FALSE)="","",VLOOKUP(AF294,Group,7,FALSE))</f>
        <v/>
      </c>
      <c r="AO294" s="100" t="s">
        <v>61</v>
      </c>
    </row>
    <row r="295" spans="2:41" s="3" customFormat="1" ht="9.9499999999999993" customHeight="1" x14ac:dyDescent="0.2">
      <c r="B295" s="114" t="s">
        <v>57</v>
      </c>
      <c r="D295" s="40"/>
      <c r="E295" s="74" t="s">
        <v>219</v>
      </c>
      <c r="F295" s="74"/>
      <c r="G295" s="30" t="s">
        <v>50</v>
      </c>
      <c r="H295" s="30"/>
      <c r="I295" s="30"/>
      <c r="J295" s="30" t="s">
        <v>264</v>
      </c>
      <c r="K295" s="30"/>
      <c r="L295" s="30"/>
      <c r="M295" s="30"/>
      <c r="N295" s="30"/>
      <c r="P295" s="74" t="s">
        <v>145</v>
      </c>
      <c r="Q295" s="89"/>
      <c r="R295" s="29" t="s">
        <v>54</v>
      </c>
      <c r="S295" s="39">
        <f>IF(Suggested="Yes",AA295,AG295)</f>
        <v>7.7</v>
      </c>
      <c r="T295" s="37" t="s">
        <v>49</v>
      </c>
      <c r="U295" s="5" t="str">
        <f>+Instructions!$B$3</f>
        <v>G</v>
      </c>
      <c r="V295" s="52"/>
      <c r="W295" s="56">
        <f>+Instructions!$C$22</f>
        <v>0</v>
      </c>
      <c r="X295" s="17">
        <f>ROUND($AA295*(1-W295)+0.004999,2)</f>
        <v>7.7</v>
      </c>
      <c r="Y295" s="52"/>
      <c r="Z295" s="6" t="s">
        <v>868</v>
      </c>
      <c r="AA295" s="39">
        <v>7.7</v>
      </c>
      <c r="AB295" s="60">
        <f t="shared" si="29"/>
        <v>0</v>
      </c>
      <c r="AC295" s="17">
        <f t="shared" si="29"/>
        <v>7.7</v>
      </c>
      <c r="AD295" s="12">
        <f>(AG295-AC295)/AG295</f>
        <v>0</v>
      </c>
      <c r="AE295" s="122"/>
      <c r="AF295" s="129">
        <v>1</v>
      </c>
      <c r="AG295" s="38">
        <f>SUM(AJ295:AL295)+AE295</f>
        <v>7.7</v>
      </c>
      <c r="AH295" s="52"/>
      <c r="AJ295" s="17">
        <f>ROUND(AC295/(1-VLOOKUP(AF295,Group,2,FALSE)),2)</f>
        <v>7.7</v>
      </c>
      <c r="AK295" s="17">
        <f>IF(VLOOKUP(AF295,Group,5,FALSE)="YES",VLOOKUP(ROUND(ROUND(AJ295,1)-AJ295,2),Round,2,FALSE)+VLOOKUP(AF295,Group,6,FALSE),0)</f>
        <v>0</v>
      </c>
      <c r="AL295" s="17">
        <f>IF(VLOOKUP(AF295,Group,7,FALSE)="",0,ROUND(AJ295-0.04999,1)-AJ295+AM295)</f>
        <v>0</v>
      </c>
      <c r="AM295" s="17" t="str">
        <f>IF(VLOOKUP(AF295,Group,7,FALSE)="","",VLOOKUP(AF295,Group,7,FALSE))</f>
        <v/>
      </c>
      <c r="AO295" s="100" t="s">
        <v>61</v>
      </c>
    </row>
    <row r="296" spans="2:41" s="3" customFormat="1" ht="9.9499999999999993" customHeight="1" x14ac:dyDescent="0.2">
      <c r="B296" s="114" t="s">
        <v>57</v>
      </c>
      <c r="D296" s="40"/>
      <c r="E296" s="74" t="s">
        <v>236</v>
      </c>
      <c r="F296" s="74"/>
      <c r="G296" s="30" t="s">
        <v>50</v>
      </c>
      <c r="H296" s="30"/>
      <c r="I296" s="30"/>
      <c r="J296" s="30" t="s">
        <v>264</v>
      </c>
      <c r="K296" s="30"/>
      <c r="L296" s="30"/>
      <c r="M296" s="30"/>
      <c r="N296" s="30"/>
      <c r="P296" s="74" t="s">
        <v>275</v>
      </c>
      <c r="Q296" s="89"/>
      <c r="R296" s="29"/>
      <c r="S296" s="39">
        <f>IF(Suggested="Yes",AA296,AG296)</f>
        <v>8.9499999999999993</v>
      </c>
      <c r="T296" s="37" t="s">
        <v>49</v>
      </c>
      <c r="U296" s="5" t="str">
        <f>+Instructions!$B$3</f>
        <v>G</v>
      </c>
      <c r="V296" s="52"/>
      <c r="W296" s="56">
        <f>+Instructions!$C$22</f>
        <v>0</v>
      </c>
      <c r="X296" s="17">
        <f>ROUND($AA296*(1-W296)+0.004999,2)</f>
        <v>8.9499999999999993</v>
      </c>
      <c r="Y296" s="52"/>
      <c r="Z296" s="6" t="s">
        <v>868</v>
      </c>
      <c r="AA296" s="39">
        <v>8.9499999999999993</v>
      </c>
      <c r="AB296" s="60">
        <f t="shared" si="29"/>
        <v>0</v>
      </c>
      <c r="AC296" s="17">
        <f t="shared" si="29"/>
        <v>8.9499999999999993</v>
      </c>
      <c r="AD296" s="12">
        <f>(AG296-AC296)/AG296</f>
        <v>0</v>
      </c>
      <c r="AE296" s="122"/>
      <c r="AF296" s="129">
        <v>1</v>
      </c>
      <c r="AG296" s="38">
        <f>SUM(AJ296:AL296)+AE296</f>
        <v>8.9499999999999993</v>
      </c>
      <c r="AH296" s="52"/>
      <c r="AJ296" s="17">
        <f>ROUND(AC296/(1-VLOOKUP(AF296,Group,2,FALSE)),2)</f>
        <v>8.9499999999999993</v>
      </c>
      <c r="AK296" s="17">
        <f>IF(VLOOKUP(AF296,Group,5,FALSE)="YES",VLOOKUP(ROUND(ROUND(AJ296,1)-AJ296,2),Round,2,FALSE)+VLOOKUP(AF296,Group,6,FALSE),0)</f>
        <v>0</v>
      </c>
      <c r="AL296" s="17">
        <f>IF(VLOOKUP(AF296,Group,7,FALSE)="",0,ROUND(AJ296-0.04999,1)-AJ296+AM296)</f>
        <v>0</v>
      </c>
      <c r="AM296" s="17" t="str">
        <f>IF(VLOOKUP(AF296,Group,7,FALSE)="","",VLOOKUP(AF296,Group,7,FALSE))</f>
        <v/>
      </c>
      <c r="AO296" s="100" t="s">
        <v>61</v>
      </c>
    </row>
    <row r="297" spans="2:41" s="3" customFormat="1" ht="0.95" customHeight="1" x14ac:dyDescent="0.2">
      <c r="P297" s="74"/>
      <c r="Q297" s="89"/>
      <c r="R297" s="6"/>
      <c r="S297" s="39"/>
      <c r="T297" s="6"/>
      <c r="U297" s="37"/>
      <c r="V297" s="52"/>
      <c r="W297" s="56"/>
      <c r="X297" s="15"/>
      <c r="Y297" s="52"/>
      <c r="Z297" s="39"/>
      <c r="AA297" s="39"/>
      <c r="AB297" s="55"/>
      <c r="AC297" s="39"/>
      <c r="AD297" s="15"/>
      <c r="AE297" s="75"/>
      <c r="AF297" s="126"/>
      <c r="AG297" s="39"/>
      <c r="AH297" s="52"/>
      <c r="AJ297" s="39"/>
      <c r="AK297" s="39"/>
      <c r="AL297" s="39"/>
      <c r="AM297" s="39"/>
      <c r="AO297" s="31"/>
    </row>
    <row r="298" spans="2:41" s="3" customFormat="1" ht="9.9499999999999993" customHeight="1" x14ac:dyDescent="0.2">
      <c r="B298" s="113" t="s">
        <v>8</v>
      </c>
      <c r="D298" s="40"/>
      <c r="E298" s="74" t="s">
        <v>617</v>
      </c>
      <c r="F298" s="74"/>
      <c r="G298" s="30" t="s">
        <v>95</v>
      </c>
      <c r="H298" s="30"/>
      <c r="I298" s="30"/>
      <c r="J298" s="30" t="s">
        <v>265</v>
      </c>
      <c r="K298" s="30"/>
      <c r="L298" s="30" t="s">
        <v>348</v>
      </c>
      <c r="N298" s="187" t="s">
        <v>278</v>
      </c>
      <c r="P298" s="74"/>
      <c r="Q298" s="89"/>
      <c r="R298" s="29"/>
      <c r="S298" s="39">
        <f>IF(Suggested="Yes",AA298,AG298)</f>
        <v>33.85</v>
      </c>
      <c r="T298" s="37" t="s">
        <v>48</v>
      </c>
      <c r="U298" s="5" t="str">
        <f>+Instructions!$B$3</f>
        <v>G</v>
      </c>
      <c r="V298" s="52"/>
      <c r="W298" s="56">
        <f>+Instructions!$C$22</f>
        <v>0</v>
      </c>
      <c r="X298" s="17">
        <f>ROUND($AA298*(1-W298)+0.004999,2)</f>
        <v>33.85</v>
      </c>
      <c r="Y298" s="52"/>
      <c r="Z298" s="6" t="s">
        <v>869</v>
      </c>
      <c r="AA298" s="39">
        <v>33.85</v>
      </c>
      <c r="AB298" s="60">
        <f>+W298</f>
        <v>0</v>
      </c>
      <c r="AC298" s="17">
        <f>+X298</f>
        <v>33.85</v>
      </c>
      <c r="AD298" s="12">
        <f>(AG298-AC298)/AG298</f>
        <v>0</v>
      </c>
      <c r="AE298" s="122"/>
      <c r="AF298" s="130">
        <v>3</v>
      </c>
      <c r="AG298" s="53">
        <f>SUM(AJ298:AL298)+AE298</f>
        <v>33.85</v>
      </c>
      <c r="AH298" s="52"/>
      <c r="AJ298" s="17">
        <f>ROUND(AC298/(1-VLOOKUP(AF298,Group,2,FALSE)),2)</f>
        <v>33.85</v>
      </c>
      <c r="AK298" s="17">
        <f>IF(VLOOKUP(AF298,Group,5,FALSE)="YES",VLOOKUP(ROUND(ROUND(AJ298,1)-AJ298,2),Round,2,FALSE)+VLOOKUP(AF298,Group,6,FALSE),0)</f>
        <v>0</v>
      </c>
      <c r="AL298" s="17">
        <f>IF(VLOOKUP(AF298,Group,7,FALSE)="",0,ROUND(AJ298-0.04999,1)-AJ298+AM298)</f>
        <v>0</v>
      </c>
      <c r="AM298" s="17" t="str">
        <f>IF(VLOOKUP(AF298,Group,7,FALSE)="","",VLOOKUP(AF298,Group,7,FALSE))</f>
        <v/>
      </c>
      <c r="AO298" s="100" t="s">
        <v>61</v>
      </c>
    </row>
    <row r="299" spans="2:41" s="3" customFormat="1" ht="9.9499999999999993" customHeight="1" x14ac:dyDescent="0.2">
      <c r="B299" s="113" t="s">
        <v>8</v>
      </c>
      <c r="D299" s="40"/>
      <c r="E299" s="74" t="s">
        <v>350</v>
      </c>
      <c r="F299" s="74"/>
      <c r="G299" s="30" t="s">
        <v>95</v>
      </c>
      <c r="H299" s="30"/>
      <c r="I299" s="30"/>
      <c r="J299" s="30" t="s">
        <v>265</v>
      </c>
      <c r="K299" s="30"/>
      <c r="L299" s="30" t="s">
        <v>280</v>
      </c>
      <c r="N299" s="187" t="s">
        <v>278</v>
      </c>
      <c r="P299" s="74"/>
      <c r="Q299" s="89"/>
      <c r="R299" s="29"/>
      <c r="S299" s="39">
        <f>IF(Suggested="Yes",AA299,AG299)</f>
        <v>75.099999999999994</v>
      </c>
      <c r="T299" s="37" t="s">
        <v>48</v>
      </c>
      <c r="U299" s="5" t="str">
        <f>+Instructions!$B$3</f>
        <v>G</v>
      </c>
      <c r="V299" s="52"/>
      <c r="W299" s="56">
        <f>+Instructions!$C$22</f>
        <v>0</v>
      </c>
      <c r="X299" s="17">
        <f>ROUND($AA299*(1-W299)+0.004999,2)</f>
        <v>75.099999999999994</v>
      </c>
      <c r="Y299" s="52"/>
      <c r="Z299" s="6" t="s">
        <v>869</v>
      </c>
      <c r="AA299" s="39">
        <v>75.099999999999994</v>
      </c>
      <c r="AB299" s="60">
        <f>+W299</f>
        <v>0</v>
      </c>
      <c r="AC299" s="17">
        <f>+X299</f>
        <v>75.099999999999994</v>
      </c>
      <c r="AD299" s="12">
        <f>(AG299-AC299)/AG299</f>
        <v>0</v>
      </c>
      <c r="AE299" s="122"/>
      <c r="AF299" s="130">
        <v>3</v>
      </c>
      <c r="AG299" s="53">
        <f>SUM(AJ299:AL299)+AE299</f>
        <v>75.099999999999994</v>
      </c>
      <c r="AH299" s="52"/>
      <c r="AJ299" s="17">
        <f>ROUND(AC299/(1-VLOOKUP(AF299,Group,2,FALSE)),2)</f>
        <v>75.099999999999994</v>
      </c>
      <c r="AK299" s="17">
        <f>IF(VLOOKUP(AF299,Group,5,FALSE)="YES",VLOOKUP(ROUND(ROUND(AJ299,1)-AJ299,2),Round,2,FALSE)+VLOOKUP(AF299,Group,6,FALSE),0)</f>
        <v>0</v>
      </c>
      <c r="AL299" s="17">
        <f>IF(VLOOKUP(AF299,Group,7,FALSE)="",0,ROUND(AJ299-0.04999,1)-AJ299+AM299)</f>
        <v>0</v>
      </c>
      <c r="AM299" s="17" t="str">
        <f>IF(VLOOKUP(AF299,Group,7,FALSE)="","",VLOOKUP(AF299,Group,7,FALSE))</f>
        <v/>
      </c>
      <c r="AO299" s="100" t="s">
        <v>61</v>
      </c>
    </row>
    <row r="300" spans="2:41" s="3" customFormat="1" ht="0.95" customHeight="1" x14ac:dyDescent="0.2">
      <c r="P300" s="74"/>
      <c r="Q300" s="89"/>
      <c r="R300" s="6"/>
      <c r="S300" s="39"/>
      <c r="T300" s="6"/>
      <c r="U300" s="37"/>
      <c r="V300" s="52"/>
      <c r="W300" s="56"/>
      <c r="X300" s="15"/>
      <c r="Y300" s="52"/>
      <c r="Z300" s="39"/>
      <c r="AA300" s="39"/>
      <c r="AB300" s="55"/>
      <c r="AC300" s="39"/>
      <c r="AD300" s="15"/>
      <c r="AE300" s="75"/>
      <c r="AF300" s="126"/>
      <c r="AG300" s="39"/>
      <c r="AH300" s="52"/>
      <c r="AJ300" s="39"/>
      <c r="AK300" s="39"/>
      <c r="AL300" s="39"/>
      <c r="AM300" s="39"/>
      <c r="AO300" s="31"/>
    </row>
    <row r="301" spans="2:41" s="3" customFormat="1" ht="9.9499999999999993" customHeight="1" x14ac:dyDescent="0.2">
      <c r="B301" s="115" t="s">
        <v>47</v>
      </c>
      <c r="D301" s="40"/>
      <c r="E301" s="74" t="s">
        <v>266</v>
      </c>
      <c r="F301" s="74"/>
      <c r="G301" s="30" t="s">
        <v>108</v>
      </c>
      <c r="H301" s="30"/>
      <c r="I301" s="30"/>
      <c r="J301" s="30" t="s">
        <v>265</v>
      </c>
      <c r="K301" s="30"/>
      <c r="L301" s="30" t="s">
        <v>139</v>
      </c>
      <c r="M301" s="30"/>
      <c r="N301" s="30"/>
      <c r="P301" s="74" t="s">
        <v>425</v>
      </c>
      <c r="Q301" s="89"/>
      <c r="R301" s="29"/>
      <c r="S301" s="39">
        <f>IF(Suggested="Yes",AA301,AG301)</f>
        <v>16.399999999999999</v>
      </c>
      <c r="T301" s="37" t="s">
        <v>48</v>
      </c>
      <c r="U301" s="5" t="str">
        <f>+Instructions!$B$3</f>
        <v>G</v>
      </c>
      <c r="V301" s="52"/>
      <c r="W301" s="56">
        <f>+Instructions!$C$22</f>
        <v>0</v>
      </c>
      <c r="X301" s="39">
        <f>ROUND($AA301*(1-W301)+0.004999,2)</f>
        <v>16.399999999999999</v>
      </c>
      <c r="Y301" s="52"/>
      <c r="Z301" s="6" t="s">
        <v>869</v>
      </c>
      <c r="AA301" s="39">
        <v>16.399999999999999</v>
      </c>
      <c r="AB301" s="60">
        <f>+W301</f>
        <v>0</v>
      </c>
      <c r="AC301" s="39">
        <f>+X301</f>
        <v>16.399999999999999</v>
      </c>
      <c r="AD301" s="60">
        <f>(AG301-AC301)/AG301</f>
        <v>0</v>
      </c>
      <c r="AE301" s="122"/>
      <c r="AF301" s="131">
        <v>2</v>
      </c>
      <c r="AG301" s="44">
        <f>SUM(AJ301:AL301)+AE301</f>
        <v>16.399999999999999</v>
      </c>
      <c r="AH301" s="52"/>
      <c r="AJ301" s="17">
        <f>ROUND(AC301/(1-VLOOKUP(AF301,Group,2,FALSE)),2)</f>
        <v>16.399999999999999</v>
      </c>
      <c r="AK301" s="17">
        <f>IF(VLOOKUP(AF301,Group,5,FALSE)="YES",VLOOKUP(ROUND(ROUND(AJ301,1)-AJ301,2),Round,2,FALSE)+VLOOKUP(AF301,Group,6,FALSE),0)</f>
        <v>0</v>
      </c>
      <c r="AL301" s="17">
        <f>IF(VLOOKUP(AF301,Group,7,FALSE)="",0,ROUND(AJ301-0.04999,1)-AJ301+AM301)</f>
        <v>0</v>
      </c>
      <c r="AM301" s="17" t="str">
        <f>IF(VLOOKUP(AF301,Group,7,FALSE)="","",VLOOKUP(AF301,Group,7,FALSE))</f>
        <v/>
      </c>
      <c r="AO301" s="100" t="s">
        <v>61</v>
      </c>
    </row>
    <row r="302" spans="2:41" s="3" customFormat="1" ht="0.95" customHeight="1" x14ac:dyDescent="0.2">
      <c r="P302" s="74"/>
      <c r="Q302" s="89"/>
      <c r="R302" s="6"/>
      <c r="S302" s="39"/>
      <c r="T302" s="6"/>
      <c r="U302" s="37"/>
      <c r="V302" s="52"/>
      <c r="W302" s="56"/>
      <c r="X302" s="15"/>
      <c r="Y302" s="52"/>
      <c r="Z302" s="39"/>
      <c r="AA302" s="39"/>
      <c r="AB302" s="55"/>
      <c r="AC302" s="39"/>
      <c r="AD302" s="15"/>
      <c r="AE302" s="75"/>
      <c r="AF302" s="126"/>
      <c r="AG302" s="39"/>
      <c r="AH302" s="52"/>
      <c r="AJ302" s="39"/>
      <c r="AK302" s="39"/>
      <c r="AL302" s="39"/>
      <c r="AM302" s="39"/>
      <c r="AO302" s="31"/>
    </row>
    <row r="303" spans="2:41" s="3" customFormat="1" ht="9.9499999999999993" customHeight="1" x14ac:dyDescent="0.2">
      <c r="B303" s="115" t="s">
        <v>47</v>
      </c>
      <c r="D303" s="40"/>
      <c r="E303" s="74" t="s">
        <v>92</v>
      </c>
      <c r="F303" s="74"/>
      <c r="G303" s="30" t="s">
        <v>96</v>
      </c>
      <c r="H303" s="30"/>
      <c r="I303" s="30"/>
      <c r="J303" s="30" t="s">
        <v>265</v>
      </c>
      <c r="K303" s="30"/>
      <c r="L303" s="30" t="s">
        <v>139</v>
      </c>
      <c r="M303" s="30"/>
      <c r="N303" s="30"/>
      <c r="P303" s="74"/>
      <c r="Q303" s="89"/>
      <c r="R303" s="29" t="s">
        <v>154</v>
      </c>
      <c r="S303" s="39">
        <f>IF(Suggested="Yes",AA303,AG303)</f>
        <v>25.6</v>
      </c>
      <c r="T303" s="37" t="s">
        <v>48</v>
      </c>
      <c r="U303" s="5" t="str">
        <f>+Instructions!$B$3</f>
        <v>G</v>
      </c>
      <c r="V303" s="52"/>
      <c r="W303" s="56">
        <f>+Instructions!$C$22</f>
        <v>0</v>
      </c>
      <c r="X303" s="39">
        <f>ROUND($AA303*(1-W303)+0.004999,2)</f>
        <v>25.6</v>
      </c>
      <c r="Y303" s="52"/>
      <c r="Z303" s="6" t="s">
        <v>869</v>
      </c>
      <c r="AA303" s="39">
        <v>25.6</v>
      </c>
      <c r="AB303" s="60">
        <f>+W303</f>
        <v>0</v>
      </c>
      <c r="AC303" s="39">
        <f>+X303</f>
        <v>25.6</v>
      </c>
      <c r="AD303" s="60">
        <f>(AG303-AC303)/AG303</f>
        <v>0</v>
      </c>
      <c r="AE303" s="122"/>
      <c r="AF303" s="131">
        <v>2</v>
      </c>
      <c r="AG303" s="44">
        <f>SUM(AJ303:AL303)+AE303</f>
        <v>25.6</v>
      </c>
      <c r="AH303" s="52"/>
      <c r="AJ303" s="17">
        <f>ROUND(AC303/(1-VLOOKUP(AF303,Group,2,FALSE)),2)</f>
        <v>25.6</v>
      </c>
      <c r="AK303" s="17">
        <f>IF(VLOOKUP(AF303,Group,5,FALSE)="YES",VLOOKUP(ROUND(ROUND(AJ303,1)-AJ303,2),Round,2,FALSE)+VLOOKUP(AF303,Group,6,FALSE),0)</f>
        <v>0</v>
      </c>
      <c r="AL303" s="17">
        <f>IF(VLOOKUP(AF303,Group,7,FALSE)="",0,ROUND(AJ303-0.04999,1)-AJ303+AM303)</f>
        <v>0</v>
      </c>
      <c r="AM303" s="17" t="str">
        <f>IF(VLOOKUP(AF303,Group,7,FALSE)="","",VLOOKUP(AF303,Group,7,FALSE))</f>
        <v/>
      </c>
      <c r="AO303" s="100" t="s">
        <v>61</v>
      </c>
    </row>
    <row r="304" spans="2:41" s="3" customFormat="1" ht="2.25" customHeight="1" x14ac:dyDescent="0.2">
      <c r="B304" s="120"/>
      <c r="D304" s="40"/>
      <c r="E304" s="74"/>
      <c r="F304" s="74"/>
      <c r="G304" s="30"/>
      <c r="H304" s="30"/>
      <c r="I304" s="30"/>
      <c r="J304" s="30"/>
      <c r="K304" s="30"/>
      <c r="L304" s="30"/>
      <c r="M304" s="30"/>
      <c r="N304" s="30"/>
      <c r="P304" s="74"/>
      <c r="Q304" s="89"/>
      <c r="R304" s="29"/>
      <c r="S304" s="39"/>
      <c r="T304" s="37"/>
      <c r="U304" s="5"/>
      <c r="V304" s="52"/>
      <c r="W304" s="56"/>
      <c r="X304" s="39"/>
      <c r="Y304" s="52"/>
      <c r="Z304" s="6"/>
      <c r="AA304" s="39"/>
      <c r="AB304" s="60"/>
      <c r="AC304" s="39"/>
      <c r="AD304" s="60"/>
      <c r="AE304" s="75"/>
      <c r="AF304" s="154"/>
      <c r="AG304" s="39"/>
      <c r="AH304" s="52"/>
      <c r="AJ304" s="17"/>
      <c r="AK304" s="17"/>
      <c r="AL304" s="17"/>
      <c r="AM304" s="17"/>
      <c r="AO304" s="31"/>
    </row>
    <row r="305" spans="2:41" s="3" customFormat="1" ht="9.9499999999999993" customHeight="1" x14ac:dyDescent="0.2">
      <c r="B305" s="114" t="s">
        <v>57</v>
      </c>
      <c r="D305" s="40"/>
      <c r="E305" s="74" t="s">
        <v>100</v>
      </c>
      <c r="F305" s="74"/>
      <c r="G305" s="30" t="s">
        <v>50</v>
      </c>
      <c r="H305" s="30"/>
      <c r="I305" s="30"/>
      <c r="J305" s="30" t="s">
        <v>240</v>
      </c>
      <c r="K305" s="30"/>
      <c r="L305" s="30"/>
      <c r="M305" s="30"/>
      <c r="N305" s="30"/>
      <c r="P305" s="74" t="s">
        <v>255</v>
      </c>
      <c r="Q305" s="89"/>
      <c r="R305" s="29"/>
      <c r="S305" s="39">
        <f>IF(Suggested="Yes",AA305,AG305)</f>
        <v>18.399999999999999</v>
      </c>
      <c r="T305" s="37" t="s">
        <v>49</v>
      </c>
      <c r="U305" s="5" t="str">
        <f>+Instructions!$B$3</f>
        <v>G</v>
      </c>
      <c r="V305" s="52"/>
      <c r="W305" s="56">
        <f>+Instructions!$C$22</f>
        <v>0</v>
      </c>
      <c r="X305" s="17">
        <f>ROUND($AA305*(1-W305)+0.004999,2)</f>
        <v>18.399999999999999</v>
      </c>
      <c r="Y305" s="52"/>
      <c r="Z305" s="6" t="s">
        <v>868</v>
      </c>
      <c r="AA305" s="39">
        <v>18.399999999999999</v>
      </c>
      <c r="AB305" s="60">
        <f t="shared" ref="AB305:AC314" si="30">+W305</f>
        <v>0</v>
      </c>
      <c r="AC305" s="17">
        <f t="shared" si="30"/>
        <v>18.399999999999999</v>
      </c>
      <c r="AD305" s="12">
        <f>(AG305-AC305)/AG305</f>
        <v>0</v>
      </c>
      <c r="AE305" s="122"/>
      <c r="AF305" s="129">
        <v>1</v>
      </c>
      <c r="AG305" s="38">
        <f>SUM(AJ305:AL305)+AE305</f>
        <v>18.399999999999999</v>
      </c>
      <c r="AH305" s="52"/>
      <c r="AJ305" s="17">
        <f>ROUND(AC305/(1-VLOOKUP(AF305,Group,2,FALSE)),2)</f>
        <v>18.399999999999999</v>
      </c>
      <c r="AK305" s="17">
        <f>IF(VLOOKUP(AF305,Group,5,FALSE)="YES",VLOOKUP(ROUND(ROUND(AJ305,1)-AJ305,2),Round,2,FALSE)+VLOOKUP(AF305,Group,6,FALSE),0)</f>
        <v>0</v>
      </c>
      <c r="AL305" s="17">
        <f>IF(VLOOKUP(AF305,Group,7,FALSE)="",0,ROUND(AJ305-0.04999,1)-AJ305+AM305)</f>
        <v>0</v>
      </c>
      <c r="AM305" s="17" t="str">
        <f>IF(VLOOKUP(AF305,Group,7,FALSE)="","",VLOOKUP(AF305,Group,7,FALSE))</f>
        <v/>
      </c>
      <c r="AO305" s="100" t="s">
        <v>61</v>
      </c>
    </row>
    <row r="306" spans="2:41" s="3" customFormat="1" ht="9.9499999999999993" customHeight="1" x14ac:dyDescent="0.2">
      <c r="B306" s="114" t="s">
        <v>57</v>
      </c>
      <c r="D306" s="40"/>
      <c r="E306" s="74" t="s">
        <v>144</v>
      </c>
      <c r="F306" s="74"/>
      <c r="G306" s="30" t="s">
        <v>50</v>
      </c>
      <c r="H306" s="30"/>
      <c r="I306" s="30"/>
      <c r="J306" s="30" t="s">
        <v>240</v>
      </c>
      <c r="K306" s="30"/>
      <c r="L306" s="30"/>
      <c r="M306" s="30"/>
      <c r="N306" s="30"/>
      <c r="P306" s="74" t="s">
        <v>145</v>
      </c>
      <c r="Q306" s="89"/>
      <c r="R306" s="29"/>
      <c r="S306" s="39">
        <f>IF(Suggested="Yes",AA306,AG306)</f>
        <v>10.25</v>
      </c>
      <c r="T306" s="37" t="s">
        <v>49</v>
      </c>
      <c r="U306" s="5" t="str">
        <f>+Instructions!$B$3</f>
        <v>G</v>
      </c>
      <c r="V306" s="52"/>
      <c r="W306" s="56">
        <f>+Instructions!$C$22</f>
        <v>0</v>
      </c>
      <c r="X306" s="17">
        <f>ROUND($AA306*(1-W306)+0.004999,2)</f>
        <v>10.25</v>
      </c>
      <c r="Y306" s="52"/>
      <c r="Z306" s="6" t="s">
        <v>868</v>
      </c>
      <c r="AA306" s="39">
        <v>10.25</v>
      </c>
      <c r="AB306" s="60">
        <f t="shared" si="30"/>
        <v>0</v>
      </c>
      <c r="AC306" s="17">
        <f t="shared" si="30"/>
        <v>10.25</v>
      </c>
      <c r="AD306" s="12">
        <f>(AG306-AC306)/AG306</f>
        <v>0</v>
      </c>
      <c r="AE306" s="122"/>
      <c r="AF306" s="129">
        <v>1</v>
      </c>
      <c r="AG306" s="38">
        <f>SUM(AJ306:AL306)+AE306</f>
        <v>10.25</v>
      </c>
      <c r="AH306" s="52"/>
      <c r="AJ306" s="17">
        <f>ROUND(AC306/(1-VLOOKUP(AF306,Group,2,FALSE)),2)</f>
        <v>10.25</v>
      </c>
      <c r="AK306" s="17">
        <f>IF(VLOOKUP(AF306,Group,5,FALSE)="YES",VLOOKUP(ROUND(ROUND(AJ306,1)-AJ306,2),Round,2,FALSE)+VLOOKUP(AF306,Group,6,FALSE),0)</f>
        <v>0</v>
      </c>
      <c r="AL306" s="17">
        <f>IF(VLOOKUP(AF306,Group,7,FALSE)="",0,ROUND(AJ306-0.04999,1)-AJ306+AM306)</f>
        <v>0</v>
      </c>
      <c r="AM306" s="17" t="str">
        <f>IF(VLOOKUP(AF306,Group,7,FALSE)="","",VLOOKUP(AF306,Group,7,FALSE))</f>
        <v/>
      </c>
      <c r="AO306" s="100" t="s">
        <v>61</v>
      </c>
    </row>
    <row r="307" spans="2:41" s="3" customFormat="1" ht="9.9499999999999993" customHeight="1" x14ac:dyDescent="0.2">
      <c r="B307" s="114" t="s">
        <v>57</v>
      </c>
      <c r="D307" s="40"/>
      <c r="E307" s="74" t="s">
        <v>219</v>
      </c>
      <c r="F307" s="74"/>
      <c r="G307" s="30" t="s">
        <v>50</v>
      </c>
      <c r="H307" s="30"/>
      <c r="I307" s="30"/>
      <c r="J307" s="30" t="s">
        <v>240</v>
      </c>
      <c r="K307" s="30"/>
      <c r="L307" s="30"/>
      <c r="M307" s="30"/>
      <c r="N307" s="30"/>
      <c r="P307" s="74" t="s">
        <v>145</v>
      </c>
      <c r="Q307" s="89"/>
      <c r="R307" s="29" t="s">
        <v>54</v>
      </c>
      <c r="S307" s="39">
        <f>IF(Suggested="Yes",AA307,AG307)</f>
        <v>10.25</v>
      </c>
      <c r="T307" s="37" t="s">
        <v>49</v>
      </c>
      <c r="U307" s="5" t="str">
        <f>+Instructions!$B$3</f>
        <v>G</v>
      </c>
      <c r="V307" s="52"/>
      <c r="W307" s="56">
        <f>+Instructions!$C$22</f>
        <v>0</v>
      </c>
      <c r="X307" s="17">
        <f>ROUND($AA307*(1-W307)+0.004999,2)</f>
        <v>10.25</v>
      </c>
      <c r="Y307" s="52"/>
      <c r="Z307" s="6" t="s">
        <v>868</v>
      </c>
      <c r="AA307" s="39">
        <v>10.25</v>
      </c>
      <c r="AB307" s="60">
        <f t="shared" si="30"/>
        <v>0</v>
      </c>
      <c r="AC307" s="17">
        <f t="shared" si="30"/>
        <v>10.25</v>
      </c>
      <c r="AD307" s="12">
        <f>(AG307-AC307)/AG307</f>
        <v>0</v>
      </c>
      <c r="AE307" s="122"/>
      <c r="AF307" s="129">
        <v>1</v>
      </c>
      <c r="AG307" s="38">
        <f>SUM(AJ307:AL307)+AE307</f>
        <v>10.25</v>
      </c>
      <c r="AH307" s="52"/>
      <c r="AJ307" s="17">
        <f>ROUND(AC307/(1-VLOOKUP(AF307,Group,2,FALSE)),2)</f>
        <v>10.25</v>
      </c>
      <c r="AK307" s="17">
        <f>IF(VLOOKUP(AF307,Group,5,FALSE)="YES",VLOOKUP(ROUND(ROUND(AJ307,1)-AJ307,2),Round,2,FALSE)+VLOOKUP(AF307,Group,6,FALSE),0)</f>
        <v>0</v>
      </c>
      <c r="AL307" s="17">
        <f>IF(VLOOKUP(AF307,Group,7,FALSE)="",0,ROUND(AJ307-0.04999,1)-AJ307+AM307)</f>
        <v>0</v>
      </c>
      <c r="AM307" s="17" t="str">
        <f>IF(VLOOKUP(AF307,Group,7,FALSE)="","",VLOOKUP(AF307,Group,7,FALSE))</f>
        <v/>
      </c>
      <c r="AO307" s="100" t="s">
        <v>61</v>
      </c>
    </row>
    <row r="308" spans="2:41" s="3" customFormat="1" ht="0.95" customHeight="1" x14ac:dyDescent="0.2">
      <c r="B308" s="120"/>
      <c r="D308" s="40"/>
      <c r="E308" s="74"/>
      <c r="F308" s="74"/>
      <c r="G308" s="30"/>
      <c r="H308" s="30"/>
      <c r="I308" s="30"/>
      <c r="J308" s="30"/>
      <c r="K308" s="30"/>
      <c r="L308" s="30"/>
      <c r="M308" s="30"/>
      <c r="N308" s="30"/>
      <c r="P308" s="74"/>
      <c r="Q308" s="89"/>
      <c r="R308" s="29"/>
      <c r="S308" s="39"/>
      <c r="T308" s="37"/>
      <c r="U308" s="5"/>
      <c r="V308" s="52"/>
      <c r="W308" s="56"/>
      <c r="X308" s="39"/>
      <c r="Y308" s="52"/>
      <c r="Z308" s="6"/>
      <c r="AA308" s="39"/>
      <c r="AB308" s="60"/>
      <c r="AC308" s="39"/>
      <c r="AD308" s="60"/>
      <c r="AE308" s="75"/>
      <c r="AF308" s="154"/>
      <c r="AG308" s="39"/>
      <c r="AH308" s="52"/>
      <c r="AJ308" s="17"/>
      <c r="AK308" s="17"/>
      <c r="AL308" s="17"/>
      <c r="AM308" s="17"/>
      <c r="AO308" s="31"/>
    </row>
    <row r="309" spans="2:41" s="3" customFormat="1" ht="11.1" customHeight="1" x14ac:dyDescent="0.2">
      <c r="B309" s="120"/>
      <c r="C309" s="193" t="s">
        <v>353</v>
      </c>
      <c r="D309" s="40"/>
      <c r="E309" s="74"/>
      <c r="F309" s="74"/>
      <c r="G309" s="30"/>
      <c r="H309" s="30"/>
      <c r="I309" s="30"/>
      <c r="J309" s="30"/>
      <c r="K309" s="30"/>
      <c r="L309" s="30"/>
      <c r="M309" s="30"/>
      <c r="N309" s="30"/>
      <c r="P309" s="74"/>
      <c r="Q309" s="89"/>
      <c r="R309" s="29"/>
      <c r="S309" s="39"/>
      <c r="T309" s="37"/>
      <c r="U309" s="5"/>
      <c r="V309" s="52"/>
      <c r="W309" s="56"/>
      <c r="X309" s="39"/>
      <c r="Y309" s="52"/>
      <c r="Z309" s="6"/>
      <c r="AA309" s="39"/>
      <c r="AB309" s="60"/>
      <c r="AC309" s="39"/>
      <c r="AD309" s="60"/>
      <c r="AE309" s="75"/>
      <c r="AF309" s="154"/>
      <c r="AG309" s="39"/>
      <c r="AH309" s="52"/>
      <c r="AJ309" s="17"/>
      <c r="AK309" s="17"/>
      <c r="AL309" s="17"/>
      <c r="AM309" s="17"/>
      <c r="AO309" s="31"/>
    </row>
    <row r="310" spans="2:41" s="3" customFormat="1" ht="10.35" customHeight="1" x14ac:dyDescent="0.2">
      <c r="B310" s="120"/>
      <c r="C310" s="73" t="s">
        <v>821</v>
      </c>
      <c r="D310" s="40"/>
      <c r="E310" s="74"/>
      <c r="F310" s="74"/>
      <c r="G310" s="30"/>
      <c r="H310" s="30"/>
      <c r="I310" s="30"/>
      <c r="J310" s="30"/>
      <c r="K310" s="30"/>
      <c r="L310" s="30"/>
      <c r="M310" s="30"/>
      <c r="N310" s="30"/>
      <c r="P310" s="74"/>
      <c r="Q310" s="89"/>
      <c r="R310" s="177" t="s">
        <v>233</v>
      </c>
      <c r="S310" s="178" t="s">
        <v>346</v>
      </c>
      <c r="T310" s="179"/>
      <c r="U310" s="5"/>
      <c r="V310" s="52"/>
      <c r="W310" s="56"/>
      <c r="X310" s="39"/>
      <c r="Y310" s="52"/>
      <c r="Z310" s="6"/>
      <c r="AA310" s="39"/>
      <c r="AB310" s="60"/>
      <c r="AC310" s="39"/>
      <c r="AD310" s="60"/>
      <c r="AE310" s="75"/>
      <c r="AF310" s="154"/>
      <c r="AG310" s="39"/>
      <c r="AH310" s="52"/>
      <c r="AJ310" s="17"/>
      <c r="AK310" s="17"/>
      <c r="AL310" s="17"/>
      <c r="AM310" s="17"/>
      <c r="AO310" s="31"/>
    </row>
    <row r="311" spans="2:41" s="3" customFormat="1" ht="1.5" customHeight="1" x14ac:dyDescent="0.2">
      <c r="P311" s="74"/>
      <c r="Q311" s="89"/>
      <c r="R311" s="6"/>
      <c r="S311" s="39"/>
      <c r="T311" s="6"/>
      <c r="U311" s="37"/>
      <c r="V311" s="52"/>
      <c r="W311" s="56"/>
      <c r="X311" s="15"/>
      <c r="Y311" s="52"/>
      <c r="Z311" s="39"/>
      <c r="AA311" s="39"/>
      <c r="AB311" s="55"/>
      <c r="AC311" s="39"/>
      <c r="AD311" s="15"/>
      <c r="AE311" s="75"/>
      <c r="AF311" s="126"/>
      <c r="AG311" s="39"/>
      <c r="AH311" s="52"/>
      <c r="AJ311" s="39"/>
      <c r="AK311" s="39"/>
      <c r="AL311" s="39"/>
      <c r="AM311" s="39"/>
      <c r="AO311" s="31"/>
    </row>
    <row r="312" spans="2:41" s="3" customFormat="1" ht="9.9499999999999993" customHeight="1" x14ac:dyDescent="0.2">
      <c r="D312" s="40" t="s">
        <v>10</v>
      </c>
      <c r="E312" s="143" t="s">
        <v>347</v>
      </c>
      <c r="G312" s="143"/>
      <c r="H312" s="143"/>
      <c r="I312" s="143"/>
      <c r="J312" s="143"/>
      <c r="K312" s="143"/>
      <c r="L312" s="143"/>
      <c r="N312" s="143"/>
      <c r="P312" s="74"/>
      <c r="Q312" s="89"/>
      <c r="R312" s="6"/>
      <c r="S312" s="39"/>
      <c r="T312" s="6"/>
      <c r="U312" s="5"/>
      <c r="V312" s="52"/>
      <c r="W312" s="56"/>
      <c r="X312" s="15"/>
      <c r="Y312" s="52"/>
      <c r="Z312" s="39"/>
      <c r="AA312" s="39"/>
      <c r="AB312" s="55"/>
      <c r="AC312" s="17"/>
      <c r="AD312" s="15"/>
      <c r="AE312" s="65"/>
      <c r="AF312" s="65"/>
      <c r="AG312" s="39"/>
      <c r="AH312" s="52"/>
      <c r="AO312" s="142"/>
    </row>
    <row r="313" spans="2:41" s="3" customFormat="1" ht="0.95" customHeight="1" x14ac:dyDescent="0.2">
      <c r="B313" s="120"/>
      <c r="D313" s="40"/>
      <c r="E313" s="74"/>
      <c r="F313" s="74"/>
      <c r="G313" s="30"/>
      <c r="H313" s="30"/>
      <c r="I313" s="30"/>
      <c r="J313" s="30"/>
      <c r="K313" s="30"/>
      <c r="L313" s="30"/>
      <c r="M313" s="30"/>
      <c r="N313" s="30"/>
      <c r="P313" s="74"/>
      <c r="Q313" s="89"/>
      <c r="R313" s="29"/>
      <c r="S313" s="39"/>
      <c r="T313" s="37"/>
      <c r="U313" s="5"/>
      <c r="V313" s="52"/>
      <c r="W313" s="56"/>
      <c r="X313" s="39"/>
      <c r="Y313" s="52"/>
      <c r="Z313" s="6"/>
      <c r="AA313" s="39"/>
      <c r="AB313" s="60"/>
      <c r="AC313" s="39"/>
      <c r="AD313" s="60"/>
      <c r="AE313" s="75"/>
      <c r="AF313" s="154"/>
      <c r="AG313" s="39"/>
      <c r="AH313" s="52"/>
      <c r="AJ313" s="17"/>
      <c r="AK313" s="17"/>
      <c r="AL313" s="17"/>
      <c r="AM313" s="17"/>
      <c r="AO313" s="31"/>
    </row>
    <row r="314" spans="2:41" s="3" customFormat="1" ht="9.9499999999999993" customHeight="1" x14ac:dyDescent="0.2">
      <c r="B314" s="114" t="s">
        <v>57</v>
      </c>
      <c r="D314" s="40"/>
      <c r="E314" s="74" t="s">
        <v>236</v>
      </c>
      <c r="F314" s="74"/>
      <c r="G314" s="30" t="s">
        <v>50</v>
      </c>
      <c r="H314" s="30"/>
      <c r="I314" s="30"/>
      <c r="J314" s="30" t="s">
        <v>240</v>
      </c>
      <c r="K314" s="30"/>
      <c r="L314" s="30"/>
      <c r="M314" s="30"/>
      <c r="N314" s="30"/>
      <c r="P314" s="74" t="s">
        <v>275</v>
      </c>
      <c r="Q314" s="89"/>
      <c r="R314" s="29"/>
      <c r="S314" s="39">
        <f>IF(Suggested="Yes",AA314,AG314)</f>
        <v>12.25</v>
      </c>
      <c r="T314" s="37" t="s">
        <v>49</v>
      </c>
      <c r="U314" s="5" t="str">
        <f>+Instructions!$B$3</f>
        <v>G</v>
      </c>
      <c r="V314" s="52"/>
      <c r="W314" s="56">
        <f>+Instructions!$C$22</f>
        <v>0</v>
      </c>
      <c r="X314" s="17">
        <f>ROUND($AA314*(1-W314)+0.004999,2)</f>
        <v>12.25</v>
      </c>
      <c r="Y314" s="52"/>
      <c r="Z314" s="6" t="s">
        <v>868</v>
      </c>
      <c r="AA314" s="39">
        <v>12.25</v>
      </c>
      <c r="AB314" s="60">
        <f t="shared" si="30"/>
        <v>0</v>
      </c>
      <c r="AC314" s="17">
        <f t="shared" si="30"/>
        <v>12.25</v>
      </c>
      <c r="AD314" s="12">
        <f>(AG314-AC314)/AG314</f>
        <v>0</v>
      </c>
      <c r="AE314" s="122"/>
      <c r="AF314" s="129">
        <v>1</v>
      </c>
      <c r="AG314" s="38">
        <f>SUM(AJ314:AL314)+AE314</f>
        <v>12.25</v>
      </c>
      <c r="AH314" s="52"/>
      <c r="AJ314" s="17">
        <f>ROUND(AC314/(1-VLOOKUP(AF314,Group,2,FALSE)),2)</f>
        <v>12.25</v>
      </c>
      <c r="AK314" s="17">
        <f>IF(VLOOKUP(AF314,Group,5,FALSE)="YES",VLOOKUP(ROUND(ROUND(AJ314,1)-AJ314,2),Round,2,FALSE)+VLOOKUP(AF314,Group,6,FALSE),0)</f>
        <v>0</v>
      </c>
      <c r="AL314" s="17">
        <f>IF(VLOOKUP(AF314,Group,7,FALSE)="",0,ROUND(AJ314-0.04999,1)-AJ314+AM314)</f>
        <v>0</v>
      </c>
      <c r="AM314" s="17" t="str">
        <f>IF(VLOOKUP(AF314,Group,7,FALSE)="","",VLOOKUP(AF314,Group,7,FALSE))</f>
        <v/>
      </c>
      <c r="AO314" s="100" t="s">
        <v>61</v>
      </c>
    </row>
    <row r="315" spans="2:41" s="3" customFormat="1" ht="0.95" customHeight="1" x14ac:dyDescent="0.2">
      <c r="B315" s="120"/>
      <c r="D315" s="40"/>
      <c r="E315" s="74"/>
      <c r="F315" s="74"/>
      <c r="G315" s="30"/>
      <c r="H315" s="30"/>
      <c r="I315" s="30"/>
      <c r="J315" s="30"/>
      <c r="K315" s="30"/>
      <c r="L315" s="30"/>
      <c r="M315" s="30"/>
      <c r="N315" s="30"/>
      <c r="P315" s="74"/>
      <c r="Q315" s="89"/>
      <c r="R315" s="29"/>
      <c r="S315" s="39"/>
      <c r="T315" s="37"/>
      <c r="U315" s="5"/>
      <c r="V315" s="52"/>
      <c r="W315" s="56"/>
      <c r="X315" s="39"/>
      <c r="Y315" s="52"/>
      <c r="Z315" s="6"/>
      <c r="AA315" s="39"/>
      <c r="AB315" s="60"/>
      <c r="AC315" s="39"/>
      <c r="AD315" s="60"/>
      <c r="AE315" s="75"/>
      <c r="AF315" s="154"/>
      <c r="AG315" s="39"/>
      <c r="AH315" s="52"/>
      <c r="AJ315" s="17"/>
      <c r="AK315" s="17"/>
      <c r="AL315" s="17"/>
      <c r="AM315" s="17"/>
      <c r="AO315" s="31"/>
    </row>
    <row r="316" spans="2:41" s="3" customFormat="1" ht="9.9499999999999993" customHeight="1" x14ac:dyDescent="0.2">
      <c r="B316" s="113" t="s">
        <v>8</v>
      </c>
      <c r="D316" s="40"/>
      <c r="E316" s="74" t="s">
        <v>617</v>
      </c>
      <c r="F316" s="74"/>
      <c r="G316" s="30" t="s">
        <v>95</v>
      </c>
      <c r="H316" s="30"/>
      <c r="I316" s="30"/>
      <c r="J316" s="30" t="s">
        <v>241</v>
      </c>
      <c r="K316" s="30"/>
      <c r="L316" s="30" t="s">
        <v>348</v>
      </c>
      <c r="N316" s="187" t="s">
        <v>278</v>
      </c>
      <c r="P316" s="74"/>
      <c r="Q316" s="89"/>
      <c r="R316" s="29"/>
      <c r="S316" s="39">
        <f>IF(Suggested="Yes",AA316,AG316)</f>
        <v>36.200000000000003</v>
      </c>
      <c r="T316" s="37" t="s">
        <v>48</v>
      </c>
      <c r="U316" s="5" t="str">
        <f>+Instructions!$B$3</f>
        <v>G</v>
      </c>
      <c r="V316" s="52"/>
      <c r="W316" s="56">
        <f>+Instructions!$C$22</f>
        <v>0</v>
      </c>
      <c r="X316" s="17">
        <f>ROUND($AA316*(1-W316)+0.004999,2)</f>
        <v>36.200000000000003</v>
      </c>
      <c r="Y316" s="52"/>
      <c r="Z316" s="6" t="s">
        <v>869</v>
      </c>
      <c r="AA316" s="39">
        <v>36.200000000000003</v>
      </c>
      <c r="AB316" s="60">
        <f>+W316</f>
        <v>0</v>
      </c>
      <c r="AC316" s="17">
        <f>+X316</f>
        <v>36.200000000000003</v>
      </c>
      <c r="AD316" s="12">
        <f>(AG316-AC316)/AG316</f>
        <v>0</v>
      </c>
      <c r="AE316" s="122"/>
      <c r="AF316" s="130">
        <v>3</v>
      </c>
      <c r="AG316" s="53">
        <f>SUM(AJ316:AL316)+AE316</f>
        <v>36.200000000000003</v>
      </c>
      <c r="AH316" s="52"/>
      <c r="AJ316" s="17">
        <f>ROUND(AC316/(1-VLOOKUP(AF316,Group,2,FALSE)),2)</f>
        <v>36.200000000000003</v>
      </c>
      <c r="AK316" s="17">
        <f>IF(VLOOKUP(AF316,Group,5,FALSE)="YES",VLOOKUP(ROUND(ROUND(AJ316,1)-AJ316,2),Round,2,FALSE)+VLOOKUP(AF316,Group,6,FALSE),0)</f>
        <v>0</v>
      </c>
      <c r="AL316" s="17">
        <f>IF(VLOOKUP(AF316,Group,7,FALSE)="",0,ROUND(AJ316-0.04999,1)-AJ316+AM316)</f>
        <v>0</v>
      </c>
      <c r="AM316" s="17" t="str">
        <f>IF(VLOOKUP(AF316,Group,7,FALSE)="","",VLOOKUP(AF316,Group,7,FALSE))</f>
        <v/>
      </c>
      <c r="AO316" s="100" t="s">
        <v>61</v>
      </c>
    </row>
    <row r="317" spans="2:41" s="3" customFormat="1" ht="9.9499999999999993" customHeight="1" x14ac:dyDescent="0.2">
      <c r="B317" s="113" t="s">
        <v>8</v>
      </c>
      <c r="D317" s="40"/>
      <c r="E317" s="74" t="s">
        <v>350</v>
      </c>
      <c r="F317" s="74"/>
      <c r="G317" s="30" t="s">
        <v>95</v>
      </c>
      <c r="H317" s="30"/>
      <c r="I317" s="30"/>
      <c r="J317" s="30" t="s">
        <v>241</v>
      </c>
      <c r="K317" s="30"/>
      <c r="L317" s="30" t="s">
        <v>280</v>
      </c>
      <c r="N317" s="187" t="s">
        <v>278</v>
      </c>
      <c r="P317" s="74"/>
      <c r="Q317" s="89"/>
      <c r="R317" s="29"/>
      <c r="S317" s="39">
        <f>IF(Suggested="Yes",AA317,AG317)</f>
        <v>79</v>
      </c>
      <c r="T317" s="37" t="s">
        <v>48</v>
      </c>
      <c r="U317" s="5" t="str">
        <f>+Instructions!$B$3</f>
        <v>G</v>
      </c>
      <c r="V317" s="52"/>
      <c r="W317" s="56">
        <f>+Instructions!$C$22</f>
        <v>0</v>
      </c>
      <c r="X317" s="17">
        <f>ROUND($AA317*(1-W317)+0.004999,2)</f>
        <v>79</v>
      </c>
      <c r="Y317" s="52"/>
      <c r="Z317" s="6" t="s">
        <v>869</v>
      </c>
      <c r="AA317" s="39">
        <v>79</v>
      </c>
      <c r="AB317" s="60">
        <f>+W317</f>
        <v>0</v>
      </c>
      <c r="AC317" s="17">
        <f>+X317</f>
        <v>79</v>
      </c>
      <c r="AD317" s="12">
        <f>(AG317-AC317)/AG317</f>
        <v>0</v>
      </c>
      <c r="AE317" s="122"/>
      <c r="AF317" s="130">
        <v>3</v>
      </c>
      <c r="AG317" s="53">
        <f>SUM(AJ317:AL317)+AE317</f>
        <v>79</v>
      </c>
      <c r="AH317" s="52"/>
      <c r="AJ317" s="17">
        <f>ROUND(AC317/(1-VLOOKUP(AF317,Group,2,FALSE)),2)</f>
        <v>79</v>
      </c>
      <c r="AK317" s="17">
        <f>IF(VLOOKUP(AF317,Group,5,FALSE)="YES",VLOOKUP(ROUND(ROUND(AJ317,1)-AJ317,2),Round,2,FALSE)+VLOOKUP(AF317,Group,6,FALSE),0)</f>
        <v>0</v>
      </c>
      <c r="AL317" s="17">
        <f>IF(VLOOKUP(AF317,Group,7,FALSE)="",0,ROUND(AJ317-0.04999,1)-AJ317+AM317)</f>
        <v>0</v>
      </c>
      <c r="AM317" s="17" t="str">
        <f>IF(VLOOKUP(AF317,Group,7,FALSE)="","",VLOOKUP(AF317,Group,7,FALSE))</f>
        <v/>
      </c>
      <c r="AO317" s="100" t="s">
        <v>61</v>
      </c>
    </row>
    <row r="318" spans="2:41" s="3" customFormat="1" ht="0.95" customHeight="1" x14ac:dyDescent="0.2">
      <c r="P318" s="74"/>
      <c r="Q318" s="89"/>
      <c r="R318" s="6"/>
      <c r="S318" s="39"/>
      <c r="T318" s="6"/>
      <c r="U318" s="37"/>
      <c r="V318" s="52"/>
      <c r="W318" s="56"/>
      <c r="X318" s="15"/>
      <c r="Y318" s="52"/>
      <c r="Z318" s="39"/>
      <c r="AA318" s="39"/>
      <c r="AB318" s="55"/>
      <c r="AC318" s="39"/>
      <c r="AD318" s="15"/>
      <c r="AE318" s="75"/>
      <c r="AF318" s="126"/>
      <c r="AG318" s="39"/>
      <c r="AH318" s="52"/>
      <c r="AJ318" s="39"/>
      <c r="AK318" s="39"/>
      <c r="AL318" s="39"/>
      <c r="AM318" s="39"/>
      <c r="AO318" s="31"/>
    </row>
    <row r="319" spans="2:41" s="3" customFormat="1" ht="9.9499999999999993" customHeight="1" x14ac:dyDescent="0.2">
      <c r="B319" s="115" t="s">
        <v>47</v>
      </c>
      <c r="D319" s="40"/>
      <c r="E319" s="74" t="s">
        <v>266</v>
      </c>
      <c r="F319" s="74"/>
      <c r="G319" s="30" t="s">
        <v>108</v>
      </c>
      <c r="H319" s="30"/>
      <c r="I319" s="30"/>
      <c r="J319" s="30" t="s">
        <v>241</v>
      </c>
      <c r="K319" s="30"/>
      <c r="L319" s="30" t="s">
        <v>139</v>
      </c>
      <c r="M319" s="30"/>
      <c r="N319" s="30"/>
      <c r="P319" s="74" t="s">
        <v>425</v>
      </c>
      <c r="Q319" s="89"/>
      <c r="R319" s="29"/>
      <c r="S319" s="39">
        <f>IF(Suggested="Yes",AA319,AG319)</f>
        <v>22.1</v>
      </c>
      <c r="T319" s="37" t="s">
        <v>48</v>
      </c>
      <c r="U319" s="5" t="str">
        <f>+Instructions!$B$3</f>
        <v>G</v>
      </c>
      <c r="V319" s="52"/>
      <c r="W319" s="56">
        <f>+Instructions!$C$22</f>
        <v>0</v>
      </c>
      <c r="X319" s="39">
        <f>ROUND($AA319*(1-W319)+0.004999,2)</f>
        <v>22.1</v>
      </c>
      <c r="Y319" s="52"/>
      <c r="Z319" s="6" t="s">
        <v>869</v>
      </c>
      <c r="AA319" s="39">
        <v>22.1</v>
      </c>
      <c r="AB319" s="60">
        <f>+W319</f>
        <v>0</v>
      </c>
      <c r="AC319" s="39">
        <f>+X319</f>
        <v>22.1</v>
      </c>
      <c r="AD319" s="60">
        <f>(AG319-AC319)/AG319</f>
        <v>0</v>
      </c>
      <c r="AE319" s="122"/>
      <c r="AF319" s="131">
        <v>2</v>
      </c>
      <c r="AG319" s="44">
        <f>SUM(AJ319:AL319)+AE319</f>
        <v>22.1</v>
      </c>
      <c r="AH319" s="52"/>
      <c r="AJ319" s="17">
        <f>ROUND(AC319/(1-VLOOKUP(AF319,Group,2,FALSE)),2)</f>
        <v>22.1</v>
      </c>
      <c r="AK319" s="17">
        <f>IF(VLOOKUP(AF319,Group,5,FALSE)="YES",VLOOKUP(ROUND(ROUND(AJ319,1)-AJ319,2),Round,2,FALSE)+VLOOKUP(AF319,Group,6,FALSE),0)</f>
        <v>0</v>
      </c>
      <c r="AL319" s="17">
        <f>IF(VLOOKUP(AF319,Group,7,FALSE)="",0,ROUND(AJ319-0.04999,1)-AJ319+AM319)</f>
        <v>0</v>
      </c>
      <c r="AM319" s="17" t="str">
        <f>IF(VLOOKUP(AF319,Group,7,FALSE)="","",VLOOKUP(AF319,Group,7,FALSE))</f>
        <v/>
      </c>
      <c r="AO319" s="100" t="s">
        <v>61</v>
      </c>
    </row>
    <row r="320" spans="2:41" s="3" customFormat="1" ht="0.95" customHeight="1" x14ac:dyDescent="0.2">
      <c r="B320" s="120"/>
      <c r="D320" s="40"/>
      <c r="E320" s="74"/>
      <c r="F320" s="74"/>
      <c r="G320" s="30"/>
      <c r="H320" s="30"/>
      <c r="I320" s="30"/>
      <c r="J320" s="30"/>
      <c r="K320" s="30"/>
      <c r="L320" s="30"/>
      <c r="M320" s="30"/>
      <c r="N320" s="30"/>
      <c r="P320" s="74"/>
      <c r="Q320" s="89"/>
      <c r="R320" s="29"/>
      <c r="S320" s="39"/>
      <c r="T320" s="37"/>
      <c r="U320" s="5"/>
      <c r="V320" s="52"/>
      <c r="W320" s="56"/>
      <c r="X320" s="39"/>
      <c r="Y320" s="52"/>
      <c r="Z320" s="6"/>
      <c r="AA320" s="39"/>
      <c r="AB320" s="60"/>
      <c r="AC320" s="39"/>
      <c r="AD320" s="60"/>
      <c r="AE320" s="75"/>
      <c r="AF320" s="154"/>
      <c r="AG320" s="39"/>
      <c r="AH320" s="52"/>
      <c r="AJ320" s="17"/>
      <c r="AK320" s="17"/>
      <c r="AL320" s="17"/>
      <c r="AM320" s="17"/>
      <c r="AO320" s="31"/>
    </row>
    <row r="321" spans="1:41" s="3" customFormat="1" ht="9.6" customHeight="1" x14ac:dyDescent="0.2">
      <c r="B321" s="120"/>
      <c r="D321" s="40" t="s">
        <v>155</v>
      </c>
      <c r="E321" s="169" t="s">
        <v>537</v>
      </c>
      <c r="F321" s="74"/>
      <c r="G321" s="30"/>
      <c r="H321" s="30"/>
      <c r="J321" s="30"/>
      <c r="K321" s="30"/>
      <c r="L321" s="30"/>
      <c r="M321" s="30"/>
      <c r="N321" s="30"/>
      <c r="P321" s="74"/>
      <c r="Q321" s="89"/>
      <c r="R321" s="29"/>
      <c r="S321" s="39"/>
      <c r="T321" s="37"/>
      <c r="U321" s="5"/>
      <c r="V321" s="52"/>
      <c r="W321" s="56"/>
      <c r="X321" s="39"/>
      <c r="Y321" s="52"/>
      <c r="Z321" s="6"/>
      <c r="AA321" s="39"/>
      <c r="AB321" s="60"/>
      <c r="AC321" s="39"/>
      <c r="AD321" s="60"/>
      <c r="AE321" s="75"/>
      <c r="AF321" s="154"/>
      <c r="AG321" s="39"/>
      <c r="AH321" s="52"/>
      <c r="AJ321" s="17"/>
      <c r="AK321" s="17"/>
      <c r="AL321" s="17"/>
      <c r="AM321" s="17"/>
      <c r="AO321" s="31"/>
    </row>
    <row r="322" spans="1:41" s="3" customFormat="1" ht="9.6" customHeight="1" x14ac:dyDescent="0.2">
      <c r="B322" s="120"/>
      <c r="D322" s="40"/>
      <c r="E322" s="169" t="s">
        <v>606</v>
      </c>
      <c r="F322" s="74"/>
      <c r="G322" s="30"/>
      <c r="H322" s="30"/>
      <c r="I322" s="30"/>
      <c r="J322" s="30"/>
      <c r="K322" s="30"/>
      <c r="L322" s="30"/>
      <c r="M322" s="30"/>
      <c r="N322" s="30"/>
      <c r="P322" s="74"/>
      <c r="Q322" s="89"/>
      <c r="R322" s="29"/>
      <c r="S322" s="39"/>
      <c r="T322" s="37"/>
      <c r="U322" s="5"/>
      <c r="V322" s="52"/>
      <c r="W322" s="56"/>
      <c r="X322" s="39"/>
      <c r="Y322" s="52"/>
      <c r="Z322" s="6"/>
      <c r="AA322" s="39"/>
      <c r="AB322" s="60"/>
      <c r="AC322" s="39"/>
      <c r="AD322" s="60"/>
      <c r="AE322" s="75"/>
      <c r="AF322" s="154"/>
      <c r="AG322" s="39"/>
      <c r="AH322" s="52"/>
      <c r="AJ322" s="17"/>
      <c r="AK322" s="17"/>
      <c r="AL322" s="17"/>
      <c r="AM322" s="17"/>
      <c r="AO322" s="31"/>
    </row>
    <row r="323" spans="1:41" s="3" customFormat="1" ht="3.95" customHeight="1" x14ac:dyDescent="0.2">
      <c r="B323" s="120"/>
      <c r="D323" s="40"/>
      <c r="E323" s="74"/>
      <c r="F323" s="74"/>
      <c r="G323" s="30"/>
      <c r="H323" s="30"/>
      <c r="I323" s="30"/>
      <c r="J323" s="30"/>
      <c r="K323" s="30"/>
      <c r="L323" s="30"/>
      <c r="M323" s="30"/>
      <c r="N323" s="30"/>
      <c r="P323" s="74"/>
      <c r="Q323" s="89"/>
      <c r="R323" s="29"/>
      <c r="S323" s="39"/>
      <c r="T323" s="37"/>
      <c r="U323" s="5"/>
      <c r="V323" s="52"/>
      <c r="W323" s="56"/>
      <c r="X323" s="39"/>
      <c r="Y323" s="52"/>
      <c r="Z323" s="6"/>
      <c r="AA323" s="39"/>
      <c r="AB323" s="60"/>
      <c r="AC323" s="39"/>
      <c r="AD323" s="60"/>
      <c r="AE323" s="75"/>
      <c r="AF323" s="154"/>
      <c r="AG323" s="39"/>
      <c r="AH323" s="52"/>
      <c r="AJ323" s="17"/>
      <c r="AK323" s="17"/>
      <c r="AL323" s="17"/>
      <c r="AM323" s="17"/>
      <c r="AO323" s="31"/>
    </row>
    <row r="324" spans="1:41" s="3" customFormat="1" ht="9.9499999999999993" customHeight="1" x14ac:dyDescent="0.2">
      <c r="A324" s="3" t="s">
        <v>125</v>
      </c>
      <c r="C324" s="73" t="s">
        <v>835</v>
      </c>
      <c r="N324" s="3" t="s">
        <v>139</v>
      </c>
      <c r="O324" s="3" t="s">
        <v>139</v>
      </c>
      <c r="P324" s="74"/>
      <c r="Q324" s="89"/>
      <c r="R324" s="177" t="s">
        <v>233</v>
      </c>
      <c r="S324" s="178" t="s">
        <v>508</v>
      </c>
      <c r="T324" s="179"/>
      <c r="U324" s="5"/>
      <c r="V324" s="52"/>
      <c r="W324" s="56"/>
      <c r="X324" s="15"/>
      <c r="Y324" s="52"/>
      <c r="Z324" s="39"/>
      <c r="AA324" s="39"/>
      <c r="AB324" s="55"/>
      <c r="AC324" s="17"/>
      <c r="AD324" s="15"/>
      <c r="AE324" s="65"/>
      <c r="AF324" s="65"/>
      <c r="AG324" s="39"/>
      <c r="AH324" s="52"/>
      <c r="AO324" s="142"/>
    </row>
    <row r="325" spans="1:41" s="3" customFormat="1" ht="2.25" customHeight="1" x14ac:dyDescent="0.2">
      <c r="C325" s="73"/>
      <c r="P325" s="74"/>
      <c r="Q325" s="89"/>
      <c r="R325" s="6"/>
      <c r="S325" s="39"/>
      <c r="T325" s="6"/>
      <c r="U325" s="5"/>
      <c r="V325" s="52"/>
      <c r="W325" s="56"/>
      <c r="X325" s="15"/>
      <c r="Y325" s="52"/>
      <c r="Z325" s="39"/>
      <c r="AA325" s="39"/>
      <c r="AB325" s="55"/>
      <c r="AC325" s="17"/>
      <c r="AD325" s="15"/>
      <c r="AE325" s="65"/>
      <c r="AF325" s="65"/>
      <c r="AG325" s="39"/>
      <c r="AH325" s="52"/>
      <c r="AO325" s="142"/>
    </row>
    <row r="326" spans="1:41" s="3" customFormat="1" ht="9.9499999999999993" customHeight="1" x14ac:dyDescent="0.2">
      <c r="D326" s="40" t="s">
        <v>10</v>
      </c>
      <c r="E326" s="143" t="s">
        <v>510</v>
      </c>
      <c r="G326" s="143"/>
      <c r="H326" s="143"/>
      <c r="J326" s="143"/>
      <c r="K326" s="143"/>
      <c r="L326" s="143"/>
      <c r="N326" s="143" t="s">
        <v>139</v>
      </c>
      <c r="O326" s="3" t="s">
        <v>139</v>
      </c>
      <c r="P326" s="74"/>
      <c r="Q326" s="89"/>
      <c r="R326" s="6"/>
      <c r="S326" s="39"/>
      <c r="T326" s="6"/>
      <c r="U326" s="5"/>
      <c r="V326" s="52"/>
      <c r="W326" s="56"/>
      <c r="X326" s="15"/>
      <c r="Y326" s="52"/>
      <c r="Z326" s="39"/>
      <c r="AA326" s="39"/>
      <c r="AB326" s="55"/>
      <c r="AC326" s="17"/>
      <c r="AD326" s="15"/>
      <c r="AE326" s="65"/>
      <c r="AF326" s="65"/>
      <c r="AG326" s="39"/>
      <c r="AH326" s="52"/>
      <c r="AO326" s="142"/>
    </row>
    <row r="327" spans="1:41" s="3" customFormat="1" ht="0.95" customHeight="1" x14ac:dyDescent="0.2">
      <c r="A327" s="3" t="s">
        <v>125</v>
      </c>
      <c r="P327" s="74"/>
      <c r="Q327" s="89"/>
      <c r="R327" s="6"/>
      <c r="S327" s="39"/>
      <c r="T327" s="6"/>
      <c r="U327" s="5"/>
      <c r="V327" s="52"/>
      <c r="W327" s="56"/>
      <c r="X327" s="15"/>
      <c r="Y327" s="52"/>
      <c r="Z327" s="39"/>
      <c r="AA327" s="39"/>
      <c r="AB327" s="55"/>
      <c r="AC327" s="17"/>
      <c r="AD327" s="15"/>
      <c r="AE327" s="65"/>
      <c r="AF327" s="65"/>
      <c r="AG327" s="39"/>
      <c r="AH327" s="52"/>
      <c r="AO327" s="142"/>
    </row>
    <row r="328" spans="1:41" s="3" customFormat="1" ht="9.9499999999999993" customHeight="1" x14ac:dyDescent="0.2">
      <c r="B328" s="114" t="s">
        <v>57</v>
      </c>
      <c r="D328" s="40"/>
      <c r="E328" s="74" t="s">
        <v>144</v>
      </c>
      <c r="F328" s="74"/>
      <c r="G328" s="30" t="s">
        <v>50</v>
      </c>
      <c r="H328" s="30"/>
      <c r="I328" s="30"/>
      <c r="J328" s="30" t="s">
        <v>264</v>
      </c>
      <c r="K328" s="30"/>
      <c r="L328" s="30"/>
      <c r="M328" s="30"/>
      <c r="N328" s="30"/>
      <c r="P328" s="74" t="s">
        <v>275</v>
      </c>
      <c r="Q328" s="89"/>
      <c r="R328" s="29"/>
      <c r="S328" s="39">
        <f>IF(Suggested="Yes",AA328,AG328)</f>
        <v>7.25</v>
      </c>
      <c r="T328" s="37" t="s">
        <v>49</v>
      </c>
      <c r="U328" s="5" t="str">
        <f>+Instructions!$B$3</f>
        <v>G</v>
      </c>
      <c r="V328" s="52"/>
      <c r="W328" s="56">
        <f>+Instructions!$C$22</f>
        <v>0</v>
      </c>
      <c r="X328" s="17">
        <f>ROUND($AA328*(1-W328)+0.004999,2)</f>
        <v>7.25</v>
      </c>
      <c r="Y328" s="52"/>
      <c r="Z328" s="6" t="s">
        <v>868</v>
      </c>
      <c r="AA328" s="39">
        <v>7.25</v>
      </c>
      <c r="AB328" s="60">
        <f t="shared" ref="AB328:AC330" si="31">+W328</f>
        <v>0</v>
      </c>
      <c r="AC328" s="17">
        <f t="shared" si="31"/>
        <v>7.25</v>
      </c>
      <c r="AD328" s="12">
        <f>(AG328-AC328)/AG328</f>
        <v>0</v>
      </c>
      <c r="AE328" s="122"/>
      <c r="AF328" s="129">
        <v>1</v>
      </c>
      <c r="AG328" s="38">
        <f>SUM(AJ328:AL328)+AE328</f>
        <v>7.25</v>
      </c>
      <c r="AH328" s="52"/>
      <c r="AJ328" s="17">
        <f>ROUND(AC328/(1-VLOOKUP(AF328,Group,2,FALSE)),2)</f>
        <v>7.25</v>
      </c>
      <c r="AK328" s="17">
        <f>IF(VLOOKUP(AF328,Group,5,FALSE)="YES",VLOOKUP(ROUND(ROUND(AJ328,1)-AJ328,2),Round,2,FALSE)+VLOOKUP(AF328,Group,6,FALSE),0)</f>
        <v>0</v>
      </c>
      <c r="AL328" s="17">
        <f>IF(VLOOKUP(AF328,Group,7,FALSE)="",0,ROUND(AJ328-0.04999,1)-AJ328+AM328)</f>
        <v>0</v>
      </c>
      <c r="AM328" s="17" t="str">
        <f>IF(VLOOKUP(AF328,Group,7,FALSE)="","",VLOOKUP(AF328,Group,7,FALSE))</f>
        <v/>
      </c>
      <c r="AO328" s="100" t="s">
        <v>61</v>
      </c>
    </row>
    <row r="329" spans="1:41" s="3" customFormat="1" ht="9.9499999999999993" customHeight="1" x14ac:dyDescent="0.2">
      <c r="B329" s="114" t="s">
        <v>57</v>
      </c>
      <c r="D329" s="40"/>
      <c r="E329" s="74" t="s">
        <v>236</v>
      </c>
      <c r="F329" s="74"/>
      <c r="G329" s="30" t="s">
        <v>50</v>
      </c>
      <c r="H329" s="30"/>
      <c r="I329" s="30"/>
      <c r="J329" s="30" t="s">
        <v>264</v>
      </c>
      <c r="K329" s="30"/>
      <c r="L329" s="30"/>
      <c r="M329" s="30"/>
      <c r="N329" s="30"/>
      <c r="P329" s="74" t="s">
        <v>275</v>
      </c>
      <c r="Q329" s="89"/>
      <c r="R329" s="29"/>
      <c r="S329" s="39">
        <f>IF(Suggested="Yes",AA329,AG329)</f>
        <v>8.9499999999999993</v>
      </c>
      <c r="T329" s="37" t="s">
        <v>49</v>
      </c>
      <c r="U329" s="5" t="str">
        <f>+Instructions!$B$3</f>
        <v>G</v>
      </c>
      <c r="V329" s="52"/>
      <c r="W329" s="56">
        <f>+Instructions!$C$22</f>
        <v>0</v>
      </c>
      <c r="X329" s="17">
        <f>ROUND($AA329*(1-W329)+0.004999,2)</f>
        <v>8.9499999999999993</v>
      </c>
      <c r="Y329" s="52"/>
      <c r="Z329" s="6" t="s">
        <v>868</v>
      </c>
      <c r="AA329" s="39">
        <v>8.9499999999999993</v>
      </c>
      <c r="AB329" s="60">
        <f t="shared" si="31"/>
        <v>0</v>
      </c>
      <c r="AC329" s="17">
        <f t="shared" si="31"/>
        <v>8.9499999999999993</v>
      </c>
      <c r="AD329" s="12">
        <f>(AG329-AC329)/AG329</f>
        <v>0</v>
      </c>
      <c r="AE329" s="122"/>
      <c r="AF329" s="129">
        <v>1</v>
      </c>
      <c r="AG329" s="38">
        <f>SUM(AJ329:AL329)+AE329</f>
        <v>8.9499999999999993</v>
      </c>
      <c r="AH329" s="52"/>
      <c r="AJ329" s="17">
        <f>ROUND(AC329/(1-VLOOKUP(AF329,Group,2,FALSE)),2)</f>
        <v>8.9499999999999993</v>
      </c>
      <c r="AK329" s="17">
        <f>IF(VLOOKUP(AF329,Group,5,FALSE)="YES",VLOOKUP(ROUND(ROUND(AJ329,1)-AJ329,2),Round,2,FALSE)+VLOOKUP(AF329,Group,6,FALSE),0)</f>
        <v>0</v>
      </c>
      <c r="AL329" s="17">
        <f>IF(VLOOKUP(AF329,Group,7,FALSE)="",0,ROUND(AJ329-0.04999,1)-AJ329+AM329)</f>
        <v>0</v>
      </c>
      <c r="AM329" s="17" t="str">
        <f>IF(VLOOKUP(AF329,Group,7,FALSE)="","",VLOOKUP(AF329,Group,7,FALSE))</f>
        <v/>
      </c>
      <c r="AO329" s="100" t="s">
        <v>61</v>
      </c>
    </row>
    <row r="330" spans="1:41" s="3" customFormat="1" ht="9.9499999999999993" customHeight="1" x14ac:dyDescent="0.2">
      <c r="B330" s="114" t="s">
        <v>57</v>
      </c>
      <c r="D330" s="40"/>
      <c r="E330" s="74" t="s">
        <v>448</v>
      </c>
      <c r="F330" s="74"/>
      <c r="G330" s="30" t="s">
        <v>50</v>
      </c>
      <c r="H330" s="30"/>
      <c r="I330" s="30"/>
      <c r="J330" s="30" t="s">
        <v>264</v>
      </c>
      <c r="K330" s="30"/>
      <c r="L330" s="30"/>
      <c r="M330" s="30"/>
      <c r="N330" s="30"/>
      <c r="P330" s="74" t="s">
        <v>797</v>
      </c>
      <c r="Q330" s="89"/>
      <c r="R330" s="29" t="s">
        <v>54</v>
      </c>
      <c r="S330" s="39">
        <f>IF(Suggested="Yes",AA330,AG330)</f>
        <v>14.8</v>
      </c>
      <c r="T330" s="37" t="s">
        <v>49</v>
      </c>
      <c r="U330" s="5" t="str">
        <f>+Instructions!$B$3</f>
        <v>G</v>
      </c>
      <c r="V330" s="52"/>
      <c r="W330" s="56">
        <f>+Instructions!$C$22</f>
        <v>0</v>
      </c>
      <c r="X330" s="17">
        <f>ROUND($AA330*(1-W330)+0.004999,2)</f>
        <v>14.8</v>
      </c>
      <c r="Y330" s="52"/>
      <c r="Z330" s="6" t="s">
        <v>868</v>
      </c>
      <c r="AA330" s="39">
        <v>14.8</v>
      </c>
      <c r="AB330" s="60">
        <f t="shared" si="31"/>
        <v>0</v>
      </c>
      <c r="AC330" s="17">
        <f t="shared" si="31"/>
        <v>14.8</v>
      </c>
      <c r="AD330" s="12">
        <f>(AG330-AC330)/AG330</f>
        <v>0</v>
      </c>
      <c r="AE330" s="122"/>
      <c r="AF330" s="129">
        <v>1</v>
      </c>
      <c r="AG330" s="38">
        <f>SUM(AJ330:AL330)+AE330</f>
        <v>14.8</v>
      </c>
      <c r="AH330" s="52"/>
      <c r="AJ330" s="17">
        <f>ROUND(AC330/(1-VLOOKUP(AF330,Group,2,FALSE)),2)</f>
        <v>14.8</v>
      </c>
      <c r="AK330" s="17">
        <f>IF(VLOOKUP(AF330,Group,5,FALSE)="YES",VLOOKUP(ROUND(ROUND(AJ330,1)-AJ330,2),Round,2,FALSE)+VLOOKUP(AF330,Group,6,FALSE),0)</f>
        <v>0</v>
      </c>
      <c r="AL330" s="17">
        <f>IF(VLOOKUP(AF330,Group,7,FALSE)="",0,ROUND(AJ330-0.04999,1)-AJ330+AM330)</f>
        <v>0</v>
      </c>
      <c r="AM330" s="17" t="str">
        <f>IF(VLOOKUP(AF330,Group,7,FALSE)="","",VLOOKUP(AF330,Group,7,FALSE))</f>
        <v/>
      </c>
      <c r="AO330" s="100" t="s">
        <v>61</v>
      </c>
    </row>
    <row r="331" spans="1:41" s="3" customFormat="1" ht="0.95" customHeight="1" x14ac:dyDescent="0.2">
      <c r="A331" s="3" t="s">
        <v>125</v>
      </c>
      <c r="P331" s="74"/>
      <c r="Q331" s="89"/>
      <c r="R331" s="6"/>
      <c r="S331" s="39"/>
      <c r="T331" s="6"/>
      <c r="U331" s="5"/>
      <c r="V331" s="52"/>
      <c r="W331" s="56"/>
      <c r="X331" s="15"/>
      <c r="Y331" s="52"/>
      <c r="Z331" s="39"/>
      <c r="AA331" s="39"/>
      <c r="AB331" s="55"/>
      <c r="AC331" s="17"/>
      <c r="AD331" s="15"/>
      <c r="AE331" s="65"/>
      <c r="AF331" s="65"/>
      <c r="AG331" s="39"/>
      <c r="AH331" s="52"/>
      <c r="AO331" s="142"/>
    </row>
    <row r="332" spans="1:41" s="3" customFormat="1" ht="9.9499999999999993" customHeight="1" x14ac:dyDescent="0.2">
      <c r="B332" s="113" t="s">
        <v>8</v>
      </c>
      <c r="D332" s="40"/>
      <c r="E332" s="74" t="s">
        <v>94</v>
      </c>
      <c r="F332" s="74"/>
      <c r="G332" s="30" t="s">
        <v>95</v>
      </c>
      <c r="H332" s="30"/>
      <c r="I332" s="30"/>
      <c r="J332" s="30" t="s">
        <v>265</v>
      </c>
      <c r="K332" s="30"/>
      <c r="L332" s="30" t="s">
        <v>513</v>
      </c>
      <c r="M332" s="30"/>
      <c r="N332" s="30"/>
      <c r="P332" s="74"/>
      <c r="Q332" s="89"/>
      <c r="R332" s="29"/>
      <c r="S332" s="39">
        <f>IF(Suggested="Yes",AA332,AG332)</f>
        <v>29.6</v>
      </c>
      <c r="T332" s="37" t="s">
        <v>48</v>
      </c>
      <c r="U332" s="5" t="str">
        <f>+Instructions!$B$3</f>
        <v>G</v>
      </c>
      <c r="V332" s="52"/>
      <c r="W332" s="56">
        <f>+Instructions!$C$22</f>
        <v>0</v>
      </c>
      <c r="X332" s="17">
        <f>ROUND($AA332*(1-W332)+0.004999,2)</f>
        <v>29.6</v>
      </c>
      <c r="Y332" s="52"/>
      <c r="Z332" s="6" t="s">
        <v>869</v>
      </c>
      <c r="AA332" s="39">
        <v>29.6</v>
      </c>
      <c r="AB332" s="60">
        <f t="shared" ref="AB332:AC334" si="32">+W332</f>
        <v>0</v>
      </c>
      <c r="AC332" s="17">
        <f t="shared" si="32"/>
        <v>29.6</v>
      </c>
      <c r="AD332" s="12">
        <f>(AG332-AC332)/AG332</f>
        <v>0</v>
      </c>
      <c r="AE332" s="122"/>
      <c r="AF332" s="130">
        <v>3</v>
      </c>
      <c r="AG332" s="53">
        <f>SUM(AJ332:AL332)+AE332</f>
        <v>29.6</v>
      </c>
      <c r="AH332" s="52"/>
      <c r="AJ332" s="17">
        <f>ROUND(AC332/(1-VLOOKUP(AF332,Group,2,FALSE)),2)</f>
        <v>29.6</v>
      </c>
      <c r="AK332" s="17">
        <f>IF(VLOOKUP(AF332,Group,5,FALSE)="YES",VLOOKUP(ROUND(ROUND(AJ332,1)-AJ332,2),Round,2,FALSE)+VLOOKUP(AF332,Group,6,FALSE),0)</f>
        <v>0</v>
      </c>
      <c r="AL332" s="17">
        <f>IF(VLOOKUP(AF332,Group,7,FALSE)="",0,ROUND(AJ332-0.04999,1)-AJ332+AM332)</f>
        <v>0</v>
      </c>
      <c r="AM332" s="17" t="str">
        <f>IF(VLOOKUP(AF332,Group,7,FALSE)="","",VLOOKUP(AF332,Group,7,FALSE))</f>
        <v/>
      </c>
      <c r="AO332" s="100" t="s">
        <v>61</v>
      </c>
    </row>
    <row r="333" spans="1:41" s="3" customFormat="1" ht="9.9499999999999993" customHeight="1" x14ac:dyDescent="0.2">
      <c r="B333" s="113" t="s">
        <v>8</v>
      </c>
      <c r="D333" s="40"/>
      <c r="E333" s="74" t="s">
        <v>94</v>
      </c>
      <c r="F333" s="74"/>
      <c r="G333" s="30" t="s">
        <v>95</v>
      </c>
      <c r="H333" s="30"/>
      <c r="I333" s="30"/>
      <c r="J333" s="30" t="s">
        <v>265</v>
      </c>
      <c r="K333" s="30"/>
      <c r="L333" s="30" t="s">
        <v>279</v>
      </c>
      <c r="M333" s="30"/>
      <c r="N333" s="30"/>
      <c r="P333" s="74"/>
      <c r="Q333" s="89"/>
      <c r="R333" s="29"/>
      <c r="S333" s="39">
        <f>IF(Suggested="Yes",AA333,AG333)</f>
        <v>28.05</v>
      </c>
      <c r="T333" s="37" t="s">
        <v>48</v>
      </c>
      <c r="U333" s="5" t="str">
        <f>+Instructions!$B$3</f>
        <v>G</v>
      </c>
      <c r="V333" s="52"/>
      <c r="W333" s="56">
        <f>+Instructions!$C$22</f>
        <v>0</v>
      </c>
      <c r="X333" s="17">
        <f>ROUND($AA333*(1-W333)+0.004999,2)</f>
        <v>28.05</v>
      </c>
      <c r="Y333" s="52"/>
      <c r="Z333" s="6" t="s">
        <v>869</v>
      </c>
      <c r="AA333" s="39">
        <v>28.05</v>
      </c>
      <c r="AB333" s="60">
        <f t="shared" si="32"/>
        <v>0</v>
      </c>
      <c r="AC333" s="17">
        <f t="shared" si="32"/>
        <v>28.05</v>
      </c>
      <c r="AD333" s="12">
        <f>(AG333-AC333)/AG333</f>
        <v>0</v>
      </c>
      <c r="AE333" s="122"/>
      <c r="AF333" s="130">
        <v>3</v>
      </c>
      <c r="AG333" s="53">
        <f>SUM(AJ333:AL333)+AE333</f>
        <v>28.05</v>
      </c>
      <c r="AH333" s="52"/>
      <c r="AJ333" s="17">
        <f>ROUND(AC333/(1-VLOOKUP(AF333,Group,2,FALSE)),2)</f>
        <v>28.05</v>
      </c>
      <c r="AK333" s="17">
        <f>IF(VLOOKUP(AF333,Group,5,FALSE)="YES",VLOOKUP(ROUND(ROUND(AJ333,1)-AJ333,2),Round,2,FALSE)+VLOOKUP(AF333,Group,6,FALSE),0)</f>
        <v>0</v>
      </c>
      <c r="AL333" s="17">
        <f>IF(VLOOKUP(AF333,Group,7,FALSE)="",0,ROUND(AJ333-0.04999,1)-AJ333+AM333)</f>
        <v>0</v>
      </c>
      <c r="AM333" s="17" t="str">
        <f>IF(VLOOKUP(AF333,Group,7,FALSE)="","",VLOOKUP(AF333,Group,7,FALSE))</f>
        <v/>
      </c>
      <c r="AO333" s="100" t="s">
        <v>61</v>
      </c>
    </row>
    <row r="334" spans="1:41" s="3" customFormat="1" ht="9.9499999999999993" customHeight="1" x14ac:dyDescent="0.2">
      <c r="B334" s="113" t="s">
        <v>8</v>
      </c>
      <c r="D334" s="40"/>
      <c r="E334" s="74" t="s">
        <v>511</v>
      </c>
      <c r="F334" s="74"/>
      <c r="G334" s="30" t="s">
        <v>95</v>
      </c>
      <c r="H334" s="30"/>
      <c r="I334" s="30"/>
      <c r="J334" s="30" t="s">
        <v>265</v>
      </c>
      <c r="K334" s="30"/>
      <c r="L334" s="30" t="s">
        <v>512</v>
      </c>
      <c r="M334" s="30"/>
      <c r="N334" s="30"/>
      <c r="P334" s="74"/>
      <c r="Q334" s="89"/>
      <c r="R334" s="29"/>
      <c r="S334" s="39">
        <f>IF(Suggested="Yes",AA334,AG334)</f>
        <v>29.6</v>
      </c>
      <c r="T334" s="37" t="s">
        <v>48</v>
      </c>
      <c r="U334" s="5" t="str">
        <f>+Instructions!$B$3</f>
        <v>G</v>
      </c>
      <c r="V334" s="52"/>
      <c r="W334" s="56">
        <f>+Instructions!$C$22</f>
        <v>0</v>
      </c>
      <c r="X334" s="17">
        <f>ROUND($AA334*(1-W334)+0.004999,2)</f>
        <v>29.6</v>
      </c>
      <c r="Y334" s="52"/>
      <c r="Z334" s="6" t="s">
        <v>869</v>
      </c>
      <c r="AA334" s="39">
        <v>29.6</v>
      </c>
      <c r="AB334" s="60">
        <f t="shared" si="32"/>
        <v>0</v>
      </c>
      <c r="AC334" s="17">
        <f t="shared" si="32"/>
        <v>29.6</v>
      </c>
      <c r="AD334" s="12">
        <f>(AG334-AC334)/AG334</f>
        <v>0</v>
      </c>
      <c r="AE334" s="122"/>
      <c r="AF334" s="130">
        <v>3</v>
      </c>
      <c r="AG334" s="53">
        <f>SUM(AJ334:AL334)+AE334</f>
        <v>29.6</v>
      </c>
      <c r="AH334" s="52"/>
      <c r="AJ334" s="17">
        <f>ROUND(AC334/(1-VLOOKUP(AF334,Group,2,FALSE)),2)</f>
        <v>29.6</v>
      </c>
      <c r="AK334" s="17">
        <f>IF(VLOOKUP(AF334,Group,5,FALSE)="YES",VLOOKUP(ROUND(ROUND(AJ334,1)-AJ334,2),Round,2,FALSE)+VLOOKUP(AF334,Group,6,FALSE),0)</f>
        <v>0</v>
      </c>
      <c r="AL334" s="17">
        <f>IF(VLOOKUP(AF334,Group,7,FALSE)="",0,ROUND(AJ334-0.04999,1)-AJ334+AM334)</f>
        <v>0</v>
      </c>
      <c r="AM334" s="17" t="str">
        <f>IF(VLOOKUP(AF334,Group,7,FALSE)="","",VLOOKUP(AF334,Group,7,FALSE))</f>
        <v/>
      </c>
      <c r="AO334" s="100" t="s">
        <v>61</v>
      </c>
    </row>
    <row r="335" spans="1:41" s="3" customFormat="1" ht="0.95" customHeight="1" x14ac:dyDescent="0.2">
      <c r="A335" s="3" t="s">
        <v>125</v>
      </c>
      <c r="P335" s="74"/>
      <c r="Q335" s="89"/>
      <c r="R335" s="6"/>
      <c r="S335" s="39"/>
      <c r="T335" s="6"/>
      <c r="U335" s="5"/>
      <c r="V335" s="52"/>
      <c r="W335" s="56"/>
      <c r="X335" s="15"/>
      <c r="Y335" s="52"/>
      <c r="Z335" s="39"/>
      <c r="AA335" s="39"/>
      <c r="AB335" s="55"/>
      <c r="AC335" s="17"/>
      <c r="AD335" s="15"/>
      <c r="AE335" s="65"/>
      <c r="AF335" s="65"/>
      <c r="AG335" s="39"/>
      <c r="AH335" s="52"/>
      <c r="AO335" s="142"/>
    </row>
    <row r="336" spans="1:41" s="3" customFormat="1" ht="9.9499999999999993" customHeight="1" x14ac:dyDescent="0.2">
      <c r="B336" s="115" t="s">
        <v>47</v>
      </c>
      <c r="D336" s="40"/>
      <c r="E336" s="74" t="s">
        <v>100</v>
      </c>
      <c r="F336" s="74"/>
      <c r="G336" s="30" t="s">
        <v>108</v>
      </c>
      <c r="H336" s="30"/>
      <c r="I336" s="30"/>
      <c r="J336" s="30" t="s">
        <v>265</v>
      </c>
      <c r="K336" s="30"/>
      <c r="L336" s="30" t="s">
        <v>139</v>
      </c>
      <c r="M336" s="30"/>
      <c r="N336" s="30"/>
      <c r="P336" s="74" t="s">
        <v>426</v>
      </c>
      <c r="Q336" s="89"/>
      <c r="R336" s="29"/>
      <c r="S336" s="39">
        <f>IF(Suggested="Yes",AA336,AG336)</f>
        <v>7.35</v>
      </c>
      <c r="T336" s="37" t="s">
        <v>48</v>
      </c>
      <c r="U336" s="5" t="str">
        <f>+Instructions!$B$3</f>
        <v>G</v>
      </c>
      <c r="V336" s="52"/>
      <c r="W336" s="56">
        <f>+Instructions!$C$22</f>
        <v>0</v>
      </c>
      <c r="X336" s="39">
        <f>ROUND($AA336*(1-W336)+0.004999,2)</f>
        <v>7.35</v>
      </c>
      <c r="Y336" s="52"/>
      <c r="Z336" s="6" t="s">
        <v>869</v>
      </c>
      <c r="AA336" s="39">
        <v>7.35</v>
      </c>
      <c r="AB336" s="60">
        <f>+W336</f>
        <v>0</v>
      </c>
      <c r="AC336" s="39">
        <f>+X336</f>
        <v>7.35</v>
      </c>
      <c r="AD336" s="60">
        <f>(AG336-AC336)/AG336</f>
        <v>0</v>
      </c>
      <c r="AE336" s="122"/>
      <c r="AF336" s="131">
        <v>2</v>
      </c>
      <c r="AG336" s="44">
        <f>SUM(AJ336:AL336)+AE336</f>
        <v>7.35</v>
      </c>
      <c r="AH336" s="52"/>
      <c r="AJ336" s="17">
        <f>ROUND(AC336/(1-VLOOKUP(AF336,Group,2,FALSE)),2)</f>
        <v>7.35</v>
      </c>
      <c r="AK336" s="17">
        <f>IF(VLOOKUP(AF336,Group,5,FALSE)="YES",VLOOKUP(ROUND(ROUND(AJ336,1)-AJ336,2),Round,2,FALSE)+VLOOKUP(AF336,Group,6,FALSE),0)</f>
        <v>0</v>
      </c>
      <c r="AL336" s="17">
        <f>IF(VLOOKUP(AF336,Group,7,FALSE)="",0,ROUND(AJ336-0.04999,1)-AJ336+AM336)</f>
        <v>0</v>
      </c>
      <c r="AM336" s="17" t="str">
        <f>IF(VLOOKUP(AF336,Group,7,FALSE)="","",VLOOKUP(AF336,Group,7,FALSE))</f>
        <v/>
      </c>
      <c r="AO336" s="100" t="s">
        <v>61</v>
      </c>
    </row>
    <row r="337" spans="1:41" s="3" customFormat="1" ht="0.95" customHeight="1" x14ac:dyDescent="0.2">
      <c r="P337" s="74"/>
      <c r="Q337" s="89"/>
      <c r="R337" s="6"/>
      <c r="S337" s="39"/>
      <c r="T337" s="6"/>
      <c r="U337" s="37"/>
      <c r="V337" s="52"/>
      <c r="W337" s="56"/>
      <c r="X337" s="15"/>
      <c r="Y337" s="52"/>
      <c r="Z337" s="39"/>
      <c r="AA337" s="39"/>
      <c r="AB337" s="55"/>
      <c r="AC337" s="39"/>
      <c r="AD337" s="15"/>
      <c r="AE337" s="75"/>
      <c r="AF337" s="126"/>
      <c r="AG337" s="39"/>
      <c r="AH337" s="52"/>
      <c r="AJ337" s="39"/>
      <c r="AK337" s="39"/>
      <c r="AL337" s="39"/>
      <c r="AM337" s="39"/>
      <c r="AO337" s="31"/>
    </row>
    <row r="338" spans="1:41" s="3" customFormat="1" ht="9.9499999999999993" customHeight="1" x14ac:dyDescent="0.2">
      <c r="B338" s="115" t="s">
        <v>47</v>
      </c>
      <c r="D338" s="40"/>
      <c r="E338" s="74" t="s">
        <v>92</v>
      </c>
      <c r="F338" s="74"/>
      <c r="G338" s="30" t="s">
        <v>96</v>
      </c>
      <c r="H338" s="30"/>
      <c r="I338" s="30"/>
      <c r="J338" s="30" t="s">
        <v>265</v>
      </c>
      <c r="K338" s="30"/>
      <c r="L338" s="30" t="s">
        <v>139</v>
      </c>
      <c r="M338" s="30"/>
      <c r="N338" s="30"/>
      <c r="P338" s="74"/>
      <c r="Q338" s="89"/>
      <c r="R338" s="29" t="s">
        <v>154</v>
      </c>
      <c r="S338" s="39">
        <f>IF(Suggested="Yes",AA338,AG338)</f>
        <v>25.6</v>
      </c>
      <c r="T338" s="37" t="s">
        <v>48</v>
      </c>
      <c r="U338" s="5" t="str">
        <f>+Instructions!$B$3</f>
        <v>G</v>
      </c>
      <c r="V338" s="52"/>
      <c r="W338" s="56">
        <f>+Instructions!$C$22</f>
        <v>0</v>
      </c>
      <c r="X338" s="39">
        <f>ROUND($AA338*(1-W338)+0.004999,2)</f>
        <v>25.6</v>
      </c>
      <c r="Y338" s="52"/>
      <c r="Z338" s="6" t="s">
        <v>869</v>
      </c>
      <c r="AA338" s="39">
        <v>25.6</v>
      </c>
      <c r="AB338" s="60">
        <f>+W338</f>
        <v>0</v>
      </c>
      <c r="AC338" s="39">
        <f>+X338</f>
        <v>25.6</v>
      </c>
      <c r="AD338" s="60">
        <f>(AG338-AC338)/AG338</f>
        <v>0</v>
      </c>
      <c r="AE338" s="122"/>
      <c r="AF338" s="131">
        <v>2</v>
      </c>
      <c r="AG338" s="44">
        <f>SUM(AJ338:AL338)+AE338</f>
        <v>25.6</v>
      </c>
      <c r="AH338" s="52"/>
      <c r="AJ338" s="17">
        <f>ROUND(AC338/(1-VLOOKUP(AF338,Group,2,FALSE)),2)</f>
        <v>25.6</v>
      </c>
      <c r="AK338" s="17">
        <f>IF(VLOOKUP(AF338,Group,5,FALSE)="YES",VLOOKUP(ROUND(ROUND(AJ338,1)-AJ338,2),Round,2,FALSE)+VLOOKUP(AF338,Group,6,FALSE),0)</f>
        <v>0</v>
      </c>
      <c r="AL338" s="17">
        <f>IF(VLOOKUP(AF338,Group,7,FALSE)="",0,ROUND(AJ338-0.04999,1)-AJ338+AM338)</f>
        <v>0</v>
      </c>
      <c r="AM338" s="17" t="str">
        <f>IF(VLOOKUP(AF338,Group,7,FALSE)="","",VLOOKUP(AF338,Group,7,FALSE))</f>
        <v/>
      </c>
      <c r="AO338" s="100" t="s">
        <v>61</v>
      </c>
    </row>
    <row r="339" spans="1:41" s="3" customFormat="1" ht="2.25" customHeight="1" x14ac:dyDescent="0.2">
      <c r="C339" s="73"/>
      <c r="P339" s="74"/>
      <c r="Q339" s="89"/>
      <c r="R339" s="6"/>
      <c r="S339" s="39"/>
      <c r="T339" s="6"/>
      <c r="U339" s="5"/>
      <c r="V339" s="52"/>
      <c r="W339" s="56"/>
      <c r="X339" s="15"/>
      <c r="Y339" s="52"/>
      <c r="Z339" s="39"/>
      <c r="AA339" s="39"/>
      <c r="AB339" s="55"/>
      <c r="AC339" s="17"/>
      <c r="AD339" s="15"/>
      <c r="AE339" s="65"/>
      <c r="AF339" s="65"/>
      <c r="AG339" s="39"/>
      <c r="AH339" s="52"/>
      <c r="AO339" s="142"/>
    </row>
    <row r="340" spans="1:41" s="3" customFormat="1" ht="10.5" customHeight="1" x14ac:dyDescent="0.2">
      <c r="B340" s="114" t="s">
        <v>57</v>
      </c>
      <c r="D340" s="40"/>
      <c r="E340" s="74" t="s">
        <v>236</v>
      </c>
      <c r="F340" s="74"/>
      <c r="G340" s="30" t="s">
        <v>50</v>
      </c>
      <c r="H340" s="30"/>
      <c r="I340" s="30"/>
      <c r="J340" s="30" t="s">
        <v>418</v>
      </c>
      <c r="K340" s="30"/>
      <c r="L340" s="30"/>
      <c r="M340" s="30"/>
      <c r="N340" s="30"/>
      <c r="P340" s="74" t="s">
        <v>275</v>
      </c>
      <c r="Q340" s="89"/>
      <c r="R340" s="29"/>
      <c r="S340" s="39">
        <f>IF(Suggested="Yes",AA340,AG340)</f>
        <v>9.9499999999999993</v>
      </c>
      <c r="T340" s="37" t="s">
        <v>49</v>
      </c>
      <c r="U340" s="5" t="str">
        <f>+Instructions!$B$3</f>
        <v>G</v>
      </c>
      <c r="V340" s="52"/>
      <c r="W340" s="56">
        <f>+Instructions!$C$22</f>
        <v>0</v>
      </c>
      <c r="X340" s="17">
        <f>ROUND($AA340*(1-W340)+0.004999,2)</f>
        <v>9.9499999999999993</v>
      </c>
      <c r="Y340" s="52"/>
      <c r="Z340" s="6" t="s">
        <v>868</v>
      </c>
      <c r="AA340" s="39">
        <v>9.9499999999999993</v>
      </c>
      <c r="AB340" s="60">
        <f>+W340</f>
        <v>0</v>
      </c>
      <c r="AC340" s="17">
        <f>+X340</f>
        <v>9.9499999999999993</v>
      </c>
      <c r="AD340" s="12">
        <f>(AG340-AC340)/AG340</f>
        <v>0</v>
      </c>
      <c r="AE340" s="122"/>
      <c r="AF340" s="129">
        <v>1</v>
      </c>
      <c r="AG340" s="38">
        <f>SUM(AJ340:AL340)+AE340</f>
        <v>9.9499999999999993</v>
      </c>
      <c r="AH340" s="52"/>
      <c r="AJ340" s="17">
        <f>ROUND(AC340/(1-VLOOKUP(AF340,Group,2,FALSE)),2)</f>
        <v>9.9499999999999993</v>
      </c>
      <c r="AK340" s="17">
        <f>IF(VLOOKUP(AF340,Group,5,FALSE)="YES",VLOOKUP(ROUND(ROUND(AJ340,1)-AJ340,2),Round,2,FALSE)+VLOOKUP(AF340,Group,6,FALSE),0)</f>
        <v>0</v>
      </c>
      <c r="AL340" s="17">
        <f>IF(VLOOKUP(AF340,Group,7,FALSE)="",0,ROUND(AJ340-0.04999,1)-AJ340+AM340)</f>
        <v>0</v>
      </c>
      <c r="AM340" s="17" t="str">
        <f>IF(VLOOKUP(AF340,Group,7,FALSE)="","",VLOOKUP(AF340,Group,7,FALSE))</f>
        <v/>
      </c>
      <c r="AO340" s="100" t="s">
        <v>61</v>
      </c>
    </row>
    <row r="341" spans="1:41" s="3" customFormat="1" ht="2.25" customHeight="1" x14ac:dyDescent="0.2">
      <c r="C341" s="73"/>
      <c r="P341" s="74"/>
      <c r="Q341" s="89"/>
      <c r="R341" s="6"/>
      <c r="S341" s="39"/>
      <c r="T341" s="6"/>
      <c r="U341" s="5"/>
      <c r="V341" s="52"/>
      <c r="W341" s="56"/>
      <c r="X341" s="15"/>
      <c r="Y341" s="52"/>
      <c r="Z341" s="39"/>
      <c r="AA341" s="39"/>
      <c r="AB341" s="55"/>
      <c r="AC341" s="17"/>
      <c r="AD341" s="15"/>
      <c r="AE341" s="65"/>
      <c r="AF341" s="65"/>
      <c r="AG341" s="39"/>
      <c r="AH341" s="52"/>
      <c r="AO341" s="142"/>
    </row>
    <row r="342" spans="1:41" s="202" customFormat="1" ht="9.9499999999999993" customHeight="1" x14ac:dyDescent="0.2">
      <c r="C342" s="217" t="s">
        <v>451</v>
      </c>
      <c r="D342" s="3"/>
      <c r="E342" s="171"/>
      <c r="F342" s="3"/>
      <c r="G342" s="171"/>
      <c r="H342" s="3"/>
      <c r="I342" s="143"/>
      <c r="J342" s="3"/>
      <c r="K342" s="3"/>
      <c r="L342" s="171"/>
      <c r="M342" s="3"/>
      <c r="N342" s="3"/>
      <c r="O342" s="3"/>
      <c r="P342" s="74"/>
      <c r="Q342" s="89"/>
      <c r="R342" s="6"/>
      <c r="S342" s="39"/>
      <c r="T342" s="6"/>
      <c r="U342" s="5"/>
      <c r="V342" s="205"/>
      <c r="W342" s="208"/>
      <c r="X342" s="207"/>
      <c r="Y342" s="205"/>
      <c r="Z342" s="204"/>
      <c r="AA342" s="204"/>
      <c r="AB342" s="209"/>
      <c r="AC342" s="206"/>
      <c r="AD342" s="207"/>
      <c r="AE342" s="210"/>
      <c r="AF342" s="210"/>
      <c r="AG342" s="204"/>
      <c r="AH342" s="205"/>
      <c r="AO342" s="211"/>
    </row>
    <row r="343" spans="1:41" s="202" customFormat="1" ht="0.95" customHeight="1" x14ac:dyDescent="0.2">
      <c r="A343" s="202" t="s">
        <v>125</v>
      </c>
      <c r="C343" s="3"/>
      <c r="D343" s="3"/>
      <c r="E343" s="3"/>
      <c r="F343" s="3"/>
      <c r="G343" s="3"/>
      <c r="H343" s="3"/>
      <c r="I343" s="3"/>
      <c r="J343" s="3"/>
      <c r="K343" s="3"/>
      <c r="L343" s="3"/>
      <c r="M343" s="3"/>
      <c r="N343" s="3"/>
      <c r="O343" s="3"/>
      <c r="P343" s="74"/>
      <c r="Q343" s="89"/>
      <c r="R343" s="6"/>
      <c r="S343" s="39"/>
      <c r="T343" s="6"/>
      <c r="U343" s="5"/>
      <c r="V343" s="205"/>
      <c r="W343" s="208"/>
      <c r="X343" s="207"/>
      <c r="Y343" s="205"/>
      <c r="Z343" s="204"/>
      <c r="AA343" s="204"/>
      <c r="AB343" s="209"/>
      <c r="AC343" s="206"/>
      <c r="AD343" s="207"/>
      <c r="AE343" s="210"/>
      <c r="AF343" s="210"/>
      <c r="AG343" s="204"/>
      <c r="AH343" s="205"/>
      <c r="AO343" s="211"/>
    </row>
    <row r="344" spans="1:41" s="3" customFormat="1" ht="9.9499999999999993" customHeight="1" x14ac:dyDescent="0.2">
      <c r="B344" s="114" t="s">
        <v>57</v>
      </c>
      <c r="D344" s="40"/>
      <c r="E344" s="74" t="s">
        <v>450</v>
      </c>
      <c r="F344" s="74"/>
      <c r="G344" s="30" t="s">
        <v>50</v>
      </c>
      <c r="H344" s="30"/>
      <c r="I344" s="30"/>
      <c r="K344" s="30" t="s">
        <v>264</v>
      </c>
      <c r="L344" s="30"/>
      <c r="M344" s="30"/>
      <c r="N344" s="30"/>
      <c r="P344" s="74" t="s">
        <v>776</v>
      </c>
      <c r="Q344" s="89"/>
      <c r="R344" s="29" t="s">
        <v>515</v>
      </c>
      <c r="S344" s="39">
        <f>IF(Suggested="Yes",AA344,AG344)</f>
        <v>18.600000000000001</v>
      </c>
      <c r="T344" s="37" t="s">
        <v>49</v>
      </c>
      <c r="U344" s="5" t="str">
        <f>+Instructions!$B$3</f>
        <v>G</v>
      </c>
      <c r="V344" s="52"/>
      <c r="W344" s="56">
        <f>+Instructions!$C$22</f>
        <v>0</v>
      </c>
      <c r="X344" s="17">
        <f>ROUND($AA344*(1-W344)+0.004999,2)</f>
        <v>18.600000000000001</v>
      </c>
      <c r="Y344" s="52"/>
      <c r="Z344" s="6" t="s">
        <v>868</v>
      </c>
      <c r="AA344" s="39">
        <v>18.600000000000001</v>
      </c>
      <c r="AB344" s="60">
        <f>+W344</f>
        <v>0</v>
      </c>
      <c r="AC344" s="17">
        <f>+X344</f>
        <v>18.600000000000001</v>
      </c>
      <c r="AD344" s="12">
        <f>(AG344-AC344)/AG344</f>
        <v>0</v>
      </c>
      <c r="AE344" s="122"/>
      <c r="AF344" s="129">
        <v>1</v>
      </c>
      <c r="AG344" s="38">
        <f>SUM(AJ344:AL344)+AE344</f>
        <v>18.600000000000001</v>
      </c>
      <c r="AH344" s="52"/>
      <c r="AJ344" s="17">
        <f>ROUND(AC344/(1-VLOOKUP(AF344,Group,2,FALSE)),2)</f>
        <v>18.600000000000001</v>
      </c>
      <c r="AK344" s="17">
        <f>IF(VLOOKUP(AF344,Group,5,FALSE)="YES",VLOOKUP(ROUND(ROUND(AJ344,1)-AJ344,2),Round,2,FALSE)+VLOOKUP(AF344,Group,6,FALSE),0)</f>
        <v>0</v>
      </c>
      <c r="AL344" s="17">
        <f>IF(VLOOKUP(AF344,Group,7,FALSE)="",0,ROUND(AJ344-0.04999,1)-AJ344+AM344)</f>
        <v>0</v>
      </c>
      <c r="AM344" s="17" t="str">
        <f>IF(VLOOKUP(AF344,Group,7,FALSE)="","",VLOOKUP(AF344,Group,7,FALSE))</f>
        <v/>
      </c>
      <c r="AO344" s="100" t="s">
        <v>61</v>
      </c>
    </row>
    <row r="345" spans="1:41" s="3" customFormat="1" ht="0.95" customHeight="1" x14ac:dyDescent="0.2">
      <c r="A345" s="3" t="s">
        <v>125</v>
      </c>
      <c r="P345" s="74"/>
      <c r="Q345" s="89"/>
      <c r="R345" s="6"/>
      <c r="S345" s="39"/>
      <c r="T345" s="6"/>
      <c r="U345" s="5"/>
      <c r="V345" s="52"/>
      <c r="W345" s="56"/>
      <c r="X345" s="15"/>
      <c r="Y345" s="52"/>
      <c r="Z345" s="39"/>
      <c r="AA345" s="39"/>
      <c r="AB345" s="55"/>
      <c r="AC345" s="17"/>
      <c r="AD345" s="15"/>
      <c r="AE345" s="65"/>
      <c r="AF345" s="65"/>
      <c r="AG345" s="39"/>
      <c r="AH345" s="52"/>
      <c r="AO345" s="142"/>
    </row>
    <row r="346" spans="1:41" s="3" customFormat="1" ht="9.9499999999999993" customHeight="1" x14ac:dyDescent="0.2">
      <c r="B346" s="113" t="s">
        <v>8</v>
      </c>
      <c r="D346" s="40"/>
      <c r="E346" s="74" t="s">
        <v>450</v>
      </c>
      <c r="F346" s="74"/>
      <c r="G346" s="30" t="s">
        <v>724</v>
      </c>
      <c r="H346" s="30"/>
      <c r="J346" s="30"/>
      <c r="K346" s="30" t="s">
        <v>264</v>
      </c>
      <c r="M346" s="30"/>
      <c r="N346" s="30"/>
      <c r="P346" s="74" t="s">
        <v>776</v>
      </c>
      <c r="Q346" s="89"/>
      <c r="R346" s="29" t="s">
        <v>515</v>
      </c>
      <c r="S346" s="39">
        <f>IF(Suggested="Yes",AA346,AG346)</f>
        <v>25.3</v>
      </c>
      <c r="T346" s="37" t="s">
        <v>49</v>
      </c>
      <c r="U346" s="5" t="str">
        <f>+Instructions!$B$3</f>
        <v>G</v>
      </c>
      <c r="V346" s="52"/>
      <c r="W346" s="56">
        <f>+Instructions!$C$22</f>
        <v>0</v>
      </c>
      <c r="X346" s="17">
        <f>ROUND($AA346*(1-W346)+0.004999,2)</f>
        <v>25.3</v>
      </c>
      <c r="Y346" s="52"/>
      <c r="Z346" s="6" t="s">
        <v>868</v>
      </c>
      <c r="AA346" s="39">
        <v>25.3</v>
      </c>
      <c r="AB346" s="60">
        <f>+W346</f>
        <v>0</v>
      </c>
      <c r="AC346" s="17">
        <f>+X346</f>
        <v>25.3</v>
      </c>
      <c r="AD346" s="12">
        <f>(AG346-AC346)/AG346</f>
        <v>0</v>
      </c>
      <c r="AE346" s="122"/>
      <c r="AF346" s="130">
        <v>3</v>
      </c>
      <c r="AG346" s="53">
        <f>SUM(AJ346:AL346)+AE346</f>
        <v>25.3</v>
      </c>
      <c r="AH346" s="52"/>
      <c r="AJ346" s="17">
        <f>ROUND(AC346/(1-VLOOKUP(AF346,Group,2,FALSE)),2)</f>
        <v>25.3</v>
      </c>
      <c r="AK346" s="17">
        <f>IF(VLOOKUP(AF346,Group,5,FALSE)="YES",VLOOKUP(ROUND(ROUND(AJ346,1)-AJ346,2),Round,2,FALSE)+VLOOKUP(AF346,Group,6,FALSE),0)</f>
        <v>0</v>
      </c>
      <c r="AL346" s="17">
        <f>IF(VLOOKUP(AF346,Group,7,FALSE)="",0,ROUND(AJ346-0.04999,1)-AJ346+AM346)</f>
        <v>0</v>
      </c>
      <c r="AM346" s="17" t="str">
        <f>IF(VLOOKUP(AF346,Group,7,FALSE)="","",VLOOKUP(AF346,Group,7,FALSE))</f>
        <v/>
      </c>
      <c r="AO346" s="100" t="s">
        <v>61</v>
      </c>
    </row>
    <row r="347" spans="1:41" s="3" customFormat="1" ht="9.9499999999999993" customHeight="1" x14ac:dyDescent="0.2">
      <c r="B347" s="113" t="s">
        <v>8</v>
      </c>
      <c r="D347" s="40"/>
      <c r="E347" s="74" t="s">
        <v>450</v>
      </c>
      <c r="F347" s="74"/>
      <c r="G347" s="30" t="s">
        <v>725</v>
      </c>
      <c r="H347" s="30"/>
      <c r="J347" s="30"/>
      <c r="K347" s="30" t="s">
        <v>264</v>
      </c>
      <c r="M347" s="30"/>
      <c r="N347" s="30"/>
      <c r="P347" s="74" t="s">
        <v>776</v>
      </c>
      <c r="Q347" s="89"/>
      <c r="R347" s="29" t="s">
        <v>515</v>
      </c>
      <c r="S347" s="39">
        <f>IF(Suggested="Yes",AA347,AG347)</f>
        <v>25.3</v>
      </c>
      <c r="T347" s="37" t="s">
        <v>49</v>
      </c>
      <c r="U347" s="5" t="str">
        <f>+Instructions!$B$3</f>
        <v>G</v>
      </c>
      <c r="V347" s="52"/>
      <c r="W347" s="56">
        <f>+Instructions!$C$22</f>
        <v>0</v>
      </c>
      <c r="X347" s="17">
        <f>ROUND($AA347*(1-W347)+0.004999,2)</f>
        <v>25.3</v>
      </c>
      <c r="Y347" s="52"/>
      <c r="Z347" s="6" t="s">
        <v>868</v>
      </c>
      <c r="AA347" s="39">
        <v>25.3</v>
      </c>
      <c r="AB347" s="60">
        <f>+W347</f>
        <v>0</v>
      </c>
      <c r="AC347" s="17">
        <f>+X347</f>
        <v>25.3</v>
      </c>
      <c r="AD347" s="12">
        <f>(AG347-AC347)/AG347</f>
        <v>0</v>
      </c>
      <c r="AE347" s="122"/>
      <c r="AF347" s="130">
        <v>3</v>
      </c>
      <c r="AG347" s="53">
        <f>SUM(AJ347:AL347)+AE347</f>
        <v>25.3</v>
      </c>
      <c r="AH347" s="52"/>
      <c r="AJ347" s="17">
        <f>ROUND(AC347/(1-VLOOKUP(AF347,Group,2,FALSE)),2)</f>
        <v>25.3</v>
      </c>
      <c r="AK347" s="17">
        <f>IF(VLOOKUP(AF347,Group,5,FALSE)="YES",VLOOKUP(ROUND(ROUND(AJ347,1)-AJ347,2),Round,2,FALSE)+VLOOKUP(AF347,Group,6,FALSE),0)</f>
        <v>0</v>
      </c>
      <c r="AL347" s="17">
        <f>IF(VLOOKUP(AF347,Group,7,FALSE)="",0,ROUND(AJ347-0.04999,1)-AJ347+AM347)</f>
        <v>0</v>
      </c>
      <c r="AM347" s="17" t="str">
        <f>IF(VLOOKUP(AF347,Group,7,FALSE)="","",VLOOKUP(AF347,Group,7,FALSE))</f>
        <v/>
      </c>
      <c r="AO347" s="100" t="s">
        <v>61</v>
      </c>
    </row>
    <row r="348" spans="1:41" s="3" customFormat="1" ht="2.25" customHeight="1" x14ac:dyDescent="0.2">
      <c r="C348" s="73"/>
      <c r="P348" s="74"/>
      <c r="Q348" s="89"/>
      <c r="R348" s="6"/>
      <c r="S348" s="39"/>
      <c r="T348" s="6"/>
      <c r="U348" s="5"/>
      <c r="V348" s="52"/>
      <c r="W348" s="56"/>
      <c r="X348" s="15"/>
      <c r="Y348" s="52"/>
      <c r="Z348" s="39"/>
      <c r="AA348" s="39"/>
      <c r="AB348" s="55"/>
      <c r="AC348" s="17"/>
      <c r="AD348" s="15"/>
      <c r="AE348" s="65"/>
      <c r="AF348" s="65"/>
      <c r="AG348" s="39"/>
      <c r="AH348" s="52"/>
      <c r="AO348" s="142"/>
    </row>
    <row r="349" spans="1:41" s="202" customFormat="1" ht="9.9499999999999993" customHeight="1" x14ac:dyDescent="0.2">
      <c r="C349" s="217" t="s">
        <v>614</v>
      </c>
      <c r="D349" s="3"/>
      <c r="E349" s="171"/>
      <c r="F349" s="3"/>
      <c r="G349" s="171"/>
      <c r="H349" s="3"/>
      <c r="I349" s="143"/>
      <c r="J349" s="3"/>
      <c r="K349" s="3"/>
      <c r="L349" s="171"/>
      <c r="M349" s="3"/>
      <c r="N349" s="3"/>
      <c r="O349" s="3"/>
      <c r="P349" s="74"/>
      <c r="Q349" s="89"/>
      <c r="R349" s="6"/>
      <c r="S349" s="39"/>
      <c r="T349" s="6"/>
      <c r="U349" s="5"/>
      <c r="V349" s="205"/>
      <c r="W349" s="208"/>
      <c r="X349" s="207"/>
      <c r="Y349" s="205"/>
      <c r="Z349" s="204"/>
      <c r="AA349" s="204"/>
      <c r="AB349" s="209"/>
      <c r="AC349" s="206"/>
      <c r="AD349" s="207"/>
      <c r="AE349" s="210"/>
      <c r="AF349" s="210"/>
      <c r="AG349" s="204"/>
      <c r="AH349" s="205"/>
      <c r="AO349" s="211"/>
    </row>
    <row r="350" spans="1:41" s="202" customFormat="1" ht="0.95" customHeight="1" x14ac:dyDescent="0.2">
      <c r="A350" s="202" t="s">
        <v>125</v>
      </c>
      <c r="C350" s="3"/>
      <c r="D350" s="3"/>
      <c r="E350" s="3"/>
      <c r="F350" s="3"/>
      <c r="G350" s="3"/>
      <c r="H350" s="3"/>
      <c r="I350" s="3"/>
      <c r="J350" s="3"/>
      <c r="K350" s="3"/>
      <c r="L350" s="3"/>
      <c r="M350" s="3"/>
      <c r="N350" s="3"/>
      <c r="O350" s="3"/>
      <c r="P350" s="74"/>
      <c r="Q350" s="89"/>
      <c r="R350" s="6"/>
      <c r="S350" s="39"/>
      <c r="T350" s="6"/>
      <c r="U350" s="5"/>
      <c r="V350" s="205"/>
      <c r="W350" s="208"/>
      <c r="X350" s="207"/>
      <c r="Y350" s="205"/>
      <c r="Z350" s="204"/>
      <c r="AA350" s="204"/>
      <c r="AB350" s="209"/>
      <c r="AC350" s="206"/>
      <c r="AD350" s="207"/>
      <c r="AE350" s="210"/>
      <c r="AF350" s="210"/>
      <c r="AG350" s="204"/>
      <c r="AH350" s="205"/>
      <c r="AO350" s="211"/>
    </row>
    <row r="351" spans="1:41" s="3" customFormat="1" ht="9.9499999999999993" customHeight="1" x14ac:dyDescent="0.2">
      <c r="D351" s="40" t="s">
        <v>10</v>
      </c>
      <c r="E351" s="143" t="s">
        <v>541</v>
      </c>
      <c r="G351" s="143"/>
      <c r="H351" s="143"/>
      <c r="J351" s="143"/>
      <c r="K351" s="143"/>
      <c r="L351" s="143"/>
      <c r="N351" s="143"/>
      <c r="O351" s="3" t="s">
        <v>139</v>
      </c>
      <c r="P351" s="74"/>
      <c r="Q351" s="89"/>
      <c r="R351" s="6"/>
      <c r="S351" s="39"/>
      <c r="T351" s="6"/>
      <c r="U351" s="5"/>
      <c r="V351" s="52"/>
      <c r="W351" s="56"/>
      <c r="X351" s="15"/>
      <c r="Y351" s="52"/>
      <c r="Z351" s="39"/>
      <c r="AA351" s="39"/>
      <c r="AB351" s="55"/>
      <c r="AC351" s="17"/>
      <c r="AD351" s="15"/>
      <c r="AE351" s="65"/>
      <c r="AF351" s="65"/>
      <c r="AG351" s="39"/>
      <c r="AH351" s="52"/>
      <c r="AO351" s="142"/>
    </row>
    <row r="352" spans="1:41" s="3" customFormat="1" ht="0.95" customHeight="1" x14ac:dyDescent="0.2">
      <c r="A352" s="3" t="s">
        <v>125</v>
      </c>
      <c r="P352" s="74"/>
      <c r="Q352" s="89"/>
      <c r="R352" s="6"/>
      <c r="S352" s="39"/>
      <c r="T352" s="6"/>
      <c r="U352" s="5"/>
      <c r="V352" s="52"/>
      <c r="W352" s="56"/>
      <c r="X352" s="15"/>
      <c r="Y352" s="52"/>
      <c r="Z352" s="39"/>
      <c r="AA352" s="39"/>
      <c r="AB352" s="55"/>
      <c r="AC352" s="17"/>
      <c r="AD352" s="15"/>
      <c r="AE352" s="65"/>
      <c r="AF352" s="65"/>
      <c r="AG352" s="39"/>
      <c r="AH352" s="52"/>
      <c r="AO352" s="142"/>
    </row>
    <row r="353" spans="1:41" s="3" customFormat="1" ht="9.9499999999999993" customHeight="1" x14ac:dyDescent="0.2">
      <c r="B353" s="114" t="s">
        <v>57</v>
      </c>
      <c r="D353" s="40"/>
      <c r="E353" s="74" t="s">
        <v>699</v>
      </c>
      <c r="F353" s="74"/>
      <c r="G353" s="30" t="s">
        <v>50</v>
      </c>
      <c r="H353" s="30"/>
      <c r="I353" s="30"/>
      <c r="J353" s="30"/>
      <c r="K353" s="30" t="s">
        <v>264</v>
      </c>
      <c r="L353" s="30"/>
      <c r="M353" s="30"/>
      <c r="N353" s="187" t="s">
        <v>700</v>
      </c>
      <c r="P353" s="74"/>
      <c r="Q353" s="89"/>
      <c r="R353" s="29" t="s">
        <v>780</v>
      </c>
      <c r="S353" s="39">
        <f>IF(Suggested="Yes",AA353,AG353)</f>
        <v>373.55</v>
      </c>
      <c r="T353" s="37" t="s">
        <v>48</v>
      </c>
      <c r="U353" s="5" t="str">
        <f>+Instructions!$B$3</f>
        <v>G</v>
      </c>
      <c r="V353" s="52"/>
      <c r="W353" s="56">
        <f>+Instructions!$C$22</f>
        <v>0</v>
      </c>
      <c r="X353" s="17">
        <f>ROUND($AA353*(1-W353)+0.004999,2)</f>
        <v>373.55</v>
      </c>
      <c r="Y353" s="52"/>
      <c r="Z353" s="6" t="s">
        <v>868</v>
      </c>
      <c r="AA353" s="39">
        <v>373.55</v>
      </c>
      <c r="AB353" s="60">
        <f t="shared" ref="AB353:AC355" si="33">+W353</f>
        <v>0</v>
      </c>
      <c r="AC353" s="17">
        <f t="shared" si="33"/>
        <v>373.55</v>
      </c>
      <c r="AD353" s="12">
        <f>(AG353-AC353)/AG353</f>
        <v>0</v>
      </c>
      <c r="AE353" s="122"/>
      <c r="AF353" s="129">
        <v>1</v>
      </c>
      <c r="AG353" s="38">
        <f>SUM(AJ353:AL353)+AE353</f>
        <v>373.55</v>
      </c>
      <c r="AH353" s="52"/>
      <c r="AJ353" s="17">
        <f>ROUND(AC353/(1-VLOOKUP(AF353,Group,2,FALSE)),2)</f>
        <v>373.55</v>
      </c>
      <c r="AK353" s="17">
        <f>IF(VLOOKUP(AF353,Group,5,FALSE)="YES",VLOOKUP(ROUND(ROUND(AJ353,1)-AJ353,2),Round,2,FALSE)+VLOOKUP(AF353,Group,6,FALSE),0)</f>
        <v>0</v>
      </c>
      <c r="AL353" s="17">
        <f>IF(VLOOKUP(AF353,Group,7,FALSE)="",0,ROUND(AJ353-0.04999,1)-AJ353+AM353)</f>
        <v>0</v>
      </c>
      <c r="AM353" s="17" t="str">
        <f>IF(VLOOKUP(AF353,Group,7,FALSE)="","",VLOOKUP(AF353,Group,7,FALSE))</f>
        <v/>
      </c>
      <c r="AO353" s="100" t="s">
        <v>61</v>
      </c>
    </row>
    <row r="354" spans="1:41" s="3" customFormat="1" ht="10.5" customHeight="1" x14ac:dyDescent="0.2">
      <c r="B354" s="114" t="s">
        <v>57</v>
      </c>
      <c r="D354" s="40"/>
      <c r="E354" s="74" t="s">
        <v>699</v>
      </c>
      <c r="F354" s="74"/>
      <c r="G354" s="30" t="s">
        <v>565</v>
      </c>
      <c r="H354" s="30"/>
      <c r="I354" s="30"/>
      <c r="K354" s="30" t="s">
        <v>264</v>
      </c>
      <c r="M354" s="30"/>
      <c r="N354" s="187" t="s">
        <v>700</v>
      </c>
      <c r="P354" s="74"/>
      <c r="Q354" s="89"/>
      <c r="R354" s="29" t="s">
        <v>855</v>
      </c>
      <c r="S354" s="39">
        <f>IF(Suggested="Yes",AA354,AG354)</f>
        <v>1212.2</v>
      </c>
      <c r="T354" s="37" t="s">
        <v>48</v>
      </c>
      <c r="U354" s="5" t="str">
        <f>+Instructions!$B$3</f>
        <v>G</v>
      </c>
      <c r="V354" s="52"/>
      <c r="W354" s="56">
        <f>+Instructions!$C$22</f>
        <v>0</v>
      </c>
      <c r="X354" s="17">
        <f>ROUND($AA354*(1-W354)+0.004999,2)</f>
        <v>1212.2</v>
      </c>
      <c r="Y354" s="52"/>
      <c r="Z354" s="6" t="s">
        <v>868</v>
      </c>
      <c r="AA354" s="39">
        <v>1212.2</v>
      </c>
      <c r="AB354" s="60">
        <f t="shared" si="33"/>
        <v>0</v>
      </c>
      <c r="AC354" s="17">
        <f t="shared" si="33"/>
        <v>1212.2</v>
      </c>
      <c r="AD354" s="12">
        <f>(AG354-AC354)/AG354</f>
        <v>0</v>
      </c>
      <c r="AE354" s="122"/>
      <c r="AF354" s="129">
        <v>1</v>
      </c>
      <c r="AG354" s="38">
        <f>SUM(AJ354:AL354)+AE354</f>
        <v>1212.2</v>
      </c>
      <c r="AH354" s="52"/>
      <c r="AJ354" s="17">
        <f>ROUND(AC354/(1-VLOOKUP(AF354,Group,2,FALSE)),2)</f>
        <v>1212.2</v>
      </c>
      <c r="AK354" s="17">
        <f>IF(VLOOKUP(AF354,Group,5,FALSE)="YES",VLOOKUP(ROUND(ROUND(AJ354,1)-AJ354,2),Round,2,FALSE)+VLOOKUP(AF354,Group,6,FALSE),0)</f>
        <v>0</v>
      </c>
      <c r="AL354" s="17">
        <f>IF(VLOOKUP(AF354,Group,7,FALSE)="",0,ROUND(AJ354-0.04999,1)-AJ354+AM354)</f>
        <v>0</v>
      </c>
      <c r="AM354" s="17" t="str">
        <f>IF(VLOOKUP(AF354,Group,7,FALSE)="","",VLOOKUP(AF354,Group,7,FALSE))</f>
        <v/>
      </c>
      <c r="AO354" s="100" t="s">
        <v>61</v>
      </c>
    </row>
    <row r="355" spans="1:41" s="3" customFormat="1" ht="10.5" customHeight="1" x14ac:dyDescent="0.2">
      <c r="B355" s="114" t="s">
        <v>57</v>
      </c>
      <c r="D355" s="40"/>
      <c r="E355" s="74" t="s">
        <v>615</v>
      </c>
      <c r="F355" s="74"/>
      <c r="G355" s="30" t="s">
        <v>616</v>
      </c>
      <c r="H355" s="30"/>
      <c r="I355" s="30"/>
      <c r="K355" s="30" t="s">
        <v>264</v>
      </c>
      <c r="L355" s="30"/>
      <c r="M355" s="30"/>
      <c r="N355" s="187" t="s">
        <v>701</v>
      </c>
      <c r="P355" s="74"/>
      <c r="Q355" s="89"/>
      <c r="R355" s="29" t="s">
        <v>843</v>
      </c>
      <c r="S355" s="39">
        <f>IF(Suggested="Yes",AA355,AG355)</f>
        <v>1659.9</v>
      </c>
      <c r="T355" s="37" t="s">
        <v>48</v>
      </c>
      <c r="U355" s="5" t="str">
        <f>+Instructions!$B$3</f>
        <v>G</v>
      </c>
      <c r="V355" s="52"/>
      <c r="W355" s="56">
        <f>+Instructions!$C$22</f>
        <v>0</v>
      </c>
      <c r="X355" s="17">
        <f>ROUND($AA355*(1-W355)+0.004999,2)</f>
        <v>1659.9</v>
      </c>
      <c r="Y355" s="52"/>
      <c r="Z355" s="6" t="s">
        <v>868</v>
      </c>
      <c r="AA355" s="39">
        <v>1659.9</v>
      </c>
      <c r="AB355" s="60">
        <f t="shared" si="33"/>
        <v>0</v>
      </c>
      <c r="AC355" s="17">
        <f t="shared" si="33"/>
        <v>1659.9</v>
      </c>
      <c r="AD355" s="12">
        <f>(AG355-AC355)/AG355</f>
        <v>0</v>
      </c>
      <c r="AE355" s="122"/>
      <c r="AF355" s="129">
        <v>1</v>
      </c>
      <c r="AG355" s="38">
        <f>SUM(AJ355:AL355)+AE355</f>
        <v>1659.9</v>
      </c>
      <c r="AH355" s="52"/>
      <c r="AJ355" s="17">
        <f>ROUND(AC355/(1-VLOOKUP(AF355,Group,2,FALSE)),2)</f>
        <v>1659.9</v>
      </c>
      <c r="AK355" s="17">
        <f>IF(VLOOKUP(AF355,Group,5,FALSE)="YES",VLOOKUP(ROUND(ROUND(AJ355,1)-AJ355,2),Round,2,FALSE)+VLOOKUP(AF355,Group,6,FALSE),0)</f>
        <v>0</v>
      </c>
      <c r="AL355" s="17">
        <f>IF(VLOOKUP(AF355,Group,7,FALSE)="",0,ROUND(AJ355-0.04999,1)-AJ355+AM355)</f>
        <v>0</v>
      </c>
      <c r="AM355" s="17" t="str">
        <f>IF(VLOOKUP(AF355,Group,7,FALSE)="","",VLOOKUP(AF355,Group,7,FALSE))</f>
        <v/>
      </c>
      <c r="AO355" s="100" t="s">
        <v>61</v>
      </c>
    </row>
    <row r="356" spans="1:41" s="3" customFormat="1" ht="2.25" customHeight="1" x14ac:dyDescent="0.2">
      <c r="C356" s="73"/>
      <c r="P356" s="74"/>
      <c r="Q356" s="89"/>
      <c r="R356" s="6"/>
      <c r="S356" s="39"/>
      <c r="T356" s="6"/>
      <c r="U356" s="5"/>
      <c r="V356" s="52"/>
      <c r="W356" s="56"/>
      <c r="X356" s="15"/>
      <c r="Y356" s="52"/>
      <c r="Z356" s="39"/>
      <c r="AA356" s="39"/>
      <c r="AB356" s="55"/>
      <c r="AC356" s="17"/>
      <c r="AD356" s="15"/>
      <c r="AE356" s="65"/>
      <c r="AF356" s="65"/>
      <c r="AG356" s="39"/>
      <c r="AH356" s="52"/>
      <c r="AO356" s="142"/>
    </row>
    <row r="357" spans="1:41" s="202" customFormat="1" ht="9.9499999999999993" customHeight="1" x14ac:dyDescent="0.2">
      <c r="C357" s="217" t="s">
        <v>804</v>
      </c>
      <c r="D357" s="3"/>
      <c r="E357" s="171"/>
      <c r="F357" s="3"/>
      <c r="G357" s="171"/>
      <c r="H357" s="3"/>
      <c r="I357" s="143"/>
      <c r="J357" s="3"/>
      <c r="K357" s="3"/>
      <c r="L357" s="171"/>
      <c r="M357" s="3"/>
      <c r="N357" s="3"/>
      <c r="O357" s="3"/>
      <c r="P357" s="74"/>
      <c r="Q357" s="89"/>
      <c r="R357" s="6"/>
      <c r="S357" s="39"/>
      <c r="T357" s="6"/>
      <c r="U357" s="5"/>
      <c r="V357" s="205"/>
      <c r="W357" s="208"/>
      <c r="X357" s="207"/>
      <c r="Y357" s="205"/>
      <c r="Z357" s="204"/>
      <c r="AA357" s="204"/>
      <c r="AB357" s="209"/>
      <c r="AC357" s="206"/>
      <c r="AD357" s="207"/>
      <c r="AE357" s="210"/>
      <c r="AF357" s="210"/>
      <c r="AG357" s="204"/>
      <c r="AH357" s="205"/>
      <c r="AO357" s="211"/>
    </row>
    <row r="358" spans="1:41" s="202" customFormat="1" ht="0.95" customHeight="1" x14ac:dyDescent="0.2">
      <c r="A358" s="202" t="s">
        <v>125</v>
      </c>
      <c r="C358" s="3"/>
      <c r="D358" s="3"/>
      <c r="E358" s="3"/>
      <c r="F358" s="3"/>
      <c r="G358" s="3"/>
      <c r="H358" s="3"/>
      <c r="I358" s="3"/>
      <c r="J358" s="3"/>
      <c r="K358" s="3"/>
      <c r="L358" s="3"/>
      <c r="M358" s="3"/>
      <c r="N358" s="3"/>
      <c r="O358" s="3"/>
      <c r="P358" s="74"/>
      <c r="Q358" s="89"/>
      <c r="R358" s="6"/>
      <c r="S358" s="39"/>
      <c r="T358" s="6"/>
      <c r="U358" s="5"/>
      <c r="V358" s="205"/>
      <c r="W358" s="208"/>
      <c r="X358" s="207"/>
      <c r="Y358" s="205"/>
      <c r="Z358" s="204"/>
      <c r="AA358" s="204"/>
      <c r="AB358" s="209"/>
      <c r="AC358" s="206"/>
      <c r="AD358" s="207"/>
      <c r="AE358" s="210"/>
      <c r="AF358" s="210"/>
      <c r="AG358" s="204"/>
      <c r="AH358" s="205"/>
      <c r="AO358" s="211"/>
    </row>
    <row r="359" spans="1:41" s="3" customFormat="1" ht="9.9499999999999993" customHeight="1" x14ac:dyDescent="0.2">
      <c r="C359" s="144"/>
      <c r="D359" s="40" t="s">
        <v>10</v>
      </c>
      <c r="E359" s="143" t="s">
        <v>510</v>
      </c>
      <c r="F359" s="143"/>
      <c r="G359" s="171"/>
      <c r="I359" s="143"/>
      <c r="L359" s="171"/>
      <c r="P359" s="74"/>
      <c r="Q359" s="89"/>
      <c r="R359" s="177"/>
      <c r="S359" s="196"/>
      <c r="T359" s="197"/>
      <c r="U359" s="5"/>
      <c r="V359" s="52"/>
      <c r="W359" s="56"/>
      <c r="X359" s="15"/>
      <c r="Y359" s="52"/>
      <c r="Z359" s="39"/>
      <c r="AA359" s="39"/>
      <c r="AB359" s="55"/>
      <c r="AC359" s="17"/>
      <c r="AD359" s="15"/>
      <c r="AE359" s="65"/>
      <c r="AF359" s="65"/>
      <c r="AG359" s="39"/>
      <c r="AH359" s="52"/>
      <c r="AO359" s="142"/>
    </row>
    <row r="360" spans="1:41" s="202" customFormat="1" ht="0.95" customHeight="1" x14ac:dyDescent="0.2">
      <c r="A360" s="202" t="s">
        <v>125</v>
      </c>
      <c r="C360" s="3"/>
      <c r="D360" s="3"/>
      <c r="E360" s="3"/>
      <c r="F360" s="3"/>
      <c r="G360" s="3"/>
      <c r="H360" s="3"/>
      <c r="I360" s="3"/>
      <c r="J360" s="3"/>
      <c r="K360" s="3"/>
      <c r="L360" s="3"/>
      <c r="M360" s="3"/>
      <c r="N360" s="3"/>
      <c r="O360" s="3"/>
      <c r="P360" s="74"/>
      <c r="Q360" s="89"/>
      <c r="R360" s="6"/>
      <c r="S360" s="39"/>
      <c r="T360" s="6"/>
      <c r="U360" s="5"/>
      <c r="V360" s="205"/>
      <c r="W360" s="208"/>
      <c r="X360" s="207"/>
      <c r="Y360" s="205"/>
      <c r="Z360" s="204"/>
      <c r="AA360" s="204"/>
      <c r="AB360" s="209"/>
      <c r="AC360" s="206"/>
      <c r="AD360" s="207"/>
      <c r="AE360" s="210"/>
      <c r="AF360" s="210"/>
      <c r="AG360" s="204"/>
      <c r="AH360" s="205"/>
      <c r="AO360" s="211"/>
    </row>
    <row r="361" spans="1:41" s="3" customFormat="1" ht="9.9499999999999993" customHeight="1" x14ac:dyDescent="0.2">
      <c r="B361" s="114" t="s">
        <v>57</v>
      </c>
      <c r="C361" s="3" t="s">
        <v>139</v>
      </c>
      <c r="D361" s="40"/>
      <c r="E361" s="74" t="s">
        <v>215</v>
      </c>
      <c r="F361" s="74"/>
      <c r="G361" s="30" t="s">
        <v>50</v>
      </c>
      <c r="H361" s="30"/>
      <c r="I361" s="30"/>
      <c r="K361" s="30" t="s">
        <v>418</v>
      </c>
      <c r="L361" s="30"/>
      <c r="M361" s="30"/>
      <c r="N361" s="30"/>
      <c r="P361" s="74" t="s">
        <v>214</v>
      </c>
      <c r="Q361" s="89"/>
      <c r="R361" s="29"/>
      <c r="S361" s="39">
        <f>IF(Suggested="Yes",AA361,AG361)</f>
        <v>14.55</v>
      </c>
      <c r="T361" s="37" t="s">
        <v>49</v>
      </c>
      <c r="U361" s="5" t="str">
        <f>+Instructions!$B$3</f>
        <v>G</v>
      </c>
      <c r="V361" s="52"/>
      <c r="W361" s="56">
        <f>+Instructions!$C$22</f>
        <v>0</v>
      </c>
      <c r="X361" s="17">
        <f>ROUND($AA361*(1-W361)+0.004999,2)</f>
        <v>14.55</v>
      </c>
      <c r="Y361" s="52"/>
      <c r="Z361" s="6" t="s">
        <v>868</v>
      </c>
      <c r="AA361" s="39">
        <v>14.55</v>
      </c>
      <c r="AB361" s="60">
        <f>+W361</f>
        <v>0</v>
      </c>
      <c r="AC361" s="17">
        <f>+X361</f>
        <v>14.55</v>
      </c>
      <c r="AD361" s="12">
        <f>(AG361-AC361)/AG361</f>
        <v>0</v>
      </c>
      <c r="AE361" s="122"/>
      <c r="AF361" s="129">
        <v>1</v>
      </c>
      <c r="AG361" s="38">
        <f>SUM(AJ361:AL361)+AE361</f>
        <v>14.55</v>
      </c>
      <c r="AH361" s="52"/>
      <c r="AJ361" s="17">
        <f>ROUND(AC361/(1-VLOOKUP(AF361,Group,2,FALSE)),2)</f>
        <v>14.55</v>
      </c>
      <c r="AK361" s="17">
        <f>IF(VLOOKUP(AF361,Group,5,FALSE)="YES",VLOOKUP(ROUND(ROUND(AJ361,1)-AJ361,2),Round,2,FALSE)+VLOOKUP(AF361,Group,6,FALSE),0)</f>
        <v>0</v>
      </c>
      <c r="AL361" s="17">
        <f>IF(VLOOKUP(AF361,Group,7,FALSE)="",0,ROUND(AJ361-0.04999,1)-AJ361+AM361)</f>
        <v>0</v>
      </c>
      <c r="AM361" s="17" t="str">
        <f>IF(VLOOKUP(AF361,Group,7,FALSE)="","",VLOOKUP(AF361,Group,7,FALSE))</f>
        <v/>
      </c>
      <c r="AO361" s="100" t="s">
        <v>61</v>
      </c>
    </row>
    <row r="362" spans="1:41" s="3" customFormat="1" ht="10.5" customHeight="1" x14ac:dyDescent="0.2">
      <c r="B362" s="114" t="s">
        <v>57</v>
      </c>
      <c r="D362" s="40"/>
      <c r="E362" s="74" t="s">
        <v>309</v>
      </c>
      <c r="F362" s="74"/>
      <c r="G362" s="30" t="s">
        <v>50</v>
      </c>
      <c r="H362" s="30"/>
      <c r="I362" s="30"/>
      <c r="K362" s="30" t="s">
        <v>418</v>
      </c>
      <c r="L362" s="30"/>
      <c r="M362" s="30"/>
      <c r="N362" s="30"/>
      <c r="P362" s="74" t="s">
        <v>275</v>
      </c>
      <c r="Q362" s="89"/>
      <c r="R362" s="29"/>
      <c r="S362" s="39">
        <f>IF(Suggested="Yes",AA362,AG362)</f>
        <v>14.95</v>
      </c>
      <c r="T362" s="37" t="s">
        <v>49</v>
      </c>
      <c r="U362" s="5" t="str">
        <f>+Instructions!$B$3</f>
        <v>G</v>
      </c>
      <c r="V362" s="52"/>
      <c r="W362" s="56">
        <f>+Instructions!$C$22</f>
        <v>0</v>
      </c>
      <c r="X362" s="17">
        <f>ROUND($AA362*(1-W362)+0.004999,2)</f>
        <v>14.95</v>
      </c>
      <c r="Y362" s="52"/>
      <c r="Z362" s="6" t="s">
        <v>868</v>
      </c>
      <c r="AA362" s="39">
        <v>14.95</v>
      </c>
      <c r="AB362" s="60">
        <f>+W362</f>
        <v>0</v>
      </c>
      <c r="AC362" s="17">
        <f>+X362</f>
        <v>14.95</v>
      </c>
      <c r="AD362" s="12">
        <f>(AG362-AC362)/AG362</f>
        <v>0</v>
      </c>
      <c r="AE362" s="122"/>
      <c r="AF362" s="129">
        <v>1</v>
      </c>
      <c r="AG362" s="38">
        <f>SUM(AJ362:AL362)+AE362</f>
        <v>14.95</v>
      </c>
      <c r="AH362" s="52"/>
      <c r="AJ362" s="17">
        <f>ROUND(AC362/(1-VLOOKUP(AF362,Group,2,FALSE)),2)</f>
        <v>14.95</v>
      </c>
      <c r="AK362" s="17">
        <f>IF(VLOOKUP(AF362,Group,5,FALSE)="YES",VLOOKUP(ROUND(ROUND(AJ362,1)-AJ362,2),Round,2,FALSE)+VLOOKUP(AF362,Group,6,FALSE),0)</f>
        <v>0</v>
      </c>
      <c r="AL362" s="17">
        <f>IF(VLOOKUP(AF362,Group,7,FALSE)="",0,ROUND(AJ362-0.04999,1)-AJ362+AM362)</f>
        <v>0</v>
      </c>
      <c r="AM362" s="17" t="str">
        <f>IF(VLOOKUP(AF362,Group,7,FALSE)="","",VLOOKUP(AF362,Group,7,FALSE))</f>
        <v/>
      </c>
      <c r="AO362" s="100" t="s">
        <v>61</v>
      </c>
    </row>
    <row r="363" spans="1:41" s="3" customFormat="1" ht="0.95" customHeight="1" x14ac:dyDescent="0.2">
      <c r="A363" s="3" t="s">
        <v>125</v>
      </c>
      <c r="P363" s="74"/>
      <c r="Q363" s="89"/>
      <c r="R363" s="6"/>
      <c r="S363" s="39"/>
      <c r="T363" s="6"/>
      <c r="U363" s="5"/>
      <c r="V363" s="52"/>
      <c r="W363" s="56"/>
      <c r="X363" s="15"/>
      <c r="Y363" s="52"/>
      <c r="Z363" s="39"/>
      <c r="AA363" s="39"/>
      <c r="AB363" s="55"/>
      <c r="AC363" s="17"/>
      <c r="AD363" s="15"/>
      <c r="AE363" s="65"/>
      <c r="AF363" s="65"/>
      <c r="AG363" s="39"/>
      <c r="AH363" s="52"/>
      <c r="AO363" s="142"/>
    </row>
    <row r="364" spans="1:41" s="3" customFormat="1" ht="9.9499999999999993" customHeight="1" x14ac:dyDescent="0.2">
      <c r="B364" s="113" t="s">
        <v>8</v>
      </c>
      <c r="D364" s="40"/>
      <c r="E364" s="74" t="s">
        <v>222</v>
      </c>
      <c r="F364" s="74"/>
      <c r="G364" s="30" t="s">
        <v>598</v>
      </c>
      <c r="H364" s="30"/>
      <c r="I364" s="30"/>
      <c r="J364" s="30"/>
      <c r="K364" s="30" t="s">
        <v>455</v>
      </c>
      <c r="L364" s="30"/>
      <c r="M364" s="30"/>
      <c r="N364" s="30"/>
      <c r="P364" s="74" t="s">
        <v>539</v>
      </c>
      <c r="Q364" s="89"/>
      <c r="R364" s="29" t="s">
        <v>812</v>
      </c>
      <c r="S364" s="39">
        <f>IF(Suggested="Yes",AA364,AG364)</f>
        <v>246.45</v>
      </c>
      <c r="T364" s="37" t="s">
        <v>48</v>
      </c>
      <c r="U364" s="5" t="str">
        <f>+Instructions!$B$3</f>
        <v>G</v>
      </c>
      <c r="V364" s="52"/>
      <c r="W364" s="56">
        <f>+Instructions!$C$22</f>
        <v>0</v>
      </c>
      <c r="X364" s="17">
        <f>ROUND($AA364*(1-W364)+0.004999,2)</f>
        <v>246.45</v>
      </c>
      <c r="Y364" s="52"/>
      <c r="Z364" s="6" t="s">
        <v>869</v>
      </c>
      <c r="AA364" s="39">
        <v>246.45</v>
      </c>
      <c r="AB364" s="60">
        <f t="shared" ref="AB364:AC367" si="34">+W364</f>
        <v>0</v>
      </c>
      <c r="AC364" s="17">
        <f t="shared" si="34"/>
        <v>246.45</v>
      </c>
      <c r="AD364" s="12">
        <f>(AG364-AC364)/AG364</f>
        <v>0</v>
      </c>
      <c r="AE364" s="122"/>
      <c r="AF364" s="130">
        <v>3</v>
      </c>
      <c r="AG364" s="53">
        <f>SUM(AJ364:AL364)+AE364</f>
        <v>246.45</v>
      </c>
      <c r="AH364" s="52"/>
      <c r="AJ364" s="17">
        <f>ROUND(AC364/(1-VLOOKUP(AF364,Group,2,FALSE)),2)</f>
        <v>246.45</v>
      </c>
      <c r="AK364" s="17">
        <f>IF(VLOOKUP(AF364,Group,5,FALSE)="YES",VLOOKUP(ROUND(ROUND(AJ364,1)-AJ364,2),Round,2,FALSE)+VLOOKUP(AF364,Group,6,FALSE),0)</f>
        <v>0</v>
      </c>
      <c r="AL364" s="17">
        <f>IF(VLOOKUP(AF364,Group,7,FALSE)="",0,ROUND(AJ364-0.04999,1)-AJ364+AM364)</f>
        <v>0</v>
      </c>
      <c r="AM364" s="17" t="str">
        <f>IF(VLOOKUP(AF364,Group,7,FALSE)="","",VLOOKUP(AF364,Group,7,FALSE))</f>
        <v/>
      </c>
      <c r="AO364" s="100" t="s">
        <v>61</v>
      </c>
    </row>
    <row r="365" spans="1:41" s="3" customFormat="1" ht="9.9499999999999993" customHeight="1" x14ac:dyDescent="0.2">
      <c r="B365" s="113" t="s">
        <v>8</v>
      </c>
      <c r="D365" s="40"/>
      <c r="E365" s="74" t="s">
        <v>222</v>
      </c>
      <c r="F365" s="74"/>
      <c r="G365" s="30" t="s">
        <v>599</v>
      </c>
      <c r="H365" s="30"/>
      <c r="I365" s="30"/>
      <c r="J365" s="30"/>
      <c r="K365" s="30" t="s">
        <v>455</v>
      </c>
      <c r="L365" s="30"/>
      <c r="M365" s="30"/>
      <c r="N365" s="30"/>
      <c r="P365" s="74" t="s">
        <v>539</v>
      </c>
      <c r="Q365" s="89"/>
      <c r="R365" s="29" t="s">
        <v>812</v>
      </c>
      <c r="S365" s="39">
        <f>IF(Suggested="Yes",AA365,AG365)</f>
        <v>246.45</v>
      </c>
      <c r="T365" s="37" t="s">
        <v>48</v>
      </c>
      <c r="U365" s="5" t="str">
        <f>+Instructions!$B$3</f>
        <v>G</v>
      </c>
      <c r="V365" s="52"/>
      <c r="W365" s="56">
        <f>+Instructions!$C$22</f>
        <v>0</v>
      </c>
      <c r="X365" s="17">
        <f>ROUND($AA365*(1-W365)+0.004999,2)</f>
        <v>246.45</v>
      </c>
      <c r="Y365" s="52"/>
      <c r="Z365" s="6" t="s">
        <v>869</v>
      </c>
      <c r="AA365" s="39">
        <v>246.45</v>
      </c>
      <c r="AB365" s="60">
        <f t="shared" si="34"/>
        <v>0</v>
      </c>
      <c r="AC365" s="17">
        <f t="shared" si="34"/>
        <v>246.45</v>
      </c>
      <c r="AD365" s="12">
        <f>(AG365-AC365)/AG365</f>
        <v>0</v>
      </c>
      <c r="AE365" s="122"/>
      <c r="AF365" s="130">
        <v>3</v>
      </c>
      <c r="AG365" s="53">
        <f>SUM(AJ365:AL365)+AE365</f>
        <v>246.45</v>
      </c>
      <c r="AH365" s="52"/>
      <c r="AJ365" s="17">
        <f>ROUND(AC365/(1-VLOOKUP(AF365,Group,2,FALSE)),2)</f>
        <v>246.45</v>
      </c>
      <c r="AK365" s="17">
        <f>IF(VLOOKUP(AF365,Group,5,FALSE)="YES",VLOOKUP(ROUND(ROUND(AJ365,1)-AJ365,2),Round,2,FALSE)+VLOOKUP(AF365,Group,6,FALSE),0)</f>
        <v>0</v>
      </c>
      <c r="AL365" s="17">
        <f>IF(VLOOKUP(AF365,Group,7,FALSE)="",0,ROUND(AJ365-0.04999,1)-AJ365+AM365)</f>
        <v>0</v>
      </c>
      <c r="AM365" s="17" t="str">
        <f>IF(VLOOKUP(AF365,Group,7,FALSE)="","",VLOOKUP(AF365,Group,7,FALSE))</f>
        <v/>
      </c>
      <c r="AO365" s="100" t="s">
        <v>61</v>
      </c>
    </row>
    <row r="366" spans="1:41" s="3" customFormat="1" ht="9.9499999999999993" customHeight="1" x14ac:dyDescent="0.2">
      <c r="B366" s="113" t="s">
        <v>8</v>
      </c>
      <c r="D366" s="40"/>
      <c r="E366" s="74" t="s">
        <v>222</v>
      </c>
      <c r="F366" s="74"/>
      <c r="G366" s="30" t="s">
        <v>601</v>
      </c>
      <c r="H366" s="30"/>
      <c r="I366" s="30"/>
      <c r="J366" s="30"/>
      <c r="K366" s="30" t="s">
        <v>455</v>
      </c>
      <c r="L366" s="30"/>
      <c r="M366" s="30" t="s">
        <v>590</v>
      </c>
      <c r="N366" s="30"/>
      <c r="P366" s="74" t="s">
        <v>622</v>
      </c>
      <c r="Q366" s="89"/>
      <c r="R366" s="29" t="s">
        <v>812</v>
      </c>
      <c r="S366" s="39">
        <f>IF(Suggested="Yes",AA366,AG366)</f>
        <v>190.2</v>
      </c>
      <c r="T366" s="37" t="s">
        <v>48</v>
      </c>
      <c r="U366" s="5" t="str">
        <f>+Instructions!$B$3</f>
        <v>G</v>
      </c>
      <c r="V366" s="52"/>
      <c r="W366" s="56">
        <f>+Instructions!$C$22</f>
        <v>0</v>
      </c>
      <c r="X366" s="17">
        <f>ROUND($AA366*(1-W366)+0.004999,2)</f>
        <v>190.2</v>
      </c>
      <c r="Y366" s="52"/>
      <c r="Z366" s="6" t="s">
        <v>869</v>
      </c>
      <c r="AA366" s="39">
        <v>190.2</v>
      </c>
      <c r="AB366" s="60">
        <f t="shared" si="34"/>
        <v>0</v>
      </c>
      <c r="AC366" s="17">
        <f t="shared" si="34"/>
        <v>190.2</v>
      </c>
      <c r="AD366" s="12">
        <f>(AG366-AC366)/AG366</f>
        <v>0</v>
      </c>
      <c r="AE366" s="122"/>
      <c r="AF366" s="130">
        <v>3</v>
      </c>
      <c r="AG366" s="53">
        <f>SUM(AJ366:AL366)+AE366</f>
        <v>190.2</v>
      </c>
      <c r="AH366" s="52"/>
      <c r="AJ366" s="17">
        <f>ROUND(AC366/(1-VLOOKUP(AF366,Group,2,FALSE)),2)</f>
        <v>190.2</v>
      </c>
      <c r="AK366" s="17">
        <f>IF(VLOOKUP(AF366,Group,5,FALSE)="YES",VLOOKUP(ROUND(ROUND(AJ366,1)-AJ366,2),Round,2,FALSE)+VLOOKUP(AF366,Group,6,FALSE),0)</f>
        <v>0</v>
      </c>
      <c r="AL366" s="17">
        <f>IF(VLOOKUP(AF366,Group,7,FALSE)="",0,ROUND(AJ366-0.04999,1)-AJ366+AM366)</f>
        <v>0</v>
      </c>
      <c r="AM366" s="17" t="str">
        <f>IF(VLOOKUP(AF366,Group,7,FALSE)="","",VLOOKUP(AF366,Group,7,FALSE))</f>
        <v/>
      </c>
      <c r="AO366" s="100" t="s">
        <v>61</v>
      </c>
    </row>
    <row r="367" spans="1:41" s="3" customFormat="1" ht="9.9499999999999993" customHeight="1" x14ac:dyDescent="0.2">
      <c r="B367" s="113" t="s">
        <v>8</v>
      </c>
      <c r="D367" s="40"/>
      <c r="E367" s="74" t="s">
        <v>222</v>
      </c>
      <c r="F367" s="74"/>
      <c r="G367" s="30" t="s">
        <v>600</v>
      </c>
      <c r="H367" s="30"/>
      <c r="I367" s="30"/>
      <c r="J367" s="30"/>
      <c r="K367" s="30" t="s">
        <v>455</v>
      </c>
      <c r="L367" s="30"/>
      <c r="M367" s="30" t="s">
        <v>590</v>
      </c>
      <c r="N367" s="30"/>
      <c r="P367" s="74" t="s">
        <v>539</v>
      </c>
      <c r="Q367" s="89"/>
      <c r="R367" s="29" t="s">
        <v>812</v>
      </c>
      <c r="S367" s="39">
        <f>IF(Suggested="Yes",AA367,AG367)</f>
        <v>376.05</v>
      </c>
      <c r="T367" s="37" t="s">
        <v>48</v>
      </c>
      <c r="U367" s="5" t="str">
        <f>+Instructions!$B$3</f>
        <v>G</v>
      </c>
      <c r="V367" s="52"/>
      <c r="W367" s="56">
        <f>+Instructions!$C$22</f>
        <v>0</v>
      </c>
      <c r="X367" s="17">
        <f>ROUND($AA367*(1-W367)+0.004999,2)</f>
        <v>376.05</v>
      </c>
      <c r="Y367" s="52"/>
      <c r="Z367" s="6" t="s">
        <v>869</v>
      </c>
      <c r="AA367" s="39">
        <v>376.05</v>
      </c>
      <c r="AB367" s="60">
        <f t="shared" si="34"/>
        <v>0</v>
      </c>
      <c r="AC367" s="17">
        <f t="shared" si="34"/>
        <v>376.05</v>
      </c>
      <c r="AD367" s="12">
        <f>(AG367-AC367)/AG367</f>
        <v>0</v>
      </c>
      <c r="AE367" s="122"/>
      <c r="AF367" s="130">
        <v>3</v>
      </c>
      <c r="AG367" s="53">
        <f>SUM(AJ367:AL367)+AE367</f>
        <v>376.05</v>
      </c>
      <c r="AH367" s="52"/>
      <c r="AJ367" s="17">
        <f>ROUND(AC367/(1-VLOOKUP(AF367,Group,2,FALSE)),2)</f>
        <v>376.05</v>
      </c>
      <c r="AK367" s="17">
        <f>IF(VLOOKUP(AF367,Group,5,FALSE)="YES",VLOOKUP(ROUND(ROUND(AJ367,1)-AJ367,2),Round,2,FALSE)+VLOOKUP(AF367,Group,6,FALSE),0)</f>
        <v>0</v>
      </c>
      <c r="AL367" s="17">
        <f>IF(VLOOKUP(AF367,Group,7,FALSE)="",0,ROUND(AJ367-0.04999,1)-AJ367+AM367)</f>
        <v>0</v>
      </c>
      <c r="AM367" s="17" t="str">
        <f>IF(VLOOKUP(AF367,Group,7,FALSE)="","",VLOOKUP(AF367,Group,7,FALSE))</f>
        <v/>
      </c>
      <c r="AO367" s="100" t="s">
        <v>61</v>
      </c>
    </row>
    <row r="368" spans="1:41" s="3" customFormat="1" ht="0.95" customHeight="1" x14ac:dyDescent="0.2">
      <c r="A368" s="3" t="s">
        <v>125</v>
      </c>
      <c r="P368" s="74"/>
      <c r="Q368" s="89"/>
      <c r="R368" s="6"/>
      <c r="S368" s="39"/>
      <c r="T368" s="6"/>
      <c r="U368" s="5"/>
      <c r="V368" s="52"/>
      <c r="W368" s="56"/>
      <c r="X368" s="15"/>
      <c r="Y368" s="52"/>
      <c r="Z368" s="39"/>
      <c r="AA368" s="39"/>
      <c r="AB368" s="55"/>
      <c r="AC368" s="17"/>
      <c r="AD368" s="15"/>
      <c r="AE368" s="65"/>
      <c r="AF368" s="65"/>
      <c r="AG368" s="39"/>
      <c r="AH368" s="52"/>
      <c r="AO368" s="142"/>
    </row>
    <row r="369" spans="1:41" s="3" customFormat="1" ht="9.6" customHeight="1" x14ac:dyDescent="0.2">
      <c r="B369" s="120"/>
      <c r="C369" s="6"/>
      <c r="D369" s="40" t="s">
        <v>155</v>
      </c>
      <c r="E369" s="169" t="s">
        <v>800</v>
      </c>
      <c r="F369" s="74"/>
      <c r="G369" s="30"/>
      <c r="H369" s="30"/>
      <c r="I369" s="30"/>
      <c r="J369" s="169"/>
      <c r="K369" s="30"/>
      <c r="L369" s="30"/>
      <c r="M369" s="30"/>
      <c r="N369" s="30"/>
      <c r="P369" s="74"/>
      <c r="Q369" s="89"/>
      <c r="R369" s="29"/>
      <c r="S369" s="39"/>
      <c r="T369" s="37"/>
      <c r="U369" s="5"/>
      <c r="V369" s="52"/>
      <c r="W369" s="56"/>
      <c r="X369" s="39"/>
      <c r="Y369" s="52"/>
      <c r="Z369" s="6"/>
      <c r="AA369" s="39"/>
      <c r="AB369" s="60"/>
      <c r="AC369" s="39"/>
      <c r="AD369" s="60"/>
      <c r="AE369" s="75"/>
      <c r="AF369" s="154"/>
      <c r="AG369" s="39"/>
      <c r="AH369" s="52"/>
      <c r="AJ369" s="17"/>
      <c r="AK369" s="17"/>
      <c r="AL369" s="17"/>
      <c r="AM369" s="17"/>
      <c r="AO369" s="31"/>
    </row>
    <row r="370" spans="1:41" s="3" customFormat="1" ht="9.6" customHeight="1" x14ac:dyDescent="0.2">
      <c r="B370" s="120"/>
      <c r="C370" s="6"/>
      <c r="D370" s="40"/>
      <c r="E370" s="169" t="s">
        <v>799</v>
      </c>
      <c r="F370" s="74"/>
      <c r="G370" s="30"/>
      <c r="H370" s="30"/>
      <c r="I370" s="30"/>
      <c r="J370" s="169"/>
      <c r="K370" s="30"/>
      <c r="L370" s="30"/>
      <c r="M370" s="30"/>
      <c r="N370" s="30"/>
      <c r="P370" s="74"/>
      <c r="Q370" s="89"/>
      <c r="R370" s="29"/>
      <c r="S370" s="39"/>
      <c r="T370" s="37"/>
      <c r="U370" s="5"/>
      <c r="V370" s="52"/>
      <c r="W370" s="56"/>
      <c r="X370" s="39"/>
      <c r="Y370" s="52"/>
      <c r="Z370" s="6"/>
      <c r="AA370" s="39"/>
      <c r="AB370" s="60"/>
      <c r="AC370" s="39"/>
      <c r="AD370" s="60"/>
      <c r="AE370" s="75"/>
      <c r="AF370" s="154"/>
      <c r="AG370" s="39"/>
      <c r="AH370" s="52"/>
      <c r="AJ370" s="17"/>
      <c r="AK370" s="17"/>
      <c r="AL370" s="17"/>
      <c r="AM370" s="17"/>
      <c r="AO370" s="31"/>
    </row>
    <row r="371" spans="1:41" s="3" customFormat="1" ht="9.6" customHeight="1" x14ac:dyDescent="0.2">
      <c r="B371" s="120"/>
      <c r="D371" s="40"/>
      <c r="E371" s="169" t="s">
        <v>606</v>
      </c>
      <c r="F371" s="74"/>
      <c r="G371" s="30"/>
      <c r="H371" s="30"/>
      <c r="I371" s="30"/>
      <c r="J371" s="30"/>
      <c r="K371" s="30"/>
      <c r="L371" s="30"/>
      <c r="M371" s="30"/>
      <c r="N371" s="30"/>
      <c r="P371" s="74"/>
      <c r="Q371" s="89"/>
      <c r="R371" s="29"/>
      <c r="S371" s="39"/>
      <c r="T371" s="37"/>
      <c r="U371" s="5"/>
      <c r="V371" s="52"/>
      <c r="W371" s="56"/>
      <c r="X371" s="39"/>
      <c r="Y371" s="52"/>
      <c r="Z371" s="6"/>
      <c r="AA371" s="39"/>
      <c r="AB371" s="60"/>
      <c r="AC371" s="39"/>
      <c r="AD371" s="60"/>
      <c r="AE371" s="75"/>
      <c r="AF371" s="154"/>
      <c r="AG371" s="39"/>
      <c r="AH371" s="52"/>
      <c r="AJ371" s="17"/>
      <c r="AK371" s="17"/>
      <c r="AL371" s="17"/>
      <c r="AM371" s="17"/>
      <c r="AO371" s="31"/>
    </row>
    <row r="372" spans="1:41" s="3" customFormat="1" ht="9.6" customHeight="1" x14ac:dyDescent="0.2">
      <c r="B372" s="120"/>
      <c r="D372" s="40"/>
      <c r="E372" s="169" t="s">
        <v>790</v>
      </c>
      <c r="F372" s="74"/>
      <c r="G372" s="30"/>
      <c r="H372" s="30"/>
      <c r="I372" s="30"/>
      <c r="J372" s="169"/>
      <c r="K372" s="30"/>
      <c r="L372" s="169"/>
      <c r="M372" s="30"/>
      <c r="N372" s="30"/>
      <c r="O372" s="169"/>
      <c r="P372" s="74"/>
      <c r="Q372" s="89"/>
      <c r="R372" s="29"/>
      <c r="S372" s="39"/>
      <c r="T372" s="37"/>
      <c r="U372" s="5"/>
      <c r="V372" s="52"/>
      <c r="W372" s="56"/>
      <c r="X372" s="39"/>
      <c r="Y372" s="52"/>
      <c r="Z372" s="6"/>
      <c r="AA372" s="39"/>
      <c r="AB372" s="60"/>
      <c r="AC372" s="39"/>
      <c r="AD372" s="60"/>
      <c r="AE372" s="75"/>
      <c r="AF372" s="154"/>
      <c r="AG372" s="39"/>
      <c r="AH372" s="52"/>
      <c r="AJ372" s="17"/>
      <c r="AK372" s="17"/>
      <c r="AL372" s="17"/>
      <c r="AM372" s="17"/>
      <c r="AO372" s="31"/>
    </row>
    <row r="373" spans="1:41" s="3" customFormat="1" ht="9.6" customHeight="1" x14ac:dyDescent="0.2">
      <c r="B373" s="120"/>
      <c r="D373" s="40"/>
      <c r="E373" s="169" t="s">
        <v>786</v>
      </c>
      <c r="F373" s="74"/>
      <c r="G373" s="30"/>
      <c r="H373" s="30"/>
      <c r="I373" s="30"/>
      <c r="J373" s="30"/>
      <c r="K373" s="30"/>
      <c r="L373" s="30"/>
      <c r="M373" s="30"/>
      <c r="N373" s="30"/>
      <c r="O373" s="169"/>
      <c r="P373" s="74"/>
      <c r="Q373" s="89"/>
      <c r="R373" s="29"/>
      <c r="S373" s="39"/>
      <c r="T373" s="37"/>
      <c r="U373" s="5"/>
      <c r="V373" s="52"/>
      <c r="W373" s="56"/>
      <c r="X373" s="39"/>
      <c r="Y373" s="52"/>
      <c r="Z373" s="6"/>
      <c r="AA373" s="39"/>
      <c r="AB373" s="60"/>
      <c r="AC373" s="39"/>
      <c r="AD373" s="60"/>
      <c r="AE373" s="75"/>
      <c r="AF373" s="154"/>
      <c r="AG373" s="39"/>
      <c r="AH373" s="52"/>
      <c r="AJ373" s="17"/>
      <c r="AK373" s="17"/>
      <c r="AL373" s="17"/>
      <c r="AM373" s="17"/>
      <c r="AO373" s="31"/>
    </row>
    <row r="374" spans="1:41" s="3" customFormat="1" ht="9.6" customHeight="1" x14ac:dyDescent="0.2">
      <c r="B374" s="120"/>
      <c r="D374" s="40"/>
      <c r="E374" s="169" t="s">
        <v>787</v>
      </c>
      <c r="F374" s="74"/>
      <c r="G374" s="30"/>
      <c r="H374" s="30"/>
      <c r="I374" s="30"/>
      <c r="J374" s="169"/>
      <c r="K374" s="30"/>
      <c r="L374" s="169"/>
      <c r="M374" s="30"/>
      <c r="N374" s="30"/>
      <c r="O374" s="169"/>
      <c r="P374" s="74"/>
      <c r="Q374" s="89"/>
      <c r="R374" s="29"/>
      <c r="S374" s="39"/>
      <c r="T374" s="37"/>
      <c r="U374" s="5"/>
      <c r="V374" s="52"/>
      <c r="W374" s="56"/>
      <c r="X374" s="39"/>
      <c r="Y374" s="52"/>
      <c r="Z374" s="6"/>
      <c r="AA374" s="39"/>
      <c r="AB374" s="60"/>
      <c r="AC374" s="39"/>
      <c r="AD374" s="60"/>
      <c r="AE374" s="75"/>
      <c r="AF374" s="154"/>
      <c r="AG374" s="39"/>
      <c r="AH374" s="52"/>
      <c r="AJ374" s="17"/>
      <c r="AK374" s="17"/>
      <c r="AL374" s="17"/>
      <c r="AM374" s="17"/>
      <c r="AO374" s="31"/>
    </row>
    <row r="375" spans="1:41" s="3" customFormat="1" ht="9.6" customHeight="1" x14ac:dyDescent="0.2">
      <c r="B375" s="120"/>
      <c r="C375" s="6"/>
      <c r="D375" s="40"/>
      <c r="E375" s="169" t="s">
        <v>845</v>
      </c>
      <c r="F375" s="74"/>
      <c r="G375" s="30"/>
      <c r="H375" s="30"/>
      <c r="I375" s="30"/>
      <c r="J375" s="169"/>
      <c r="K375" s="30"/>
      <c r="L375" s="30"/>
      <c r="M375" s="30"/>
      <c r="N375" s="30"/>
      <c r="P375" s="74"/>
      <c r="Q375" s="89"/>
      <c r="R375" s="29"/>
      <c r="S375" s="39"/>
      <c r="T375" s="37"/>
      <c r="U375" s="5"/>
      <c r="V375" s="52"/>
      <c r="W375" s="56"/>
      <c r="X375" s="39"/>
      <c r="Y375" s="52"/>
      <c r="Z375" s="6"/>
      <c r="AA375" s="39"/>
      <c r="AB375" s="60"/>
      <c r="AC375" s="39"/>
      <c r="AD375" s="60"/>
      <c r="AE375" s="75"/>
      <c r="AF375" s="154"/>
      <c r="AG375" s="39"/>
      <c r="AH375" s="52"/>
      <c r="AJ375" s="17"/>
      <c r="AK375" s="17"/>
      <c r="AL375" s="17"/>
      <c r="AM375" s="17"/>
      <c r="AO375" s="31"/>
    </row>
    <row r="376" spans="1:41" s="3" customFormat="1" ht="9.6" customHeight="1" x14ac:dyDescent="0.2">
      <c r="B376" s="120"/>
      <c r="D376" s="40"/>
      <c r="E376" s="169" t="s">
        <v>856</v>
      </c>
      <c r="F376" s="74"/>
      <c r="G376" s="30"/>
      <c r="H376" s="30"/>
      <c r="I376" s="30"/>
      <c r="J376" s="30"/>
      <c r="K376" s="30"/>
      <c r="L376" s="30"/>
      <c r="M376" s="30"/>
      <c r="N376" s="30"/>
      <c r="P376" s="74"/>
      <c r="Q376" s="89"/>
      <c r="R376" s="29"/>
      <c r="S376" s="39"/>
      <c r="T376" s="37"/>
      <c r="U376" s="5"/>
      <c r="V376" s="52"/>
      <c r="W376" s="56"/>
      <c r="X376" s="39"/>
      <c r="Y376" s="52"/>
      <c r="Z376" s="6"/>
      <c r="AA376" s="39"/>
      <c r="AB376" s="60"/>
      <c r="AC376" s="39"/>
      <c r="AD376" s="60"/>
      <c r="AE376" s="75"/>
      <c r="AF376" s="154"/>
      <c r="AG376" s="39"/>
      <c r="AH376" s="52"/>
      <c r="AJ376" s="17"/>
      <c r="AK376" s="17"/>
      <c r="AL376" s="17"/>
      <c r="AM376" s="17"/>
      <c r="AO376" s="31"/>
    </row>
    <row r="377" spans="1:41" s="3" customFormat="1" ht="3.95" customHeight="1" x14ac:dyDescent="0.2">
      <c r="B377" s="120"/>
      <c r="D377" s="40"/>
      <c r="E377" s="169"/>
      <c r="F377" s="74"/>
      <c r="G377" s="30"/>
      <c r="H377" s="30"/>
      <c r="I377" s="30"/>
      <c r="J377" s="169"/>
      <c r="K377" s="30"/>
      <c r="L377" s="30"/>
      <c r="M377" s="30"/>
      <c r="N377" s="30"/>
      <c r="P377" s="74"/>
      <c r="Q377" s="89"/>
      <c r="R377" s="29"/>
      <c r="S377" s="39"/>
      <c r="T377" s="37"/>
      <c r="U377" s="5"/>
      <c r="V377" s="52"/>
      <c r="W377" s="56"/>
      <c r="X377" s="39"/>
      <c r="Y377" s="52"/>
      <c r="Z377" s="6"/>
      <c r="AA377" s="39"/>
      <c r="AB377" s="60"/>
      <c r="AC377" s="39"/>
      <c r="AD377" s="60"/>
      <c r="AE377" s="75"/>
      <c r="AF377" s="154"/>
      <c r="AG377" s="39"/>
      <c r="AH377" s="52"/>
      <c r="AJ377" s="17"/>
      <c r="AK377" s="17"/>
      <c r="AL377" s="17"/>
      <c r="AM377" s="17"/>
      <c r="AO377" s="31"/>
    </row>
    <row r="378" spans="1:41" s="3" customFormat="1" ht="9.9499999999999993" customHeight="1" x14ac:dyDescent="0.2">
      <c r="A378" s="3" t="s">
        <v>125</v>
      </c>
      <c r="C378" s="73" t="s">
        <v>836</v>
      </c>
      <c r="N378" s="3" t="s">
        <v>139</v>
      </c>
      <c r="O378" s="3" t="s">
        <v>139</v>
      </c>
      <c r="P378" s="74"/>
      <c r="Q378" s="89"/>
      <c r="R378" s="177" t="s">
        <v>233</v>
      </c>
      <c r="S378" s="178" t="s">
        <v>549</v>
      </c>
      <c r="T378" s="179"/>
      <c r="U378" s="5"/>
      <c r="V378" s="52"/>
      <c r="W378" s="56"/>
      <c r="X378" s="15"/>
      <c r="Y378" s="52"/>
      <c r="Z378" s="39"/>
      <c r="AA378" s="39"/>
      <c r="AB378" s="55"/>
      <c r="AC378" s="17"/>
      <c r="AD378" s="15"/>
      <c r="AE378" s="65"/>
      <c r="AF378" s="65"/>
      <c r="AG378" s="39"/>
      <c r="AH378" s="52"/>
      <c r="AO378" s="142"/>
    </row>
    <row r="379" spans="1:41" s="3" customFormat="1" ht="2.25" customHeight="1" x14ac:dyDescent="0.2">
      <c r="C379" s="73"/>
      <c r="P379" s="74"/>
      <c r="Q379" s="89"/>
      <c r="R379" s="6"/>
      <c r="S379" s="39"/>
      <c r="T379" s="6"/>
      <c r="U379" s="5"/>
      <c r="V379" s="52"/>
      <c r="W379" s="56"/>
      <c r="X379" s="15"/>
      <c r="Y379" s="52"/>
      <c r="Z379" s="39"/>
      <c r="AA379" s="39"/>
      <c r="AB379" s="55"/>
      <c r="AC379" s="17"/>
      <c r="AD379" s="15"/>
      <c r="AE379" s="65"/>
      <c r="AF379" s="65"/>
      <c r="AG379" s="39"/>
      <c r="AH379" s="52"/>
      <c r="AO379" s="142"/>
    </row>
    <row r="380" spans="1:41" s="3" customFormat="1" ht="9.9499999999999993" customHeight="1" x14ac:dyDescent="0.2">
      <c r="D380" s="40" t="s">
        <v>10</v>
      </c>
      <c r="E380" s="143" t="s">
        <v>550</v>
      </c>
      <c r="G380" s="143"/>
      <c r="H380" s="143"/>
      <c r="J380" s="143"/>
      <c r="K380" s="143"/>
      <c r="L380" s="143"/>
      <c r="N380" s="143" t="s">
        <v>139</v>
      </c>
      <c r="O380" s="3" t="s">
        <v>139</v>
      </c>
      <c r="P380" s="74"/>
      <c r="Q380" s="89"/>
      <c r="R380" s="6"/>
      <c r="S380" s="39"/>
      <c r="T380" s="6"/>
      <c r="U380" s="5"/>
      <c r="V380" s="52"/>
      <c r="W380" s="56"/>
      <c r="X380" s="15"/>
      <c r="Y380" s="52"/>
      <c r="Z380" s="39"/>
      <c r="AA380" s="39"/>
      <c r="AB380" s="55"/>
      <c r="AC380" s="17"/>
      <c r="AD380" s="15"/>
      <c r="AE380" s="65"/>
      <c r="AF380" s="65"/>
      <c r="AG380" s="39"/>
      <c r="AH380" s="52"/>
      <c r="AO380" s="142"/>
    </row>
    <row r="381" spans="1:41" s="3" customFormat="1" ht="0.95" customHeight="1" x14ac:dyDescent="0.2">
      <c r="A381" s="3" t="s">
        <v>125</v>
      </c>
      <c r="P381" s="74"/>
      <c r="Q381" s="89"/>
      <c r="R381" s="6"/>
      <c r="S381" s="39"/>
      <c r="T381" s="6"/>
      <c r="U381" s="5"/>
      <c r="V381" s="52"/>
      <c r="W381" s="56"/>
      <c r="X381" s="15"/>
      <c r="Y381" s="52"/>
      <c r="Z381" s="39"/>
      <c r="AA381" s="39"/>
      <c r="AB381" s="55"/>
      <c r="AC381" s="17"/>
      <c r="AD381" s="15"/>
      <c r="AE381" s="65"/>
      <c r="AF381" s="65"/>
      <c r="AG381" s="39"/>
      <c r="AH381" s="52"/>
      <c r="AO381" s="142"/>
    </row>
    <row r="382" spans="1:41" s="3" customFormat="1" ht="10.5" customHeight="1" x14ac:dyDescent="0.2">
      <c r="B382" s="114" t="s">
        <v>57</v>
      </c>
      <c r="D382" s="40"/>
      <c r="E382" s="74" t="s">
        <v>144</v>
      </c>
      <c r="F382" s="74"/>
      <c r="G382" s="30" t="s">
        <v>50</v>
      </c>
      <c r="H382" s="30"/>
      <c r="I382" s="30"/>
      <c r="J382" s="30" t="s">
        <v>264</v>
      </c>
      <c r="K382" s="30"/>
      <c r="L382" s="30"/>
      <c r="M382" s="30"/>
      <c r="N382" s="30"/>
      <c r="P382" s="74" t="s">
        <v>275</v>
      </c>
      <c r="Q382" s="89"/>
      <c r="R382" s="29"/>
      <c r="S382" s="39">
        <f>IF(Suggested="Yes",AA382,AG382)</f>
        <v>7.25</v>
      </c>
      <c r="T382" s="37" t="s">
        <v>49</v>
      </c>
      <c r="U382" s="5" t="str">
        <f>+Instructions!$B$3</f>
        <v>G</v>
      </c>
      <c r="V382" s="52"/>
      <c r="W382" s="56">
        <f>+Instructions!$C$22</f>
        <v>0</v>
      </c>
      <c r="X382" s="17">
        <f t="shared" ref="X382:X390" si="35">ROUND($AA382*(1-W382)+0.004999,2)</f>
        <v>7.25</v>
      </c>
      <c r="Y382" s="52"/>
      <c r="Z382" s="6" t="s">
        <v>868</v>
      </c>
      <c r="AA382" s="39">
        <v>7.25</v>
      </c>
      <c r="AB382" s="60">
        <f t="shared" ref="AB382:AB390" si="36">+W382</f>
        <v>0</v>
      </c>
      <c r="AC382" s="17">
        <f t="shared" ref="AC382:AC390" si="37">+X382</f>
        <v>7.25</v>
      </c>
      <c r="AD382" s="12">
        <f t="shared" ref="AD382:AD390" si="38">(AG382-AC382)/AG382</f>
        <v>0</v>
      </c>
      <c r="AE382" s="122"/>
      <c r="AF382" s="129">
        <v>1</v>
      </c>
      <c r="AG382" s="38">
        <f t="shared" ref="AG382:AG390" si="39">SUM(AJ382:AL382)+AE382</f>
        <v>7.25</v>
      </c>
      <c r="AH382" s="52"/>
      <c r="AJ382" s="17">
        <f t="shared" ref="AJ382:AJ390" si="40">ROUND(AC382/(1-VLOOKUP(AF382,Group,2,FALSE)),2)</f>
        <v>7.25</v>
      </c>
      <c r="AK382" s="17">
        <f t="shared" ref="AK382:AK390" si="41">IF(VLOOKUP(AF382,Group,5,FALSE)="YES",VLOOKUP(ROUND(ROUND(AJ382,1)-AJ382,2),Round,2,FALSE)+VLOOKUP(AF382,Group,6,FALSE),0)</f>
        <v>0</v>
      </c>
      <c r="AL382" s="17">
        <f t="shared" ref="AL382:AL390" si="42">IF(VLOOKUP(AF382,Group,7,FALSE)="",0,ROUND(AJ382-0.04999,1)-AJ382+AM382)</f>
        <v>0</v>
      </c>
      <c r="AM382" s="17" t="str">
        <f t="shared" ref="AM382:AM390" si="43">IF(VLOOKUP(AF382,Group,7,FALSE)="","",VLOOKUP(AF382,Group,7,FALSE))</f>
        <v/>
      </c>
      <c r="AO382" s="100" t="s">
        <v>61</v>
      </c>
    </row>
    <row r="383" spans="1:41" s="3" customFormat="1" ht="10.5" customHeight="1" x14ac:dyDescent="0.2">
      <c r="B383" s="114" t="s">
        <v>57</v>
      </c>
      <c r="D383" s="40"/>
      <c r="E383" s="74" t="s">
        <v>236</v>
      </c>
      <c r="F383" s="74"/>
      <c r="G383" s="30" t="s">
        <v>50</v>
      </c>
      <c r="H383" s="30"/>
      <c r="I383" s="30"/>
      <c r="J383" s="30" t="s">
        <v>264</v>
      </c>
      <c r="K383" s="30"/>
      <c r="L383" s="30"/>
      <c r="M383" s="30"/>
      <c r="N383" s="30"/>
      <c r="P383" s="74" t="s">
        <v>275</v>
      </c>
      <c r="Q383" s="89"/>
      <c r="R383" s="29"/>
      <c r="S383" s="39">
        <f>IF(Suggested="Yes",AA383,AG383)</f>
        <v>8.9499999999999993</v>
      </c>
      <c r="T383" s="37" t="s">
        <v>49</v>
      </c>
      <c r="U383" s="5" t="str">
        <f>+Instructions!$B$3</f>
        <v>G</v>
      </c>
      <c r="V383" s="52"/>
      <c r="W383" s="56">
        <f>+Instructions!$C$22</f>
        <v>0</v>
      </c>
      <c r="X383" s="17">
        <f>ROUND($AA383*(1-W383)+0.004999,2)</f>
        <v>8.9499999999999993</v>
      </c>
      <c r="Y383" s="52"/>
      <c r="Z383" s="6" t="s">
        <v>868</v>
      </c>
      <c r="AA383" s="39">
        <v>8.9499999999999993</v>
      </c>
      <c r="AB383" s="60">
        <f>+W383</f>
        <v>0</v>
      </c>
      <c r="AC383" s="17">
        <f>+X383</f>
        <v>8.9499999999999993</v>
      </c>
      <c r="AD383" s="12">
        <f>(AG383-AC383)/AG383</f>
        <v>0</v>
      </c>
      <c r="AE383" s="122"/>
      <c r="AF383" s="129">
        <v>1</v>
      </c>
      <c r="AG383" s="38">
        <f>SUM(AJ383:AL383)+AE383</f>
        <v>8.9499999999999993</v>
      </c>
      <c r="AH383" s="52"/>
      <c r="AJ383" s="17">
        <f>ROUND(AC383/(1-VLOOKUP(AF383,Group,2,FALSE)),2)</f>
        <v>8.9499999999999993</v>
      </c>
      <c r="AK383" s="17">
        <f>IF(VLOOKUP(AF383,Group,5,FALSE)="YES",VLOOKUP(ROUND(ROUND(AJ383,1)-AJ383,2),Round,2,FALSE)+VLOOKUP(AF383,Group,6,FALSE),0)</f>
        <v>0</v>
      </c>
      <c r="AL383" s="17">
        <f>IF(VLOOKUP(AF383,Group,7,FALSE)="",0,ROUND(AJ383-0.04999,1)-AJ383+AM383)</f>
        <v>0</v>
      </c>
      <c r="AM383" s="17" t="str">
        <f>IF(VLOOKUP(AF383,Group,7,FALSE)="","",VLOOKUP(AF383,Group,7,FALSE))</f>
        <v/>
      </c>
      <c r="AO383" s="100" t="s">
        <v>61</v>
      </c>
    </row>
    <row r="384" spans="1:41" s="3" customFormat="1" ht="10.5" customHeight="1" x14ac:dyDescent="0.2">
      <c r="B384" s="114" t="s">
        <v>57</v>
      </c>
      <c r="D384" s="40"/>
      <c r="E384" s="74" t="s">
        <v>448</v>
      </c>
      <c r="F384" s="74"/>
      <c r="G384" s="30" t="s">
        <v>50</v>
      </c>
      <c r="H384" s="30"/>
      <c r="I384" s="30"/>
      <c r="J384" s="30" t="s">
        <v>264</v>
      </c>
      <c r="K384" s="30"/>
      <c r="L384" s="30"/>
      <c r="M384" s="30"/>
      <c r="N384" s="30"/>
      <c r="P384" s="74" t="s">
        <v>797</v>
      </c>
      <c r="Q384" s="89"/>
      <c r="R384" s="29" t="s">
        <v>54</v>
      </c>
      <c r="S384" s="39">
        <f>IF(Suggested="Yes",AA384,AG384)</f>
        <v>14.8</v>
      </c>
      <c r="T384" s="37" t="s">
        <v>49</v>
      </c>
      <c r="U384" s="5" t="str">
        <f>+Instructions!$B$3</f>
        <v>G</v>
      </c>
      <c r="V384" s="52"/>
      <c r="W384" s="56">
        <f>+Instructions!$C$22</f>
        <v>0</v>
      </c>
      <c r="X384" s="17">
        <f t="shared" si="35"/>
        <v>14.8</v>
      </c>
      <c r="Y384" s="52"/>
      <c r="Z384" s="6" t="s">
        <v>868</v>
      </c>
      <c r="AA384" s="39">
        <v>14.8</v>
      </c>
      <c r="AB384" s="60">
        <f t="shared" si="36"/>
        <v>0</v>
      </c>
      <c r="AC384" s="17">
        <f t="shared" si="37"/>
        <v>14.8</v>
      </c>
      <c r="AD384" s="12">
        <f t="shared" si="38"/>
        <v>0</v>
      </c>
      <c r="AE384" s="122"/>
      <c r="AF384" s="129">
        <v>1</v>
      </c>
      <c r="AG384" s="38">
        <f t="shared" si="39"/>
        <v>14.8</v>
      </c>
      <c r="AH384" s="52"/>
      <c r="AJ384" s="17">
        <f t="shared" si="40"/>
        <v>14.8</v>
      </c>
      <c r="AK384" s="17">
        <f t="shared" si="41"/>
        <v>0</v>
      </c>
      <c r="AL384" s="17">
        <f t="shared" si="42"/>
        <v>0</v>
      </c>
      <c r="AM384" s="17" t="str">
        <f t="shared" si="43"/>
        <v/>
      </c>
      <c r="AO384" s="100" t="s">
        <v>61</v>
      </c>
    </row>
    <row r="385" spans="1:41" s="3" customFormat="1" ht="0.95" customHeight="1" x14ac:dyDescent="0.2">
      <c r="A385" s="3" t="s">
        <v>125</v>
      </c>
      <c r="P385" s="74"/>
      <c r="Q385" s="89"/>
      <c r="R385" s="6"/>
      <c r="S385" s="39"/>
      <c r="T385" s="6"/>
      <c r="U385" s="5"/>
      <c r="V385" s="52"/>
      <c r="W385" s="56"/>
      <c r="X385" s="15"/>
      <c r="Y385" s="52"/>
      <c r="Z385" s="39"/>
      <c r="AA385" s="39"/>
      <c r="AB385" s="55"/>
      <c r="AC385" s="17"/>
      <c r="AD385" s="15"/>
      <c r="AE385" s="65"/>
      <c r="AF385" s="65"/>
      <c r="AG385" s="39"/>
      <c r="AH385" s="52"/>
      <c r="AO385" s="142"/>
    </row>
    <row r="386" spans="1:41" s="3" customFormat="1" ht="9.9499999999999993" customHeight="1" x14ac:dyDescent="0.2">
      <c r="B386" s="113" t="s">
        <v>8</v>
      </c>
      <c r="D386" s="40"/>
      <c r="E386" s="74" t="s">
        <v>94</v>
      </c>
      <c r="F386" s="74"/>
      <c r="G386" s="30" t="s">
        <v>143</v>
      </c>
      <c r="H386" s="30"/>
      <c r="I386" s="30"/>
      <c r="J386" s="30" t="s">
        <v>265</v>
      </c>
      <c r="K386" s="30"/>
      <c r="L386" s="30" t="s">
        <v>279</v>
      </c>
      <c r="M386" s="30"/>
      <c r="N386" s="30"/>
      <c r="P386" s="74"/>
      <c r="Q386" s="89"/>
      <c r="R386" s="29"/>
      <c r="S386" s="39">
        <f>IF(Suggested="Yes",AA386,AG386)</f>
        <v>28.05</v>
      </c>
      <c r="T386" s="37" t="s">
        <v>48</v>
      </c>
      <c r="U386" s="5" t="str">
        <f>+Instructions!$B$3</f>
        <v>G</v>
      </c>
      <c r="V386" s="52"/>
      <c r="W386" s="56">
        <f>+Instructions!$C$22</f>
        <v>0</v>
      </c>
      <c r="X386" s="17">
        <f t="shared" si="35"/>
        <v>28.05</v>
      </c>
      <c r="Y386" s="52"/>
      <c r="Z386" s="6" t="s">
        <v>869</v>
      </c>
      <c r="AA386" s="39">
        <v>28.05</v>
      </c>
      <c r="AB386" s="60">
        <f t="shared" si="36"/>
        <v>0</v>
      </c>
      <c r="AC386" s="17">
        <f t="shared" si="37"/>
        <v>28.05</v>
      </c>
      <c r="AD386" s="12">
        <f t="shared" si="38"/>
        <v>0</v>
      </c>
      <c r="AE386" s="122"/>
      <c r="AF386" s="130">
        <v>3</v>
      </c>
      <c r="AG386" s="53">
        <f t="shared" si="39"/>
        <v>28.05</v>
      </c>
      <c r="AH386" s="52"/>
      <c r="AJ386" s="17">
        <f t="shared" si="40"/>
        <v>28.05</v>
      </c>
      <c r="AK386" s="17">
        <f t="shared" si="41"/>
        <v>0</v>
      </c>
      <c r="AL386" s="17">
        <f t="shared" si="42"/>
        <v>0</v>
      </c>
      <c r="AM386" s="17" t="str">
        <f t="shared" si="43"/>
        <v/>
      </c>
      <c r="AO386" s="100" t="s">
        <v>61</v>
      </c>
    </row>
    <row r="387" spans="1:41" s="3" customFormat="1" ht="0.95" customHeight="1" x14ac:dyDescent="0.2">
      <c r="A387" s="3" t="s">
        <v>125</v>
      </c>
      <c r="P387" s="74"/>
      <c r="Q387" s="89"/>
      <c r="R387" s="6"/>
      <c r="S387" s="39"/>
      <c r="T387" s="6"/>
      <c r="U387" s="5"/>
      <c r="V387" s="52"/>
      <c r="W387" s="56"/>
      <c r="X387" s="15"/>
      <c r="Y387" s="52"/>
      <c r="Z387" s="39"/>
      <c r="AA387" s="39"/>
      <c r="AB387" s="55"/>
      <c r="AC387" s="17"/>
      <c r="AD387" s="15"/>
      <c r="AE387" s="65"/>
      <c r="AF387" s="65"/>
      <c r="AG387" s="39"/>
      <c r="AH387" s="52"/>
      <c r="AO387" s="142"/>
    </row>
    <row r="388" spans="1:41" s="3" customFormat="1" ht="9.9499999999999993" customHeight="1" x14ac:dyDescent="0.2">
      <c r="B388" s="115" t="s">
        <v>47</v>
      </c>
      <c r="D388" s="40"/>
      <c r="E388" s="74" t="s">
        <v>266</v>
      </c>
      <c r="F388" s="74"/>
      <c r="G388" s="30" t="s">
        <v>108</v>
      </c>
      <c r="H388" s="30"/>
      <c r="I388" s="30"/>
      <c r="J388" s="30" t="s">
        <v>265</v>
      </c>
      <c r="K388" s="30"/>
      <c r="L388" s="30" t="s">
        <v>139</v>
      </c>
      <c r="M388" s="30"/>
      <c r="N388" s="30"/>
      <c r="P388" s="74" t="s">
        <v>426</v>
      </c>
      <c r="Q388" s="89"/>
      <c r="R388" s="29"/>
      <c r="S388" s="39">
        <f>IF(Suggested="Yes",AA388,AG388)</f>
        <v>16.05</v>
      </c>
      <c r="T388" s="37" t="s">
        <v>48</v>
      </c>
      <c r="U388" s="5" t="str">
        <f>+Instructions!$B$3</f>
        <v>G</v>
      </c>
      <c r="V388" s="52"/>
      <c r="W388" s="56">
        <f>+Instructions!$C$22</f>
        <v>0</v>
      </c>
      <c r="X388" s="39">
        <f>ROUND($AA388*(1-W388)+0.004999,2)</f>
        <v>16.05</v>
      </c>
      <c r="Y388" s="52"/>
      <c r="Z388" s="6" t="s">
        <v>869</v>
      </c>
      <c r="AA388" s="39">
        <v>16.05</v>
      </c>
      <c r="AB388" s="60">
        <f>+W388</f>
        <v>0</v>
      </c>
      <c r="AC388" s="39">
        <f>+X388</f>
        <v>16.05</v>
      </c>
      <c r="AD388" s="60">
        <f>(AG388-AC388)/AG388</f>
        <v>0</v>
      </c>
      <c r="AE388" s="122"/>
      <c r="AF388" s="131">
        <v>2</v>
      </c>
      <c r="AG388" s="44">
        <f>SUM(AJ388:AL388)+AE388</f>
        <v>16.05</v>
      </c>
      <c r="AH388" s="52"/>
      <c r="AJ388" s="17">
        <f>ROUND(AC388/(1-VLOOKUP(AF388,Group,2,FALSE)),2)</f>
        <v>16.05</v>
      </c>
      <c r="AK388" s="17">
        <f>IF(VLOOKUP(AF388,Group,5,FALSE)="YES",VLOOKUP(ROUND(ROUND(AJ388,1)-AJ388,2),Round,2,FALSE)+VLOOKUP(AF388,Group,6,FALSE),0)</f>
        <v>0</v>
      </c>
      <c r="AL388" s="17">
        <f>IF(VLOOKUP(AF388,Group,7,FALSE)="",0,ROUND(AJ388-0.04999,1)-AJ388+AM388)</f>
        <v>0</v>
      </c>
      <c r="AM388" s="17" t="str">
        <f>IF(VLOOKUP(AF388,Group,7,FALSE)="","",VLOOKUP(AF388,Group,7,FALSE))</f>
        <v/>
      </c>
      <c r="AO388" s="100" t="s">
        <v>61</v>
      </c>
    </row>
    <row r="389" spans="1:41" s="3" customFormat="1" ht="0.95" customHeight="1" x14ac:dyDescent="0.2">
      <c r="A389" s="3" t="s">
        <v>125</v>
      </c>
      <c r="P389" s="74"/>
      <c r="Q389" s="89"/>
      <c r="R389" s="6"/>
      <c r="S389" s="39"/>
      <c r="T389" s="6"/>
      <c r="U389" s="5"/>
      <c r="V389" s="52"/>
      <c r="W389" s="56"/>
      <c r="X389" s="15"/>
      <c r="Y389" s="52"/>
      <c r="Z389" s="39"/>
      <c r="AA389" s="39"/>
      <c r="AB389" s="55"/>
      <c r="AC389" s="17"/>
      <c r="AD389" s="15"/>
      <c r="AE389" s="65"/>
      <c r="AF389" s="65"/>
      <c r="AG389" s="39"/>
      <c r="AH389" s="52"/>
      <c r="AO389" s="142"/>
    </row>
    <row r="390" spans="1:41" s="3" customFormat="1" ht="9.9499999999999993" customHeight="1" x14ac:dyDescent="0.2">
      <c r="B390" s="115" t="s">
        <v>47</v>
      </c>
      <c r="D390" s="40"/>
      <c r="E390" s="74" t="s">
        <v>92</v>
      </c>
      <c r="F390" s="74"/>
      <c r="G390" s="30" t="s">
        <v>96</v>
      </c>
      <c r="H390" s="30"/>
      <c r="I390" s="30"/>
      <c r="J390" s="30" t="s">
        <v>265</v>
      </c>
      <c r="K390" s="30"/>
      <c r="L390" s="30" t="s">
        <v>139</v>
      </c>
      <c r="M390" s="30"/>
      <c r="N390" s="30"/>
      <c r="P390" s="74"/>
      <c r="Q390" s="89"/>
      <c r="R390" s="29" t="s">
        <v>154</v>
      </c>
      <c r="S390" s="39">
        <f>IF(Suggested="Yes",AA390,AG390)</f>
        <v>25.6</v>
      </c>
      <c r="T390" s="37" t="s">
        <v>48</v>
      </c>
      <c r="U390" s="5" t="str">
        <f>+Instructions!$B$3</f>
        <v>G</v>
      </c>
      <c r="V390" s="52"/>
      <c r="W390" s="56">
        <f>+Instructions!$C$22</f>
        <v>0</v>
      </c>
      <c r="X390" s="39">
        <f t="shared" si="35"/>
        <v>25.6</v>
      </c>
      <c r="Y390" s="52"/>
      <c r="Z390" s="6" t="s">
        <v>869</v>
      </c>
      <c r="AA390" s="39">
        <v>25.6</v>
      </c>
      <c r="AB390" s="60">
        <f t="shared" si="36"/>
        <v>0</v>
      </c>
      <c r="AC390" s="39">
        <f t="shared" si="37"/>
        <v>25.6</v>
      </c>
      <c r="AD390" s="60">
        <f t="shared" si="38"/>
        <v>0</v>
      </c>
      <c r="AE390" s="122"/>
      <c r="AF390" s="131">
        <v>2</v>
      </c>
      <c r="AG390" s="44">
        <f t="shared" si="39"/>
        <v>25.6</v>
      </c>
      <c r="AH390" s="52"/>
      <c r="AJ390" s="17">
        <f t="shared" si="40"/>
        <v>25.6</v>
      </c>
      <c r="AK390" s="17">
        <f t="shared" si="41"/>
        <v>0</v>
      </c>
      <c r="AL390" s="17">
        <f t="shared" si="42"/>
        <v>0</v>
      </c>
      <c r="AM390" s="17" t="str">
        <f t="shared" si="43"/>
        <v/>
      </c>
      <c r="AO390" s="100" t="s">
        <v>61</v>
      </c>
    </row>
    <row r="391" spans="1:41" s="202" customFormat="1" ht="2.25" customHeight="1" x14ac:dyDescent="0.2">
      <c r="A391" s="202" t="s">
        <v>125</v>
      </c>
      <c r="C391" s="3"/>
      <c r="D391" s="3"/>
      <c r="E391" s="3"/>
      <c r="F391" s="3"/>
      <c r="G391" s="3"/>
      <c r="H391" s="3"/>
      <c r="I391" s="3"/>
      <c r="J391" s="3"/>
      <c r="K391" s="3"/>
      <c r="L391" s="3"/>
      <c r="M391" s="3"/>
      <c r="N391" s="3"/>
      <c r="O391" s="3"/>
      <c r="P391" s="74"/>
      <c r="Q391" s="89"/>
      <c r="R391" s="6"/>
      <c r="S391" s="39"/>
      <c r="T391" s="6"/>
      <c r="U391" s="5"/>
      <c r="V391" s="205"/>
      <c r="W391" s="208"/>
      <c r="X391" s="207"/>
      <c r="Y391" s="205"/>
      <c r="Z391" s="204"/>
      <c r="AA391" s="204"/>
      <c r="AB391" s="209"/>
      <c r="AC391" s="206"/>
      <c r="AD391" s="207"/>
      <c r="AE391" s="210"/>
      <c r="AF391" s="210"/>
      <c r="AG391" s="204"/>
      <c r="AH391" s="205"/>
      <c r="AO391" s="211"/>
    </row>
    <row r="392" spans="1:41" s="3" customFormat="1" ht="9.9499999999999993" customHeight="1" x14ac:dyDescent="0.2">
      <c r="D392" s="40" t="s">
        <v>10</v>
      </c>
      <c r="E392" s="143" t="s">
        <v>552</v>
      </c>
      <c r="G392" s="143"/>
      <c r="H392" s="143"/>
      <c r="J392" s="143"/>
      <c r="K392" s="143"/>
      <c r="L392" s="143"/>
      <c r="N392" s="143" t="s">
        <v>139</v>
      </c>
      <c r="O392" s="3" t="s">
        <v>139</v>
      </c>
      <c r="P392" s="74"/>
      <c r="Q392" s="89"/>
      <c r="R392" s="6"/>
      <c r="S392" s="39"/>
      <c r="T392" s="6"/>
      <c r="U392" s="5"/>
      <c r="V392" s="52"/>
      <c r="W392" s="56"/>
      <c r="X392" s="15"/>
      <c r="Y392" s="52"/>
      <c r="Z392" s="39"/>
      <c r="AA392" s="39"/>
      <c r="AB392" s="55"/>
      <c r="AC392" s="17"/>
      <c r="AD392" s="15"/>
      <c r="AE392" s="65"/>
      <c r="AF392" s="65"/>
      <c r="AG392" s="39"/>
      <c r="AH392" s="52"/>
      <c r="AO392" s="142"/>
    </row>
    <row r="393" spans="1:41" s="3" customFormat="1" ht="0.95" customHeight="1" x14ac:dyDescent="0.2">
      <c r="A393" s="3" t="s">
        <v>125</v>
      </c>
      <c r="P393" s="74"/>
      <c r="Q393" s="89"/>
      <c r="R393" s="6"/>
      <c r="S393" s="39"/>
      <c r="T393" s="6"/>
      <c r="U393" s="5"/>
      <c r="V393" s="52"/>
      <c r="W393" s="56"/>
      <c r="X393" s="15"/>
      <c r="Y393" s="52"/>
      <c r="Z393" s="39"/>
      <c r="AA393" s="39"/>
      <c r="AB393" s="55"/>
      <c r="AC393" s="17"/>
      <c r="AD393" s="15"/>
      <c r="AE393" s="65"/>
      <c r="AF393" s="65"/>
      <c r="AG393" s="39"/>
      <c r="AH393" s="52"/>
      <c r="AO393" s="142"/>
    </row>
    <row r="394" spans="1:41" s="3" customFormat="1" ht="10.5" customHeight="1" x14ac:dyDescent="0.2">
      <c r="B394" s="114" t="s">
        <v>57</v>
      </c>
      <c r="D394" s="40"/>
      <c r="E394" s="74" t="s">
        <v>144</v>
      </c>
      <c r="F394" s="74"/>
      <c r="G394" s="30" t="s">
        <v>50</v>
      </c>
      <c r="H394" s="30"/>
      <c r="I394" s="30"/>
      <c r="J394" s="30" t="s">
        <v>264</v>
      </c>
      <c r="K394" s="30"/>
      <c r="L394" s="30"/>
      <c r="M394" s="30"/>
      <c r="N394" s="30"/>
      <c r="P394" s="74" t="s">
        <v>275</v>
      </c>
      <c r="Q394" s="89"/>
      <c r="R394" s="29"/>
      <c r="S394" s="39">
        <f>IF(Suggested="Yes",AA394,AG394)</f>
        <v>7.25</v>
      </c>
      <c r="T394" s="37" t="s">
        <v>49</v>
      </c>
      <c r="U394" s="5" t="str">
        <f>+Instructions!$B$3</f>
        <v>G</v>
      </c>
      <c r="V394" s="52"/>
      <c r="W394" s="56">
        <f>+Instructions!$C$22</f>
        <v>0</v>
      </c>
      <c r="X394" s="17">
        <f>ROUND($AA394*(1-W394)+0.004999,2)</f>
        <v>7.25</v>
      </c>
      <c r="Y394" s="52"/>
      <c r="Z394" s="6" t="s">
        <v>868</v>
      </c>
      <c r="AA394" s="39">
        <v>7.25</v>
      </c>
      <c r="AB394" s="60">
        <f t="shared" ref="AB394:AB399" si="44">+W394</f>
        <v>0</v>
      </c>
      <c r="AC394" s="17">
        <f t="shared" ref="AC394:AC399" si="45">+X394</f>
        <v>7.25</v>
      </c>
      <c r="AD394" s="12">
        <f t="shared" ref="AD394:AD399" si="46">(AG394-AC394)/AG394</f>
        <v>0</v>
      </c>
      <c r="AE394" s="122"/>
      <c r="AF394" s="129">
        <v>1</v>
      </c>
      <c r="AG394" s="38">
        <f t="shared" ref="AG394:AG399" si="47">SUM(AJ394:AL394)+AE394</f>
        <v>7.25</v>
      </c>
      <c r="AH394" s="52"/>
      <c r="AJ394" s="17">
        <f t="shared" ref="AJ394:AJ399" si="48">ROUND(AC394/(1-VLOOKUP(AF394,Group,2,FALSE)),2)</f>
        <v>7.25</v>
      </c>
      <c r="AK394" s="17">
        <f t="shared" ref="AK394:AK399" si="49">IF(VLOOKUP(AF394,Group,5,FALSE)="YES",VLOOKUP(ROUND(ROUND(AJ394,1)-AJ394,2),Round,2,FALSE)+VLOOKUP(AF394,Group,6,FALSE),0)</f>
        <v>0</v>
      </c>
      <c r="AL394" s="17">
        <f t="shared" ref="AL394:AL399" si="50">IF(VLOOKUP(AF394,Group,7,FALSE)="",0,ROUND(AJ394-0.04999,1)-AJ394+AM394)</f>
        <v>0</v>
      </c>
      <c r="AM394" s="17" t="str">
        <f t="shared" ref="AM394:AM399" si="51">IF(VLOOKUP(AF394,Group,7,FALSE)="","",VLOOKUP(AF394,Group,7,FALSE))</f>
        <v/>
      </c>
      <c r="AO394" s="100" t="s">
        <v>61</v>
      </c>
    </row>
    <row r="395" spans="1:41" s="3" customFormat="1" ht="10.5" customHeight="1" x14ac:dyDescent="0.2">
      <c r="B395" s="114" t="s">
        <v>57</v>
      </c>
      <c r="D395" s="40"/>
      <c r="E395" s="74" t="s">
        <v>236</v>
      </c>
      <c r="F395" s="74"/>
      <c r="G395" s="30" t="s">
        <v>50</v>
      </c>
      <c r="H395" s="30"/>
      <c r="I395" s="30"/>
      <c r="J395" s="30" t="s">
        <v>264</v>
      </c>
      <c r="K395" s="30"/>
      <c r="L395" s="30"/>
      <c r="M395" s="30"/>
      <c r="N395" s="30"/>
      <c r="P395" s="74" t="s">
        <v>275</v>
      </c>
      <c r="Q395" s="89"/>
      <c r="R395" s="29"/>
      <c r="S395" s="39">
        <f>IF(Suggested="Yes",AA395,AG395)</f>
        <v>8.9499999999999993</v>
      </c>
      <c r="T395" s="37" t="s">
        <v>49</v>
      </c>
      <c r="U395" s="5" t="str">
        <f>+Instructions!$B$3</f>
        <v>G</v>
      </c>
      <c r="V395" s="52"/>
      <c r="W395" s="56">
        <f>+Instructions!$C$22</f>
        <v>0</v>
      </c>
      <c r="X395" s="17">
        <f>ROUND($AA395*(1-W395)+0.004999,2)</f>
        <v>8.9499999999999993</v>
      </c>
      <c r="Y395" s="52"/>
      <c r="Z395" s="6" t="s">
        <v>868</v>
      </c>
      <c r="AA395" s="39">
        <v>8.9499999999999993</v>
      </c>
      <c r="AB395" s="60">
        <f t="shared" si="44"/>
        <v>0</v>
      </c>
      <c r="AC395" s="17">
        <f t="shared" si="45"/>
        <v>8.9499999999999993</v>
      </c>
      <c r="AD395" s="12">
        <f t="shared" si="46"/>
        <v>0</v>
      </c>
      <c r="AE395" s="122"/>
      <c r="AF395" s="129">
        <v>1</v>
      </c>
      <c r="AG395" s="38">
        <f t="shared" si="47"/>
        <v>8.9499999999999993</v>
      </c>
      <c r="AH395" s="52"/>
      <c r="AJ395" s="17">
        <f t="shared" si="48"/>
        <v>8.9499999999999993</v>
      </c>
      <c r="AK395" s="17">
        <f t="shared" si="49"/>
        <v>0</v>
      </c>
      <c r="AL395" s="17">
        <f t="shared" si="50"/>
        <v>0</v>
      </c>
      <c r="AM395" s="17" t="str">
        <f t="shared" si="51"/>
        <v/>
      </c>
      <c r="AO395" s="100" t="s">
        <v>61</v>
      </c>
    </row>
    <row r="396" spans="1:41" s="202" customFormat="1" ht="1.5" customHeight="1" x14ac:dyDescent="0.2">
      <c r="A396" s="202" t="s">
        <v>125</v>
      </c>
      <c r="C396" s="3"/>
      <c r="D396" s="3"/>
      <c r="E396" s="3"/>
      <c r="F396" s="3"/>
      <c r="G396" s="3"/>
      <c r="H396" s="3"/>
      <c r="I396" s="3"/>
      <c r="J396" s="3"/>
      <c r="K396" s="3"/>
      <c r="L396" s="3"/>
      <c r="M396" s="3"/>
      <c r="N396" s="3"/>
      <c r="O396" s="3"/>
      <c r="P396" s="74"/>
      <c r="Q396" s="89"/>
      <c r="R396" s="6"/>
      <c r="S396" s="39"/>
      <c r="T396" s="6"/>
      <c r="U396" s="5"/>
      <c r="V396" s="205"/>
      <c r="W396" s="208"/>
      <c r="X396" s="207"/>
      <c r="Y396" s="205"/>
      <c r="Z396" s="204"/>
      <c r="AA396" s="204"/>
      <c r="AB396" s="209"/>
      <c r="AC396" s="206"/>
      <c r="AD396" s="207"/>
      <c r="AE396" s="210"/>
      <c r="AF396" s="210"/>
      <c r="AG396" s="204"/>
      <c r="AH396" s="205"/>
      <c r="AO396" s="211"/>
    </row>
    <row r="397" spans="1:41" s="3" customFormat="1" ht="9.9499999999999993" customHeight="1" x14ac:dyDescent="0.2">
      <c r="D397" s="144" t="s">
        <v>553</v>
      </c>
      <c r="E397" s="143"/>
      <c r="G397" s="143"/>
      <c r="H397" s="143"/>
      <c r="J397" s="143"/>
      <c r="K397" s="143"/>
      <c r="L397" s="143"/>
      <c r="N397" s="143" t="s">
        <v>139</v>
      </c>
      <c r="O397" s="3" t="s">
        <v>139</v>
      </c>
      <c r="P397" s="74"/>
      <c r="Q397" s="89"/>
      <c r="R397" s="6"/>
      <c r="S397" s="39"/>
      <c r="T397" s="6"/>
      <c r="U397" s="5"/>
      <c r="V397" s="52"/>
      <c r="W397" s="56"/>
      <c r="X397" s="15"/>
      <c r="Y397" s="52"/>
      <c r="Z397" s="39"/>
      <c r="AA397" s="39"/>
      <c r="AB397" s="55"/>
      <c r="AC397" s="17"/>
      <c r="AD397" s="15"/>
      <c r="AE397" s="65"/>
      <c r="AF397" s="65"/>
      <c r="AG397" s="39"/>
      <c r="AH397" s="52"/>
      <c r="AO397" s="142"/>
    </row>
    <row r="398" spans="1:41" s="3" customFormat="1" ht="0.95" customHeight="1" x14ac:dyDescent="0.2">
      <c r="A398" s="3" t="s">
        <v>125</v>
      </c>
      <c r="P398" s="74"/>
      <c r="Q398" s="89"/>
      <c r="R398" s="6"/>
      <c r="S398" s="39"/>
      <c r="T398" s="6"/>
      <c r="U398" s="5"/>
      <c r="V398" s="52"/>
      <c r="W398" s="56"/>
      <c r="X398" s="15"/>
      <c r="Y398" s="52"/>
      <c r="Z398" s="39"/>
      <c r="AA398" s="39"/>
      <c r="AB398" s="55"/>
      <c r="AC398" s="17"/>
      <c r="AD398" s="15"/>
      <c r="AE398" s="65"/>
      <c r="AF398" s="65"/>
      <c r="AG398" s="39"/>
      <c r="AH398" s="52"/>
      <c r="AO398" s="142"/>
    </row>
    <row r="399" spans="1:41" s="3" customFormat="1" ht="9.9499999999999993" customHeight="1" x14ac:dyDescent="0.2">
      <c r="B399" s="113" t="s">
        <v>8</v>
      </c>
      <c r="D399" s="40"/>
      <c r="E399" s="74" t="s">
        <v>94</v>
      </c>
      <c r="F399" s="74"/>
      <c r="G399" s="30" t="s">
        <v>723</v>
      </c>
      <c r="H399" s="30"/>
      <c r="I399" s="30"/>
      <c r="J399" s="30" t="s">
        <v>264</v>
      </c>
      <c r="L399" s="30"/>
      <c r="M399" s="30"/>
      <c r="N399" s="30"/>
      <c r="P399" s="74" t="s">
        <v>275</v>
      </c>
      <c r="Q399" s="89"/>
      <c r="R399" s="29" t="s">
        <v>515</v>
      </c>
      <c r="S399" s="39">
        <f>IF(Suggested="Yes",AA399,AG399)</f>
        <v>19.7</v>
      </c>
      <c r="T399" s="37" t="s">
        <v>49</v>
      </c>
      <c r="U399" s="5" t="str">
        <f>+Instructions!$B$3</f>
        <v>G</v>
      </c>
      <c r="V399" s="52"/>
      <c r="W399" s="56">
        <f>+Instructions!$C$22</f>
        <v>0</v>
      </c>
      <c r="X399" s="17">
        <f>ROUND($AA399*(1-W399)+0.004999,2)</f>
        <v>19.7</v>
      </c>
      <c r="Y399" s="52"/>
      <c r="Z399" s="6" t="s">
        <v>869</v>
      </c>
      <c r="AA399" s="39">
        <v>19.7</v>
      </c>
      <c r="AB399" s="60">
        <f t="shared" si="44"/>
        <v>0</v>
      </c>
      <c r="AC399" s="17">
        <f t="shared" si="45"/>
        <v>19.7</v>
      </c>
      <c r="AD399" s="12">
        <f t="shared" si="46"/>
        <v>0</v>
      </c>
      <c r="AE399" s="122"/>
      <c r="AF399" s="130">
        <v>3</v>
      </c>
      <c r="AG399" s="53">
        <f t="shared" si="47"/>
        <v>19.7</v>
      </c>
      <c r="AH399" s="52"/>
      <c r="AJ399" s="17">
        <f t="shared" si="48"/>
        <v>19.7</v>
      </c>
      <c r="AK399" s="17">
        <f t="shared" si="49"/>
        <v>0</v>
      </c>
      <c r="AL399" s="17">
        <f t="shared" si="50"/>
        <v>0</v>
      </c>
      <c r="AM399" s="17" t="str">
        <f t="shared" si="51"/>
        <v/>
      </c>
      <c r="AO399" s="100" t="s">
        <v>61</v>
      </c>
    </row>
    <row r="400" spans="1:41" s="3" customFormat="1" ht="2.25" customHeight="1" x14ac:dyDescent="0.2">
      <c r="C400" s="73"/>
      <c r="P400" s="74"/>
      <c r="Q400" s="89"/>
      <c r="R400" s="6"/>
      <c r="S400" s="39"/>
      <c r="T400" s="6"/>
      <c r="U400" s="5"/>
      <c r="V400" s="52"/>
      <c r="W400" s="56"/>
      <c r="X400" s="15"/>
      <c r="Y400" s="52"/>
      <c r="Z400" s="39"/>
      <c r="AA400" s="39"/>
      <c r="AB400" s="55"/>
      <c r="AC400" s="17"/>
      <c r="AD400" s="15"/>
      <c r="AE400" s="65"/>
      <c r="AF400" s="65"/>
      <c r="AG400" s="39"/>
      <c r="AH400" s="52"/>
      <c r="AO400" s="142"/>
    </row>
    <row r="401" spans="1:41" s="3" customFormat="1" ht="9.9499999999999993" customHeight="1" x14ac:dyDescent="0.2">
      <c r="D401" s="40" t="s">
        <v>10</v>
      </c>
      <c r="E401" s="143" t="s">
        <v>551</v>
      </c>
      <c r="G401" s="143"/>
      <c r="H401" s="143"/>
      <c r="J401" s="143"/>
      <c r="K401" s="143"/>
      <c r="L401" s="143"/>
      <c r="N401" s="143" t="s">
        <v>139</v>
      </c>
      <c r="O401" s="3" t="s">
        <v>139</v>
      </c>
      <c r="P401" s="74"/>
      <c r="Q401" s="89"/>
      <c r="R401" s="6"/>
      <c r="S401" s="39"/>
      <c r="T401" s="6"/>
      <c r="U401" s="5"/>
      <c r="V401" s="52"/>
      <c r="W401" s="56"/>
      <c r="X401" s="15"/>
      <c r="Y401" s="52"/>
      <c r="Z401" s="39"/>
      <c r="AA401" s="39"/>
      <c r="AB401" s="55"/>
      <c r="AC401" s="17"/>
      <c r="AD401" s="15"/>
      <c r="AE401" s="65"/>
      <c r="AF401" s="65"/>
      <c r="AG401" s="39"/>
      <c r="AH401" s="52"/>
      <c r="AO401" s="142"/>
    </row>
    <row r="402" spans="1:41" s="3" customFormat="1" ht="0.95" customHeight="1" x14ac:dyDescent="0.2">
      <c r="A402" s="3" t="s">
        <v>125</v>
      </c>
      <c r="P402" s="74"/>
      <c r="Q402" s="89"/>
      <c r="R402" s="6"/>
      <c r="S402" s="39"/>
      <c r="T402" s="6"/>
      <c r="U402" s="5"/>
      <c r="V402" s="52"/>
      <c r="W402" s="56"/>
      <c r="X402" s="15"/>
      <c r="Y402" s="52"/>
      <c r="Z402" s="39"/>
      <c r="AA402" s="39"/>
      <c r="AB402" s="55"/>
      <c r="AC402" s="17"/>
      <c r="AD402" s="15"/>
      <c r="AE402" s="65"/>
      <c r="AF402" s="65"/>
      <c r="AG402" s="39"/>
      <c r="AH402" s="52"/>
      <c r="AO402" s="142"/>
    </row>
    <row r="403" spans="1:41" s="3" customFormat="1" ht="10.5" customHeight="1" x14ac:dyDescent="0.2">
      <c r="B403" s="114" t="s">
        <v>57</v>
      </c>
      <c r="D403" s="40"/>
      <c r="E403" s="74" t="s">
        <v>144</v>
      </c>
      <c r="F403" s="74"/>
      <c r="G403" s="30" t="s">
        <v>50</v>
      </c>
      <c r="H403" s="30"/>
      <c r="I403" s="30"/>
      <c r="J403" s="30" t="s">
        <v>264</v>
      </c>
      <c r="K403" s="30"/>
      <c r="L403" s="30"/>
      <c r="M403" s="30"/>
      <c r="N403" s="30"/>
      <c r="P403" s="74" t="s">
        <v>275</v>
      </c>
      <c r="Q403" s="89"/>
      <c r="R403" s="29"/>
      <c r="S403" s="39">
        <f>IF(Suggested="Yes",AA403,AG403)</f>
        <v>7.6</v>
      </c>
      <c r="T403" s="37" t="s">
        <v>49</v>
      </c>
      <c r="U403" s="5" t="str">
        <f>+Instructions!$B$3</f>
        <v>G</v>
      </c>
      <c r="V403" s="52"/>
      <c r="W403" s="56">
        <f>+Instructions!$C$22</f>
        <v>0</v>
      </c>
      <c r="X403" s="17">
        <f>ROUND($AA403*(1-W403)+0.004999,2)</f>
        <v>7.6</v>
      </c>
      <c r="Y403" s="52"/>
      <c r="Z403" s="6" t="s">
        <v>868</v>
      </c>
      <c r="AA403" s="39">
        <v>7.6</v>
      </c>
      <c r="AB403" s="60">
        <f>+W403</f>
        <v>0</v>
      </c>
      <c r="AC403" s="17">
        <f>+X403</f>
        <v>7.6</v>
      </c>
      <c r="AD403" s="12">
        <f>(AG403-AC403)/AG403</f>
        <v>0</v>
      </c>
      <c r="AE403" s="122"/>
      <c r="AF403" s="129">
        <v>1</v>
      </c>
      <c r="AG403" s="38">
        <f>SUM(AJ403:AL403)+AE403</f>
        <v>7.6</v>
      </c>
      <c r="AH403" s="52"/>
      <c r="AJ403" s="17">
        <f>ROUND(AC403/(1-VLOOKUP(AF403,Group,2,FALSE)),2)</f>
        <v>7.6</v>
      </c>
      <c r="AK403" s="17">
        <f>IF(VLOOKUP(AF403,Group,5,FALSE)="YES",VLOOKUP(ROUND(ROUND(AJ403,1)-AJ403,2),Round,2,FALSE)+VLOOKUP(AF403,Group,6,FALSE),0)</f>
        <v>0</v>
      </c>
      <c r="AL403" s="17">
        <f>IF(VLOOKUP(AF403,Group,7,FALSE)="",0,ROUND(AJ403-0.04999,1)-AJ403+AM403)</f>
        <v>0</v>
      </c>
      <c r="AM403" s="17" t="str">
        <f>IF(VLOOKUP(AF403,Group,7,FALSE)="","",VLOOKUP(AF403,Group,7,FALSE))</f>
        <v/>
      </c>
      <c r="AO403" s="100" t="s">
        <v>61</v>
      </c>
    </row>
    <row r="404" spans="1:41" s="3" customFormat="1" ht="10.5" customHeight="1" x14ac:dyDescent="0.2">
      <c r="B404" s="114" t="s">
        <v>57</v>
      </c>
      <c r="D404" s="40"/>
      <c r="E404" s="74" t="s">
        <v>236</v>
      </c>
      <c r="F404" s="74"/>
      <c r="G404" s="30" t="s">
        <v>50</v>
      </c>
      <c r="H404" s="30"/>
      <c r="I404" s="30"/>
      <c r="J404" s="30" t="s">
        <v>264</v>
      </c>
      <c r="K404" s="30"/>
      <c r="L404" s="30"/>
      <c r="M404" s="30"/>
      <c r="N404" s="30"/>
      <c r="P404" s="74" t="s">
        <v>275</v>
      </c>
      <c r="Q404" s="89"/>
      <c r="R404" s="29"/>
      <c r="S404" s="39">
        <f>IF(Suggested="Yes",AA404,AG404)</f>
        <v>9.1999999999999993</v>
      </c>
      <c r="T404" s="37" t="s">
        <v>49</v>
      </c>
      <c r="U404" s="5" t="str">
        <f>+Instructions!$B$3</f>
        <v>G</v>
      </c>
      <c r="V404" s="52"/>
      <c r="W404" s="56">
        <f>+Instructions!$C$22</f>
        <v>0</v>
      </c>
      <c r="X404" s="17">
        <f>ROUND($AA404*(1-W404)+0.004999,2)</f>
        <v>9.1999999999999993</v>
      </c>
      <c r="Y404" s="52"/>
      <c r="Z404" s="6" t="s">
        <v>868</v>
      </c>
      <c r="AA404" s="39">
        <v>9.1999999999999993</v>
      </c>
      <c r="AB404" s="60">
        <f>+W404</f>
        <v>0</v>
      </c>
      <c r="AC404" s="17">
        <f>+X404</f>
        <v>9.1999999999999993</v>
      </c>
      <c r="AD404" s="12">
        <f>(AG404-AC404)/AG404</f>
        <v>0</v>
      </c>
      <c r="AE404" s="122"/>
      <c r="AF404" s="129">
        <v>1</v>
      </c>
      <c r="AG404" s="38">
        <f>SUM(AJ404:AL404)+AE404</f>
        <v>9.1999999999999993</v>
      </c>
      <c r="AH404" s="52"/>
      <c r="AJ404" s="17">
        <f>ROUND(AC404/(1-VLOOKUP(AF404,Group,2,FALSE)),2)</f>
        <v>9.1999999999999993</v>
      </c>
      <c r="AK404" s="17">
        <f>IF(VLOOKUP(AF404,Group,5,FALSE)="YES",VLOOKUP(ROUND(ROUND(AJ404,1)-AJ404,2),Round,2,FALSE)+VLOOKUP(AF404,Group,6,FALSE),0)</f>
        <v>0</v>
      </c>
      <c r="AL404" s="17">
        <f>IF(VLOOKUP(AF404,Group,7,FALSE)="",0,ROUND(AJ404-0.04999,1)-AJ404+AM404)</f>
        <v>0</v>
      </c>
      <c r="AM404" s="17" t="str">
        <f>IF(VLOOKUP(AF404,Group,7,FALSE)="","",VLOOKUP(AF404,Group,7,FALSE))</f>
        <v/>
      </c>
      <c r="AO404" s="100" t="s">
        <v>61</v>
      </c>
    </row>
    <row r="405" spans="1:41" s="3" customFormat="1" ht="0.95" customHeight="1" x14ac:dyDescent="0.2">
      <c r="A405" s="3" t="s">
        <v>125</v>
      </c>
      <c r="P405" s="74"/>
      <c r="Q405" s="89"/>
      <c r="R405" s="6"/>
      <c r="S405" s="39"/>
      <c r="T405" s="6"/>
      <c r="U405" s="5"/>
      <c r="V405" s="52"/>
      <c r="W405" s="56"/>
      <c r="X405" s="15"/>
      <c r="Y405" s="52"/>
      <c r="Z405" s="39"/>
      <c r="AA405" s="39"/>
      <c r="AB405" s="55"/>
      <c r="AC405" s="17"/>
      <c r="AD405" s="15"/>
      <c r="AE405" s="65"/>
      <c r="AF405" s="65"/>
      <c r="AG405" s="39"/>
      <c r="AH405" s="52"/>
      <c r="AO405" s="142"/>
    </row>
    <row r="406" spans="1:41" s="3" customFormat="1" ht="9.9499999999999993" customHeight="1" x14ac:dyDescent="0.2">
      <c r="B406" s="115" t="s">
        <v>47</v>
      </c>
      <c r="D406" s="40"/>
      <c r="E406" s="74" t="s">
        <v>266</v>
      </c>
      <c r="F406" s="74"/>
      <c r="G406" s="30" t="s">
        <v>108</v>
      </c>
      <c r="H406" s="30"/>
      <c r="I406" s="30"/>
      <c r="J406" s="30" t="s">
        <v>265</v>
      </c>
      <c r="K406" s="30"/>
      <c r="L406" s="30" t="s">
        <v>139</v>
      </c>
      <c r="M406" s="30"/>
      <c r="N406" s="30"/>
      <c r="P406" s="74" t="s">
        <v>426</v>
      </c>
      <c r="Q406" s="89"/>
      <c r="R406" s="29"/>
      <c r="S406" s="39">
        <f>IF(Suggested="Yes",AA406,AG406)</f>
        <v>16.05</v>
      </c>
      <c r="T406" s="37" t="s">
        <v>48</v>
      </c>
      <c r="U406" s="5" t="str">
        <f>+Instructions!$B$3</f>
        <v>G</v>
      </c>
      <c r="V406" s="52"/>
      <c r="W406" s="56">
        <f>+Instructions!$C$22</f>
        <v>0</v>
      </c>
      <c r="X406" s="39">
        <f>ROUND($AA406*(1-W406)+0.004999,2)</f>
        <v>16.05</v>
      </c>
      <c r="Y406" s="52"/>
      <c r="Z406" s="6" t="s">
        <v>869</v>
      </c>
      <c r="AA406" s="39">
        <v>16.05</v>
      </c>
      <c r="AB406" s="60">
        <f>+W406</f>
        <v>0</v>
      </c>
      <c r="AC406" s="39">
        <f>+X406</f>
        <v>16.05</v>
      </c>
      <c r="AD406" s="60">
        <f>(AG406-AC406)/AG406</f>
        <v>0</v>
      </c>
      <c r="AE406" s="122"/>
      <c r="AF406" s="131">
        <v>2</v>
      </c>
      <c r="AG406" s="44">
        <f>SUM(AJ406:AL406)+AE406</f>
        <v>16.05</v>
      </c>
      <c r="AH406" s="52"/>
      <c r="AJ406" s="17">
        <f>ROUND(AC406/(1-VLOOKUP(AF406,Group,2,FALSE)),2)</f>
        <v>16.05</v>
      </c>
      <c r="AK406" s="17">
        <f>IF(VLOOKUP(AF406,Group,5,FALSE)="YES",VLOOKUP(ROUND(ROUND(AJ406,1)-AJ406,2),Round,2,FALSE)+VLOOKUP(AF406,Group,6,FALSE),0)</f>
        <v>0</v>
      </c>
      <c r="AL406" s="17">
        <f>IF(VLOOKUP(AF406,Group,7,FALSE)="",0,ROUND(AJ406-0.04999,1)-AJ406+AM406)</f>
        <v>0</v>
      </c>
      <c r="AM406" s="17" t="str">
        <f>IF(VLOOKUP(AF406,Group,7,FALSE)="","",VLOOKUP(AF406,Group,7,FALSE))</f>
        <v/>
      </c>
      <c r="AO406" s="100" t="s">
        <v>61</v>
      </c>
    </row>
    <row r="407" spans="1:41" s="3" customFormat="1" ht="0.95" customHeight="1" x14ac:dyDescent="0.2">
      <c r="B407" s="120"/>
      <c r="D407" s="40"/>
      <c r="E407" s="74"/>
      <c r="F407" s="74"/>
      <c r="G407" s="30"/>
      <c r="H407" s="30"/>
      <c r="I407" s="30"/>
      <c r="J407" s="30"/>
      <c r="K407" s="30"/>
      <c r="L407" s="30"/>
      <c r="M407" s="30"/>
      <c r="N407" s="30"/>
      <c r="P407" s="74"/>
      <c r="Q407" s="89"/>
      <c r="R407" s="29"/>
      <c r="S407" s="39"/>
      <c r="T407" s="37"/>
      <c r="U407" s="5"/>
      <c r="V407" s="52"/>
      <c r="W407" s="56"/>
      <c r="X407" s="39"/>
      <c r="Y407" s="52"/>
      <c r="Z407" s="6"/>
      <c r="AA407" s="39"/>
      <c r="AB407" s="60"/>
      <c r="AC407" s="39"/>
      <c r="AD407" s="60"/>
      <c r="AE407" s="75"/>
      <c r="AF407" s="154"/>
      <c r="AG407" s="39"/>
      <c r="AH407" s="52"/>
      <c r="AJ407" s="17"/>
      <c r="AK407" s="17"/>
      <c r="AL407" s="17"/>
      <c r="AM407" s="17"/>
      <c r="AO407" s="31"/>
    </row>
    <row r="408" spans="1:41" s="3" customFormat="1" ht="11.1" customHeight="1" x14ac:dyDescent="0.2">
      <c r="B408" s="120"/>
      <c r="C408" s="193" t="s">
        <v>353</v>
      </c>
      <c r="D408" s="40"/>
      <c r="E408" s="74"/>
      <c r="F408" s="74"/>
      <c r="G408" s="30"/>
      <c r="H408" s="30"/>
      <c r="I408" s="30"/>
      <c r="J408" s="30"/>
      <c r="K408" s="30"/>
      <c r="L408" s="30"/>
      <c r="M408" s="30"/>
      <c r="N408" s="30"/>
      <c r="P408" s="74"/>
      <c r="Q408" s="89"/>
      <c r="R408" s="29"/>
      <c r="S408" s="39"/>
      <c r="T408" s="37"/>
      <c r="U408" s="5"/>
      <c r="V408" s="52"/>
      <c r="W408" s="56"/>
      <c r="X408" s="39"/>
      <c r="Y408" s="52"/>
      <c r="Z408" s="6"/>
      <c r="AA408" s="39"/>
      <c r="AB408" s="60"/>
      <c r="AC408" s="39"/>
      <c r="AD408" s="60"/>
      <c r="AE408" s="75"/>
      <c r="AF408" s="154"/>
      <c r="AG408" s="39"/>
      <c r="AH408" s="52"/>
      <c r="AJ408" s="17"/>
      <c r="AK408" s="17"/>
      <c r="AL408" s="17"/>
      <c r="AM408" s="17"/>
      <c r="AO408" s="31"/>
    </row>
    <row r="409" spans="1:41" s="3" customFormat="1" ht="10.35" customHeight="1" x14ac:dyDescent="0.2">
      <c r="B409" s="120"/>
      <c r="C409" s="73" t="s">
        <v>841</v>
      </c>
      <c r="D409" s="40"/>
      <c r="E409" s="74"/>
      <c r="F409" s="74"/>
      <c r="G409" s="30"/>
      <c r="H409" s="30"/>
      <c r="I409" s="30"/>
      <c r="J409" s="30"/>
      <c r="K409" s="30"/>
      <c r="L409" s="30"/>
      <c r="M409" s="30"/>
      <c r="N409" s="30"/>
      <c r="P409" s="74"/>
      <c r="Q409" s="89"/>
      <c r="R409" s="177" t="s">
        <v>233</v>
      </c>
      <c r="S409" s="178" t="s">
        <v>549</v>
      </c>
      <c r="T409" s="179"/>
      <c r="U409" s="5"/>
      <c r="V409" s="52"/>
      <c r="W409" s="56"/>
      <c r="X409" s="39"/>
      <c r="Y409" s="52"/>
      <c r="Z409" s="6"/>
      <c r="AA409" s="39"/>
      <c r="AB409" s="60"/>
      <c r="AC409" s="39"/>
      <c r="AD409" s="60"/>
      <c r="AE409" s="75"/>
      <c r="AF409" s="154"/>
      <c r="AG409" s="39"/>
      <c r="AH409" s="52"/>
      <c r="AJ409" s="17"/>
      <c r="AK409" s="17"/>
      <c r="AL409" s="17"/>
      <c r="AM409" s="17"/>
      <c r="AO409" s="31"/>
    </row>
    <row r="410" spans="1:41" s="3" customFormat="1" ht="2.85" customHeight="1" x14ac:dyDescent="0.2">
      <c r="C410" s="73"/>
      <c r="P410" s="74"/>
      <c r="Q410" s="89"/>
      <c r="R410" s="6"/>
      <c r="S410" s="39"/>
      <c r="T410" s="6"/>
      <c r="U410" s="5"/>
      <c r="V410" s="52"/>
      <c r="W410" s="56"/>
      <c r="X410" s="15"/>
      <c r="Y410" s="52"/>
      <c r="Z410" s="39"/>
      <c r="AA410" s="39"/>
      <c r="AB410" s="55"/>
      <c r="AC410" s="17"/>
      <c r="AD410" s="15"/>
      <c r="AE410" s="65"/>
      <c r="AF410" s="65"/>
      <c r="AG410" s="39"/>
      <c r="AH410" s="52"/>
      <c r="AO410" s="142"/>
    </row>
    <row r="411" spans="1:41" s="202" customFormat="1" ht="9.9499999999999993" customHeight="1" x14ac:dyDescent="0.2">
      <c r="C411" s="217" t="s">
        <v>451</v>
      </c>
      <c r="D411" s="3"/>
      <c r="E411" s="171"/>
      <c r="F411" s="3"/>
      <c r="G411" s="171"/>
      <c r="H411" s="3"/>
      <c r="I411" s="143"/>
      <c r="J411" s="3"/>
      <c r="K411" s="3"/>
      <c r="L411" s="171"/>
      <c r="M411" s="3"/>
      <c r="N411" s="3"/>
      <c r="O411" s="3"/>
      <c r="P411" s="74"/>
      <c r="Q411" s="89"/>
      <c r="R411" s="6"/>
      <c r="S411" s="39"/>
      <c r="T411" s="6"/>
      <c r="U411" s="5"/>
      <c r="V411" s="205"/>
      <c r="W411" s="208"/>
      <c r="X411" s="207"/>
      <c r="Y411" s="205"/>
      <c r="Z411" s="204"/>
      <c r="AA411" s="204"/>
      <c r="AB411" s="209"/>
      <c r="AC411" s="206"/>
      <c r="AD411" s="207"/>
      <c r="AE411" s="210"/>
      <c r="AF411" s="210"/>
      <c r="AG411" s="204"/>
      <c r="AH411" s="205"/>
      <c r="AO411" s="211"/>
    </row>
    <row r="412" spans="1:41" s="202" customFormat="1" ht="0.95" customHeight="1" x14ac:dyDescent="0.2">
      <c r="A412" s="202" t="s">
        <v>125</v>
      </c>
      <c r="C412" s="3"/>
      <c r="D412" s="3"/>
      <c r="E412" s="3"/>
      <c r="F412" s="3"/>
      <c r="G412" s="3"/>
      <c r="H412" s="3"/>
      <c r="I412" s="3"/>
      <c r="J412" s="3"/>
      <c r="K412" s="3"/>
      <c r="L412" s="3"/>
      <c r="M412" s="3"/>
      <c r="N412" s="3"/>
      <c r="O412" s="3"/>
      <c r="P412" s="74"/>
      <c r="Q412" s="89"/>
      <c r="R412" s="6"/>
      <c r="S412" s="39"/>
      <c r="T412" s="6"/>
      <c r="U412" s="5"/>
      <c r="V412" s="205"/>
      <c r="W412" s="208"/>
      <c r="X412" s="207"/>
      <c r="Y412" s="205"/>
      <c r="Z412" s="204"/>
      <c r="AA412" s="204"/>
      <c r="AB412" s="209"/>
      <c r="AC412" s="206"/>
      <c r="AD412" s="207"/>
      <c r="AE412" s="210"/>
      <c r="AF412" s="210"/>
      <c r="AG412" s="204"/>
      <c r="AH412" s="205"/>
      <c r="AO412" s="211"/>
    </row>
    <row r="413" spans="1:41" s="3" customFormat="1" ht="9.9499999999999993" customHeight="1" x14ac:dyDescent="0.2">
      <c r="D413" s="40" t="s">
        <v>10</v>
      </c>
      <c r="E413" s="143" t="s">
        <v>554</v>
      </c>
      <c r="G413" s="143"/>
      <c r="H413" s="143"/>
      <c r="J413" s="143"/>
      <c r="K413" s="143"/>
      <c r="L413" s="143"/>
      <c r="N413" s="143" t="s">
        <v>139</v>
      </c>
      <c r="O413" s="3" t="s">
        <v>139</v>
      </c>
      <c r="P413" s="74"/>
      <c r="Q413" s="89"/>
      <c r="R413" s="6"/>
      <c r="S413" s="39"/>
      <c r="T413" s="6"/>
      <c r="U413" s="5"/>
      <c r="V413" s="52"/>
      <c r="W413" s="56"/>
      <c r="X413" s="15"/>
      <c r="Y413" s="52"/>
      <c r="Z413" s="39"/>
      <c r="AA413" s="39"/>
      <c r="AB413" s="55"/>
      <c r="AC413" s="17"/>
      <c r="AD413" s="15"/>
      <c r="AE413" s="65"/>
      <c r="AF413" s="65"/>
      <c r="AG413" s="39"/>
      <c r="AH413" s="52"/>
      <c r="AO413" s="142"/>
    </row>
    <row r="414" spans="1:41" s="3" customFormat="1" ht="0.95" customHeight="1" x14ac:dyDescent="0.2">
      <c r="A414" s="3" t="s">
        <v>125</v>
      </c>
      <c r="P414" s="74"/>
      <c r="Q414" s="89"/>
      <c r="R414" s="6"/>
      <c r="S414" s="39"/>
      <c r="T414" s="6"/>
      <c r="U414" s="5"/>
      <c r="V414" s="52"/>
      <c r="W414" s="56"/>
      <c r="X414" s="15"/>
      <c r="Y414" s="52"/>
      <c r="Z414" s="39"/>
      <c r="AA414" s="39"/>
      <c r="AB414" s="55"/>
      <c r="AC414" s="17"/>
      <c r="AD414" s="15"/>
      <c r="AE414" s="65"/>
      <c r="AF414" s="65"/>
      <c r="AG414" s="39"/>
      <c r="AH414" s="52"/>
      <c r="AO414" s="142"/>
    </row>
    <row r="415" spans="1:41" s="3" customFormat="1" ht="9.9499999999999993" customHeight="1" x14ac:dyDescent="0.2">
      <c r="B415" s="114" t="s">
        <v>57</v>
      </c>
      <c r="D415" s="40"/>
      <c r="E415" s="74" t="s">
        <v>450</v>
      </c>
      <c r="F415" s="74"/>
      <c r="G415" s="30" t="s">
        <v>50</v>
      </c>
      <c r="H415" s="30"/>
      <c r="I415" s="30"/>
      <c r="J415" s="30" t="s">
        <v>264</v>
      </c>
      <c r="K415" s="30"/>
      <c r="L415" s="30"/>
      <c r="M415" s="30"/>
      <c r="N415" s="30"/>
      <c r="P415" s="74" t="s">
        <v>776</v>
      </c>
      <c r="Q415" s="89"/>
      <c r="R415" s="29" t="s">
        <v>780</v>
      </c>
      <c r="S415" s="39">
        <f>IF(Suggested="Yes",AA415,AG415)</f>
        <v>18.600000000000001</v>
      </c>
      <c r="T415" s="37" t="s">
        <v>49</v>
      </c>
      <c r="U415" s="5" t="str">
        <f>+Instructions!$B$3</f>
        <v>G</v>
      </c>
      <c r="V415" s="52"/>
      <c r="W415" s="56">
        <f>+Instructions!$C$22</f>
        <v>0</v>
      </c>
      <c r="X415" s="17">
        <f>ROUND($AA415*(1-W415)+0.004999,2)</f>
        <v>18.600000000000001</v>
      </c>
      <c r="Y415" s="52"/>
      <c r="Z415" s="6" t="s">
        <v>868</v>
      </c>
      <c r="AA415" s="39">
        <v>18.600000000000001</v>
      </c>
      <c r="AB415" s="60">
        <f>+W415</f>
        <v>0</v>
      </c>
      <c r="AC415" s="17">
        <f>+X415</f>
        <v>18.600000000000001</v>
      </c>
      <c r="AD415" s="12">
        <f>(AG415-AC415)/AG415</f>
        <v>0</v>
      </c>
      <c r="AE415" s="122"/>
      <c r="AF415" s="129">
        <v>1</v>
      </c>
      <c r="AG415" s="38">
        <f>SUM(AJ415:AL415)+AE415</f>
        <v>18.600000000000001</v>
      </c>
      <c r="AH415" s="52"/>
      <c r="AJ415" s="17">
        <f>ROUND(AC415/(1-VLOOKUP(AF415,Group,2,FALSE)),2)</f>
        <v>18.600000000000001</v>
      </c>
      <c r="AK415" s="17">
        <f>IF(VLOOKUP(AF415,Group,5,FALSE)="YES",VLOOKUP(ROUND(ROUND(AJ415,1)-AJ415,2),Round,2,FALSE)+VLOOKUP(AF415,Group,6,FALSE),0)</f>
        <v>0</v>
      </c>
      <c r="AL415" s="17">
        <f>IF(VLOOKUP(AF415,Group,7,FALSE)="",0,ROUND(AJ415-0.04999,1)-AJ415+AM415)</f>
        <v>0</v>
      </c>
      <c r="AM415" s="17" t="str">
        <f>IF(VLOOKUP(AF415,Group,7,FALSE)="","",VLOOKUP(AF415,Group,7,FALSE))</f>
        <v/>
      </c>
      <c r="AO415" s="100" t="s">
        <v>61</v>
      </c>
    </row>
    <row r="416" spans="1:41" s="3" customFormat="1" ht="2.85" customHeight="1" x14ac:dyDescent="0.2">
      <c r="C416" s="73"/>
      <c r="P416" s="74"/>
      <c r="Q416" s="89"/>
      <c r="R416" s="6"/>
      <c r="S416" s="39"/>
      <c r="T416" s="6"/>
      <c r="U416" s="5"/>
      <c r="V416" s="52"/>
      <c r="W416" s="56"/>
      <c r="X416" s="15"/>
      <c r="Y416" s="52"/>
      <c r="Z416" s="39"/>
      <c r="AA416" s="39"/>
      <c r="AB416" s="55"/>
      <c r="AC416" s="17"/>
      <c r="AD416" s="15"/>
      <c r="AE416" s="65"/>
      <c r="AF416" s="65"/>
      <c r="AG416" s="39"/>
      <c r="AH416" s="52"/>
      <c r="AO416" s="142"/>
    </row>
    <row r="417" spans="1:41" s="202" customFormat="1" ht="9.9499999999999993" customHeight="1" x14ac:dyDescent="0.2">
      <c r="C417" s="217" t="s">
        <v>614</v>
      </c>
      <c r="D417" s="3"/>
      <c r="E417" s="171"/>
      <c r="F417" s="3"/>
      <c r="G417" s="171"/>
      <c r="H417" s="3"/>
      <c r="I417" s="143"/>
      <c r="J417" s="3"/>
      <c r="K417" s="3"/>
      <c r="L417" s="171"/>
      <c r="M417" s="3"/>
      <c r="N417" s="3"/>
      <c r="O417" s="3"/>
      <c r="P417" s="74"/>
      <c r="Q417" s="89"/>
      <c r="R417" s="6"/>
      <c r="S417" s="39"/>
      <c r="T417" s="6"/>
      <c r="U417" s="5"/>
      <c r="V417" s="205"/>
      <c r="W417" s="208"/>
      <c r="X417" s="207"/>
      <c r="Y417" s="205"/>
      <c r="Z417" s="204"/>
      <c r="AA417" s="204"/>
      <c r="AB417" s="209"/>
      <c r="AC417" s="206"/>
      <c r="AD417" s="207"/>
      <c r="AE417" s="210"/>
      <c r="AF417" s="210"/>
      <c r="AG417" s="204"/>
      <c r="AH417" s="205"/>
      <c r="AO417" s="211"/>
    </row>
    <row r="418" spans="1:41" s="202" customFormat="1" ht="1.5" customHeight="1" x14ac:dyDescent="0.2">
      <c r="A418" s="202" t="s">
        <v>125</v>
      </c>
      <c r="C418" s="3"/>
      <c r="D418" s="3"/>
      <c r="E418" s="3"/>
      <c r="F418" s="3"/>
      <c r="G418" s="3"/>
      <c r="H418" s="3"/>
      <c r="I418" s="3"/>
      <c r="J418" s="3"/>
      <c r="K418" s="3"/>
      <c r="L418" s="3"/>
      <c r="M418" s="3"/>
      <c r="N418" s="3"/>
      <c r="O418" s="3"/>
      <c r="P418" s="74"/>
      <c r="Q418" s="89"/>
      <c r="R418" s="6"/>
      <c r="S418" s="39"/>
      <c r="T418" s="6"/>
      <c r="U418" s="5"/>
      <c r="V418" s="205"/>
      <c r="W418" s="208"/>
      <c r="X418" s="207"/>
      <c r="Y418" s="205"/>
      <c r="Z418" s="204"/>
      <c r="AA418" s="204"/>
      <c r="AB418" s="209"/>
      <c r="AC418" s="206"/>
      <c r="AD418" s="207"/>
      <c r="AE418" s="210"/>
      <c r="AF418" s="210"/>
      <c r="AG418" s="204"/>
      <c r="AH418" s="205"/>
      <c r="AO418" s="211"/>
    </row>
    <row r="419" spans="1:41" s="3" customFormat="1" ht="9.9499999999999993" customHeight="1" x14ac:dyDescent="0.2">
      <c r="D419" s="40" t="s">
        <v>563</v>
      </c>
      <c r="E419" s="143" t="s">
        <v>562</v>
      </c>
      <c r="G419" s="143"/>
      <c r="H419" s="143"/>
      <c r="J419" s="143"/>
      <c r="K419" s="143"/>
      <c r="L419" s="143"/>
      <c r="N419" s="143"/>
      <c r="O419" s="3" t="s">
        <v>139</v>
      </c>
      <c r="P419" s="74"/>
      <c r="Q419" s="89"/>
      <c r="R419" s="6"/>
      <c r="S419" s="39"/>
      <c r="T419" s="6"/>
      <c r="U419" s="5"/>
      <c r="V419" s="52"/>
      <c r="W419" s="56"/>
      <c r="X419" s="15"/>
      <c r="Y419" s="52"/>
      <c r="Z419" s="39"/>
      <c r="AA419" s="39"/>
      <c r="AB419" s="55"/>
      <c r="AC419" s="17"/>
      <c r="AD419" s="15"/>
      <c r="AE419" s="65"/>
      <c r="AF419" s="65"/>
      <c r="AG419" s="39"/>
      <c r="AH419" s="52"/>
      <c r="AO419" s="142"/>
    </row>
    <row r="420" spans="1:41" s="3" customFormat="1" ht="1.5" customHeight="1" x14ac:dyDescent="0.2">
      <c r="A420" s="3" t="s">
        <v>125</v>
      </c>
      <c r="P420" s="74"/>
      <c r="Q420" s="89"/>
      <c r="R420" s="6"/>
      <c r="S420" s="39"/>
      <c r="T420" s="6"/>
      <c r="U420" s="5"/>
      <c r="V420" s="52"/>
      <c r="W420" s="56"/>
      <c r="X420" s="15"/>
      <c r="Y420" s="52"/>
      <c r="Z420" s="39"/>
      <c r="AA420" s="39"/>
      <c r="AB420" s="55"/>
      <c r="AC420" s="17"/>
      <c r="AD420" s="15"/>
      <c r="AE420" s="65"/>
      <c r="AF420" s="65"/>
      <c r="AG420" s="39"/>
      <c r="AH420" s="52"/>
      <c r="AO420" s="142"/>
    </row>
    <row r="421" spans="1:41" s="3" customFormat="1" ht="9.9499999999999993" customHeight="1" x14ac:dyDescent="0.2">
      <c r="B421" s="114" t="s">
        <v>57</v>
      </c>
      <c r="D421" s="40"/>
      <c r="E421" s="74" t="s">
        <v>699</v>
      </c>
      <c r="F421" s="74"/>
      <c r="G421" s="30" t="s">
        <v>50</v>
      </c>
      <c r="H421" s="30"/>
      <c r="I421" s="30"/>
      <c r="K421" s="30" t="s">
        <v>264</v>
      </c>
      <c r="L421" s="30"/>
      <c r="M421" s="30"/>
      <c r="N421" s="187" t="s">
        <v>700</v>
      </c>
      <c r="P421" s="74"/>
      <c r="Q421" s="89"/>
      <c r="R421" s="29" t="s">
        <v>781</v>
      </c>
      <c r="S421" s="39">
        <f>IF(Suggested="Yes",AA421,AG421)</f>
        <v>373.55</v>
      </c>
      <c r="T421" s="37" t="s">
        <v>48</v>
      </c>
      <c r="U421" s="5" t="str">
        <f>+Instructions!$B$3</f>
        <v>G</v>
      </c>
      <c r="V421" s="52"/>
      <c r="W421" s="56">
        <f>+Instructions!$C$22</f>
        <v>0</v>
      </c>
      <c r="X421" s="17">
        <f>ROUND($AA421*(1-W421)+0.004999,2)</f>
        <v>373.55</v>
      </c>
      <c r="Y421" s="52"/>
      <c r="Z421" s="6" t="s">
        <v>868</v>
      </c>
      <c r="AA421" s="39">
        <v>373.55</v>
      </c>
      <c r="AB421" s="60">
        <f>+W421</f>
        <v>0</v>
      </c>
      <c r="AC421" s="17">
        <f>+X421</f>
        <v>373.55</v>
      </c>
      <c r="AD421" s="12">
        <f>(AG421-AC421)/AG421</f>
        <v>0</v>
      </c>
      <c r="AE421" s="122"/>
      <c r="AF421" s="129">
        <v>1</v>
      </c>
      <c r="AG421" s="38">
        <f>SUM(AJ421:AL421)+AE421</f>
        <v>373.55</v>
      </c>
      <c r="AH421" s="52"/>
      <c r="AJ421" s="17">
        <f>ROUND(AC421/(1-VLOOKUP(AF421,Group,2,FALSE)),2)</f>
        <v>373.55</v>
      </c>
      <c r="AK421" s="17">
        <f>IF(VLOOKUP(AF421,Group,5,FALSE)="YES",VLOOKUP(ROUND(ROUND(AJ421,1)-AJ421,2),Round,2,FALSE)+VLOOKUP(AF421,Group,6,FALSE),0)</f>
        <v>0</v>
      </c>
      <c r="AL421" s="17">
        <f>IF(VLOOKUP(AF421,Group,7,FALSE)="",0,ROUND(AJ421-0.04999,1)-AJ421+AM421)</f>
        <v>0</v>
      </c>
      <c r="AM421" s="17" t="str">
        <f>IF(VLOOKUP(AF421,Group,7,FALSE)="","",VLOOKUP(AF421,Group,7,FALSE))</f>
        <v/>
      </c>
      <c r="AO421" s="100" t="s">
        <v>61</v>
      </c>
    </row>
    <row r="422" spans="1:41" s="3" customFormat="1" ht="10.5" customHeight="1" x14ac:dyDescent="0.2">
      <c r="B422" s="114" t="s">
        <v>57</v>
      </c>
      <c r="D422" s="40"/>
      <c r="E422" s="74" t="s">
        <v>699</v>
      </c>
      <c r="F422" s="74"/>
      <c r="G422" s="30" t="s">
        <v>565</v>
      </c>
      <c r="H422" s="30"/>
      <c r="I422" s="30"/>
      <c r="K422" s="30" t="s">
        <v>264</v>
      </c>
      <c r="M422" s="30"/>
      <c r="N422" s="187" t="s">
        <v>700</v>
      </c>
      <c r="P422" s="74"/>
      <c r="Q422" s="89"/>
      <c r="R422" s="29" t="s">
        <v>854</v>
      </c>
      <c r="S422" s="39">
        <f>IF(Suggested="Yes",AA422,AG422)</f>
        <v>1212.2</v>
      </c>
      <c r="T422" s="37" t="s">
        <v>48</v>
      </c>
      <c r="U422" s="5" t="str">
        <f>+Instructions!$B$3</f>
        <v>G</v>
      </c>
      <c r="V422" s="52"/>
      <c r="W422" s="56">
        <f>+Instructions!$C$22</f>
        <v>0</v>
      </c>
      <c r="X422" s="17">
        <f>ROUND($AA422*(1-W422)+0.004999,2)</f>
        <v>1212.2</v>
      </c>
      <c r="Y422" s="52"/>
      <c r="Z422" s="6" t="s">
        <v>868</v>
      </c>
      <c r="AA422" s="39">
        <v>1212.2</v>
      </c>
      <c r="AB422" s="60">
        <f>+W422</f>
        <v>0</v>
      </c>
      <c r="AC422" s="17">
        <f>+X422</f>
        <v>1212.2</v>
      </c>
      <c r="AD422" s="12">
        <f>(AG422-AC422)/AG422</f>
        <v>0</v>
      </c>
      <c r="AE422" s="122"/>
      <c r="AF422" s="129">
        <v>1</v>
      </c>
      <c r="AG422" s="38">
        <f>SUM(AJ422:AL422)+AE422</f>
        <v>1212.2</v>
      </c>
      <c r="AH422" s="52"/>
      <c r="AJ422" s="17">
        <f>ROUND(AC422/(1-VLOOKUP(AF422,Group,2,FALSE)),2)</f>
        <v>1212.2</v>
      </c>
      <c r="AK422" s="17">
        <f>IF(VLOOKUP(AF422,Group,5,FALSE)="YES",VLOOKUP(ROUND(ROUND(AJ422,1)-AJ422,2),Round,2,FALSE)+VLOOKUP(AF422,Group,6,FALSE),0)</f>
        <v>0</v>
      </c>
      <c r="AL422" s="17">
        <f>IF(VLOOKUP(AF422,Group,7,FALSE)="",0,ROUND(AJ422-0.04999,1)-AJ422+AM422)</f>
        <v>0</v>
      </c>
      <c r="AM422" s="17" t="str">
        <f>IF(VLOOKUP(AF422,Group,7,FALSE)="","",VLOOKUP(AF422,Group,7,FALSE))</f>
        <v/>
      </c>
      <c r="AO422" s="100" t="s">
        <v>61</v>
      </c>
    </row>
    <row r="423" spans="1:41" s="3" customFormat="1" ht="2.85" customHeight="1" x14ac:dyDescent="0.2">
      <c r="C423" s="73"/>
      <c r="P423" s="74"/>
      <c r="Q423" s="89"/>
      <c r="R423" s="6"/>
      <c r="S423" s="39"/>
      <c r="T423" s="6"/>
      <c r="U423" s="5"/>
      <c r="V423" s="52"/>
      <c r="W423" s="56"/>
      <c r="X423" s="15"/>
      <c r="Y423" s="52"/>
      <c r="Z423" s="39"/>
      <c r="AA423" s="39"/>
      <c r="AB423" s="55"/>
      <c r="AC423" s="17"/>
      <c r="AD423" s="15"/>
      <c r="AE423" s="65"/>
      <c r="AF423" s="65"/>
      <c r="AG423" s="39"/>
      <c r="AH423" s="52"/>
      <c r="AO423" s="142"/>
    </row>
    <row r="424" spans="1:41" s="202" customFormat="1" ht="9.9499999999999993" customHeight="1" x14ac:dyDescent="0.2">
      <c r="C424" s="217" t="s">
        <v>804</v>
      </c>
      <c r="D424" s="3"/>
      <c r="E424" s="171"/>
      <c r="F424" s="3"/>
      <c r="G424" s="171"/>
      <c r="H424" s="3"/>
      <c r="I424" s="143"/>
      <c r="J424" s="3"/>
      <c r="K424" s="3"/>
      <c r="L424" s="171"/>
      <c r="M424" s="3"/>
      <c r="N424" s="3"/>
      <c r="O424" s="3"/>
      <c r="P424" s="74"/>
      <c r="Q424" s="89"/>
      <c r="R424" s="6"/>
      <c r="S424" s="39"/>
      <c r="T424" s="6"/>
      <c r="U424" s="5"/>
      <c r="V424" s="205"/>
      <c r="W424" s="208"/>
      <c r="X424" s="207"/>
      <c r="Y424" s="205"/>
      <c r="Z424" s="204"/>
      <c r="AA424" s="204"/>
      <c r="AB424" s="209"/>
      <c r="AC424" s="206"/>
      <c r="AD424" s="207"/>
      <c r="AE424" s="210"/>
      <c r="AF424" s="210"/>
      <c r="AG424" s="204"/>
      <c r="AH424" s="205"/>
      <c r="AO424" s="211"/>
    </row>
    <row r="425" spans="1:41" s="202" customFormat="1" ht="1.5" customHeight="1" x14ac:dyDescent="0.2">
      <c r="A425" s="202" t="s">
        <v>125</v>
      </c>
      <c r="C425" s="3"/>
      <c r="D425" s="3"/>
      <c r="E425" s="3"/>
      <c r="F425" s="3"/>
      <c r="G425" s="3"/>
      <c r="H425" s="3"/>
      <c r="I425" s="3"/>
      <c r="J425" s="3"/>
      <c r="K425" s="3"/>
      <c r="L425" s="3"/>
      <c r="M425" s="3"/>
      <c r="N425" s="3"/>
      <c r="O425" s="3"/>
      <c r="P425" s="74"/>
      <c r="Q425" s="89"/>
      <c r="R425" s="6"/>
      <c r="S425" s="39"/>
      <c r="T425" s="6"/>
      <c r="U425" s="5"/>
      <c r="V425" s="205"/>
      <c r="W425" s="208"/>
      <c r="X425" s="207"/>
      <c r="Y425" s="205"/>
      <c r="Z425" s="204"/>
      <c r="AA425" s="204"/>
      <c r="AB425" s="209"/>
      <c r="AC425" s="206"/>
      <c r="AD425" s="207"/>
      <c r="AE425" s="210"/>
      <c r="AF425" s="210"/>
      <c r="AG425" s="204"/>
      <c r="AH425" s="205"/>
      <c r="AO425" s="211"/>
    </row>
    <row r="426" spans="1:41" s="3" customFormat="1" ht="9.9499999999999993" customHeight="1" x14ac:dyDescent="0.2">
      <c r="C426" s="144"/>
      <c r="D426" s="40" t="s">
        <v>10</v>
      </c>
      <c r="E426" s="143" t="s">
        <v>550</v>
      </c>
      <c r="G426" s="171"/>
      <c r="I426" s="143"/>
      <c r="L426" s="171"/>
      <c r="P426" s="74"/>
      <c r="Q426" s="89"/>
      <c r="R426" s="177"/>
      <c r="S426" s="196"/>
      <c r="T426" s="197"/>
      <c r="U426" s="5"/>
      <c r="V426" s="52"/>
      <c r="W426" s="56"/>
      <c r="X426" s="15"/>
      <c r="Y426" s="52"/>
      <c r="Z426" s="39"/>
      <c r="AA426" s="39"/>
      <c r="AB426" s="55"/>
      <c r="AC426" s="17"/>
      <c r="AD426" s="15"/>
      <c r="AE426" s="65"/>
      <c r="AF426" s="65"/>
      <c r="AG426" s="39"/>
      <c r="AH426" s="52"/>
      <c r="AO426" s="142"/>
    </row>
    <row r="427" spans="1:41" s="202" customFormat="1" ht="1.5" customHeight="1" x14ac:dyDescent="0.2">
      <c r="A427" s="202" t="s">
        <v>125</v>
      </c>
      <c r="C427" s="3"/>
      <c r="D427" s="3"/>
      <c r="E427" s="3"/>
      <c r="F427" s="3"/>
      <c r="G427" s="3"/>
      <c r="H427" s="3"/>
      <c r="I427" s="3"/>
      <c r="J427" s="3"/>
      <c r="K427" s="3"/>
      <c r="L427" s="3"/>
      <c r="M427" s="3"/>
      <c r="N427" s="3"/>
      <c r="O427" s="3"/>
      <c r="P427" s="74"/>
      <c r="Q427" s="89"/>
      <c r="R427" s="6"/>
      <c r="S427" s="39"/>
      <c r="T427" s="6"/>
      <c r="U427" s="5"/>
      <c r="V427" s="205"/>
      <c r="W427" s="208"/>
      <c r="X427" s="207"/>
      <c r="Y427" s="205"/>
      <c r="Z427" s="204"/>
      <c r="AA427" s="204"/>
      <c r="AB427" s="209"/>
      <c r="AC427" s="206"/>
      <c r="AD427" s="207"/>
      <c r="AE427" s="210"/>
      <c r="AF427" s="210"/>
      <c r="AG427" s="204"/>
      <c r="AH427" s="205"/>
      <c r="AO427" s="211"/>
    </row>
    <row r="428" spans="1:41" s="3" customFormat="1" ht="9.9499999999999993" customHeight="1" x14ac:dyDescent="0.2">
      <c r="B428" s="114" t="s">
        <v>57</v>
      </c>
      <c r="C428" s="3" t="s">
        <v>139</v>
      </c>
      <c r="D428" s="40"/>
      <c r="E428" s="74" t="s">
        <v>215</v>
      </c>
      <c r="F428" s="74"/>
      <c r="G428" s="30" t="s">
        <v>50</v>
      </c>
      <c r="H428" s="30"/>
      <c r="I428" s="30"/>
      <c r="K428" s="30" t="s">
        <v>418</v>
      </c>
      <c r="L428" s="30"/>
      <c r="M428" s="30"/>
      <c r="N428" s="30"/>
      <c r="P428" s="74" t="s">
        <v>214</v>
      </c>
      <c r="Q428" s="89"/>
      <c r="R428" s="29"/>
      <c r="S428" s="39">
        <f>IF(Suggested="Yes",AA428,AG428)</f>
        <v>14.55</v>
      </c>
      <c r="T428" s="37" t="s">
        <v>49</v>
      </c>
      <c r="U428" s="5" t="str">
        <f>+Instructions!$B$3</f>
        <v>G</v>
      </c>
      <c r="V428" s="52"/>
      <c r="W428" s="56">
        <f>+Instructions!$C$22</f>
        <v>0</v>
      </c>
      <c r="X428" s="17">
        <f>ROUND($AA428*(1-W428)+0.004999,2)</f>
        <v>14.55</v>
      </c>
      <c r="Y428" s="52"/>
      <c r="Z428" s="6" t="s">
        <v>868</v>
      </c>
      <c r="AA428" s="39">
        <v>14.55</v>
      </c>
      <c r="AB428" s="60">
        <f>+W428</f>
        <v>0</v>
      </c>
      <c r="AC428" s="17">
        <f>+X428</f>
        <v>14.55</v>
      </c>
      <c r="AD428" s="12">
        <f>(AG428-AC428)/AG428</f>
        <v>0</v>
      </c>
      <c r="AE428" s="122"/>
      <c r="AF428" s="129">
        <v>1</v>
      </c>
      <c r="AG428" s="38">
        <f>SUM(AJ428:AL428)+AE428</f>
        <v>14.55</v>
      </c>
      <c r="AH428" s="52"/>
      <c r="AJ428" s="17">
        <f>ROUND(AC428/(1-VLOOKUP(AF428,Group,2,FALSE)),2)</f>
        <v>14.55</v>
      </c>
      <c r="AK428" s="17">
        <f>IF(VLOOKUP(AF428,Group,5,FALSE)="YES",VLOOKUP(ROUND(ROUND(AJ428,1)-AJ428,2),Round,2,FALSE)+VLOOKUP(AF428,Group,6,FALSE),0)</f>
        <v>0</v>
      </c>
      <c r="AL428" s="17">
        <f>IF(VLOOKUP(AF428,Group,7,FALSE)="",0,ROUND(AJ428-0.04999,1)-AJ428+AM428)</f>
        <v>0</v>
      </c>
      <c r="AM428" s="17" t="str">
        <f>IF(VLOOKUP(AF428,Group,7,FALSE)="","",VLOOKUP(AF428,Group,7,FALSE))</f>
        <v/>
      </c>
      <c r="AO428" s="100" t="s">
        <v>61</v>
      </c>
    </row>
    <row r="429" spans="1:41" s="3" customFormat="1" ht="0.95" customHeight="1" x14ac:dyDescent="0.2">
      <c r="A429" s="3" t="s">
        <v>125</v>
      </c>
      <c r="P429" s="74"/>
      <c r="Q429" s="89"/>
      <c r="R429" s="6"/>
      <c r="S429" s="39"/>
      <c r="T429" s="6"/>
      <c r="U429" s="5"/>
      <c r="V429" s="52"/>
      <c r="W429" s="56"/>
      <c r="X429" s="15"/>
      <c r="Y429" s="52"/>
      <c r="Z429" s="39"/>
      <c r="AA429" s="39"/>
      <c r="AB429" s="55"/>
      <c r="AC429" s="17"/>
      <c r="AD429" s="15"/>
      <c r="AE429" s="65"/>
      <c r="AF429" s="65"/>
      <c r="AG429" s="39"/>
      <c r="AH429" s="52"/>
      <c r="AO429" s="142"/>
    </row>
    <row r="430" spans="1:41" s="3" customFormat="1" ht="9.9499999999999993" customHeight="1" x14ac:dyDescent="0.2">
      <c r="B430" s="113" t="s">
        <v>8</v>
      </c>
      <c r="D430" s="40"/>
      <c r="E430" s="74" t="s">
        <v>222</v>
      </c>
      <c r="F430" s="74"/>
      <c r="G430" s="30" t="s">
        <v>598</v>
      </c>
      <c r="H430" s="30"/>
      <c r="I430" s="30"/>
      <c r="J430" s="30"/>
      <c r="K430" s="30" t="s">
        <v>455</v>
      </c>
      <c r="L430" s="30"/>
      <c r="M430" s="30"/>
      <c r="N430" s="30"/>
      <c r="P430" s="74" t="s">
        <v>539</v>
      </c>
      <c r="Q430" s="89"/>
      <c r="R430" s="29" t="s">
        <v>844</v>
      </c>
      <c r="S430" s="39">
        <f>IF(Suggested="Yes",AA430,AG430)</f>
        <v>246.45</v>
      </c>
      <c r="T430" s="37" t="s">
        <v>48</v>
      </c>
      <c r="U430" s="5" t="str">
        <f>+Instructions!$B$3</f>
        <v>G</v>
      </c>
      <c r="V430" s="52"/>
      <c r="W430" s="56">
        <f>+Instructions!$C$22</f>
        <v>0</v>
      </c>
      <c r="X430" s="17">
        <f>ROUND($AA430*(1-W430)+0.004999,2)</f>
        <v>246.45</v>
      </c>
      <c r="Y430" s="52"/>
      <c r="Z430" s="6" t="s">
        <v>869</v>
      </c>
      <c r="AA430" s="39">
        <v>246.45</v>
      </c>
      <c r="AB430" s="60">
        <f t="shared" ref="AB430:AC433" si="52">+W430</f>
        <v>0</v>
      </c>
      <c r="AC430" s="17">
        <f t="shared" si="52"/>
        <v>246.45</v>
      </c>
      <c r="AD430" s="12">
        <f>(AG430-AC430)/AG430</f>
        <v>0</v>
      </c>
      <c r="AE430" s="122"/>
      <c r="AF430" s="130">
        <v>3</v>
      </c>
      <c r="AG430" s="53">
        <f>SUM(AJ430:AL430)+AE430</f>
        <v>246.45</v>
      </c>
      <c r="AH430" s="52"/>
      <c r="AJ430" s="17">
        <f>ROUND(AC430/(1-VLOOKUP(AF430,Group,2,FALSE)),2)</f>
        <v>246.45</v>
      </c>
      <c r="AK430" s="17">
        <f>IF(VLOOKUP(AF430,Group,5,FALSE)="YES",VLOOKUP(ROUND(ROUND(AJ430,1)-AJ430,2),Round,2,FALSE)+VLOOKUP(AF430,Group,6,FALSE),0)</f>
        <v>0</v>
      </c>
      <c r="AL430" s="17">
        <f>IF(VLOOKUP(AF430,Group,7,FALSE)="",0,ROUND(AJ430-0.04999,1)-AJ430+AM430)</f>
        <v>0</v>
      </c>
      <c r="AM430" s="17" t="str">
        <f>IF(VLOOKUP(AF430,Group,7,FALSE)="","",VLOOKUP(AF430,Group,7,FALSE))</f>
        <v/>
      </c>
      <c r="AO430" s="100" t="s">
        <v>61</v>
      </c>
    </row>
    <row r="431" spans="1:41" s="3" customFormat="1" ht="9.9499999999999993" customHeight="1" x14ac:dyDescent="0.2">
      <c r="B431" s="113" t="s">
        <v>8</v>
      </c>
      <c r="D431" s="40"/>
      <c r="E431" s="74" t="s">
        <v>222</v>
      </c>
      <c r="F431" s="74"/>
      <c r="G431" s="30" t="s">
        <v>599</v>
      </c>
      <c r="H431" s="30"/>
      <c r="I431" s="30"/>
      <c r="J431" s="30"/>
      <c r="K431" s="30" t="s">
        <v>455</v>
      </c>
      <c r="L431" s="30"/>
      <c r="M431" s="30"/>
      <c r="N431" s="30"/>
      <c r="P431" s="74" t="s">
        <v>539</v>
      </c>
      <c r="Q431" s="89"/>
      <c r="R431" s="29" t="s">
        <v>844</v>
      </c>
      <c r="S431" s="39">
        <f>IF(Suggested="Yes",AA431,AG431)</f>
        <v>246.45</v>
      </c>
      <c r="T431" s="37" t="s">
        <v>48</v>
      </c>
      <c r="U431" s="5" t="str">
        <f>+Instructions!$B$3</f>
        <v>G</v>
      </c>
      <c r="V431" s="52"/>
      <c r="W431" s="56">
        <f>+Instructions!$C$22</f>
        <v>0</v>
      </c>
      <c r="X431" s="17">
        <f>ROUND($AA431*(1-W431)+0.004999,2)</f>
        <v>246.45</v>
      </c>
      <c r="Y431" s="52"/>
      <c r="Z431" s="6" t="s">
        <v>869</v>
      </c>
      <c r="AA431" s="39">
        <v>246.45</v>
      </c>
      <c r="AB431" s="60">
        <f t="shared" si="52"/>
        <v>0</v>
      </c>
      <c r="AC431" s="17">
        <f t="shared" si="52"/>
        <v>246.45</v>
      </c>
      <c r="AD431" s="12">
        <f>(AG431-AC431)/AG431</f>
        <v>0</v>
      </c>
      <c r="AE431" s="122"/>
      <c r="AF431" s="130">
        <v>3</v>
      </c>
      <c r="AG431" s="53">
        <f>SUM(AJ431:AL431)+AE431</f>
        <v>246.45</v>
      </c>
      <c r="AH431" s="52"/>
      <c r="AJ431" s="17">
        <f>ROUND(AC431/(1-VLOOKUP(AF431,Group,2,FALSE)),2)</f>
        <v>246.45</v>
      </c>
      <c r="AK431" s="17">
        <f>IF(VLOOKUP(AF431,Group,5,FALSE)="YES",VLOOKUP(ROUND(ROUND(AJ431,1)-AJ431,2),Round,2,FALSE)+VLOOKUP(AF431,Group,6,FALSE),0)</f>
        <v>0</v>
      </c>
      <c r="AL431" s="17">
        <f>IF(VLOOKUP(AF431,Group,7,FALSE)="",0,ROUND(AJ431-0.04999,1)-AJ431+AM431)</f>
        <v>0</v>
      </c>
      <c r="AM431" s="17" t="str">
        <f>IF(VLOOKUP(AF431,Group,7,FALSE)="","",VLOOKUP(AF431,Group,7,FALSE))</f>
        <v/>
      </c>
      <c r="AO431" s="100" t="s">
        <v>61</v>
      </c>
    </row>
    <row r="432" spans="1:41" s="3" customFormat="1" ht="9.9499999999999993" customHeight="1" x14ac:dyDescent="0.2">
      <c r="B432" s="113" t="s">
        <v>8</v>
      </c>
      <c r="D432" s="40"/>
      <c r="E432" s="74" t="s">
        <v>222</v>
      </c>
      <c r="F432" s="74"/>
      <c r="G432" s="30" t="s">
        <v>601</v>
      </c>
      <c r="H432" s="30"/>
      <c r="I432" s="30"/>
      <c r="J432" s="30"/>
      <c r="K432" s="30" t="s">
        <v>455</v>
      </c>
      <c r="L432" s="30"/>
      <c r="M432" s="30" t="s">
        <v>590</v>
      </c>
      <c r="N432" s="30"/>
      <c r="P432" s="74" t="s">
        <v>622</v>
      </c>
      <c r="Q432" s="89"/>
      <c r="R432" s="29" t="s">
        <v>844</v>
      </c>
      <c r="S432" s="39">
        <f>IF(Suggested="Yes",AA432,AG432)</f>
        <v>190.2</v>
      </c>
      <c r="T432" s="37" t="s">
        <v>48</v>
      </c>
      <c r="U432" s="5" t="str">
        <f>+Instructions!$B$3</f>
        <v>G</v>
      </c>
      <c r="V432" s="52"/>
      <c r="W432" s="56">
        <f>+Instructions!$C$22</f>
        <v>0</v>
      </c>
      <c r="X432" s="17">
        <f>ROUND($AA432*(1-W432)+0.004999,2)</f>
        <v>190.2</v>
      </c>
      <c r="Y432" s="52"/>
      <c r="Z432" s="6" t="s">
        <v>869</v>
      </c>
      <c r="AA432" s="39">
        <v>190.2</v>
      </c>
      <c r="AB432" s="60">
        <f t="shared" si="52"/>
        <v>0</v>
      </c>
      <c r="AC432" s="17">
        <f t="shared" si="52"/>
        <v>190.2</v>
      </c>
      <c r="AD432" s="12">
        <f>(AG432-AC432)/AG432</f>
        <v>0</v>
      </c>
      <c r="AE432" s="122"/>
      <c r="AF432" s="130">
        <v>3</v>
      </c>
      <c r="AG432" s="53">
        <f>SUM(AJ432:AL432)+AE432</f>
        <v>190.2</v>
      </c>
      <c r="AH432" s="52"/>
      <c r="AJ432" s="17">
        <f>ROUND(AC432/(1-VLOOKUP(AF432,Group,2,FALSE)),2)</f>
        <v>190.2</v>
      </c>
      <c r="AK432" s="17">
        <f>IF(VLOOKUP(AF432,Group,5,FALSE)="YES",VLOOKUP(ROUND(ROUND(AJ432,1)-AJ432,2),Round,2,FALSE)+VLOOKUP(AF432,Group,6,FALSE),0)</f>
        <v>0</v>
      </c>
      <c r="AL432" s="17">
        <f>IF(VLOOKUP(AF432,Group,7,FALSE)="",0,ROUND(AJ432-0.04999,1)-AJ432+AM432)</f>
        <v>0</v>
      </c>
      <c r="AM432" s="17" t="str">
        <f>IF(VLOOKUP(AF432,Group,7,FALSE)="","",VLOOKUP(AF432,Group,7,FALSE))</f>
        <v/>
      </c>
      <c r="AO432" s="100" t="s">
        <v>61</v>
      </c>
    </row>
    <row r="433" spans="2:41" s="3" customFormat="1" ht="9.9499999999999993" customHeight="1" x14ac:dyDescent="0.2">
      <c r="B433" s="113" t="s">
        <v>8</v>
      </c>
      <c r="D433" s="40"/>
      <c r="E433" s="74" t="s">
        <v>222</v>
      </c>
      <c r="F433" s="74"/>
      <c r="G433" s="30" t="s">
        <v>600</v>
      </c>
      <c r="H433" s="30"/>
      <c r="I433" s="30"/>
      <c r="J433" s="30"/>
      <c r="K433" s="30" t="s">
        <v>455</v>
      </c>
      <c r="L433" s="30"/>
      <c r="M433" s="30" t="s">
        <v>590</v>
      </c>
      <c r="N433" s="30"/>
      <c r="P433" s="74" t="s">
        <v>539</v>
      </c>
      <c r="Q433" s="89"/>
      <c r="R433" s="29" t="s">
        <v>844</v>
      </c>
      <c r="S433" s="39">
        <f>IF(Suggested="Yes",AA433,AG433)</f>
        <v>376.05</v>
      </c>
      <c r="T433" s="37" t="s">
        <v>48</v>
      </c>
      <c r="U433" s="5" t="str">
        <f>+Instructions!$B$3</f>
        <v>G</v>
      </c>
      <c r="V433" s="52"/>
      <c r="W433" s="56">
        <f>+Instructions!$C$22</f>
        <v>0</v>
      </c>
      <c r="X433" s="17">
        <f>ROUND($AA433*(1-W433)+0.004999,2)</f>
        <v>376.05</v>
      </c>
      <c r="Y433" s="52"/>
      <c r="Z433" s="6" t="s">
        <v>869</v>
      </c>
      <c r="AA433" s="39">
        <v>376.05</v>
      </c>
      <c r="AB433" s="60">
        <f t="shared" si="52"/>
        <v>0</v>
      </c>
      <c r="AC433" s="17">
        <f t="shared" si="52"/>
        <v>376.05</v>
      </c>
      <c r="AD433" s="12">
        <f>(AG433-AC433)/AG433</f>
        <v>0</v>
      </c>
      <c r="AE433" s="122"/>
      <c r="AF433" s="130">
        <v>3</v>
      </c>
      <c r="AG433" s="53">
        <f>SUM(AJ433:AL433)+AE433</f>
        <v>376.05</v>
      </c>
      <c r="AH433" s="52"/>
      <c r="AJ433" s="17">
        <f>ROUND(AC433/(1-VLOOKUP(AF433,Group,2,FALSE)),2)</f>
        <v>376.05</v>
      </c>
      <c r="AK433" s="17">
        <f>IF(VLOOKUP(AF433,Group,5,FALSE)="YES",VLOOKUP(ROUND(ROUND(AJ433,1)-AJ433,2),Round,2,FALSE)+VLOOKUP(AF433,Group,6,FALSE),0)</f>
        <v>0</v>
      </c>
      <c r="AL433" s="17">
        <f>IF(VLOOKUP(AF433,Group,7,FALSE)="",0,ROUND(AJ433-0.04999,1)-AJ433+AM433)</f>
        <v>0</v>
      </c>
      <c r="AM433" s="17" t="str">
        <f>IF(VLOOKUP(AF433,Group,7,FALSE)="","",VLOOKUP(AF433,Group,7,FALSE))</f>
        <v/>
      </c>
      <c r="AO433" s="100" t="s">
        <v>61</v>
      </c>
    </row>
    <row r="434" spans="2:41" s="3" customFormat="1" ht="1.5" customHeight="1" x14ac:dyDescent="0.2">
      <c r="B434" s="120"/>
      <c r="D434" s="40"/>
      <c r="E434" s="74"/>
      <c r="F434" s="74"/>
      <c r="G434" s="30"/>
      <c r="H434" s="30"/>
      <c r="I434" s="30"/>
      <c r="J434" s="30"/>
      <c r="K434" s="30"/>
      <c r="L434" s="30"/>
      <c r="M434" s="30"/>
      <c r="N434" s="30"/>
      <c r="P434" s="74"/>
      <c r="Q434" s="89"/>
      <c r="R434" s="29"/>
      <c r="S434" s="39"/>
      <c r="T434" s="37"/>
      <c r="U434" s="5"/>
      <c r="V434" s="52"/>
      <c r="W434" s="56"/>
      <c r="X434" s="39"/>
      <c r="Y434" s="52"/>
      <c r="Z434" s="6"/>
      <c r="AA434" s="39"/>
      <c r="AB434" s="60"/>
      <c r="AC434" s="39"/>
      <c r="AD434" s="60"/>
      <c r="AE434" s="75"/>
      <c r="AF434" s="154"/>
      <c r="AG434" s="39"/>
      <c r="AH434" s="52"/>
      <c r="AJ434" s="17"/>
      <c r="AK434" s="17"/>
      <c r="AL434" s="17"/>
      <c r="AM434" s="17"/>
      <c r="AO434" s="31"/>
    </row>
    <row r="435" spans="2:41" s="3" customFormat="1" ht="9.6" customHeight="1" x14ac:dyDescent="0.2">
      <c r="B435" s="120"/>
      <c r="C435" s="6"/>
      <c r="D435" s="40" t="s">
        <v>155</v>
      </c>
      <c r="E435" s="169" t="s">
        <v>800</v>
      </c>
      <c r="F435" s="74"/>
      <c r="G435" s="30"/>
      <c r="H435" s="30"/>
      <c r="I435" s="30"/>
      <c r="J435" s="169"/>
      <c r="K435" s="30"/>
      <c r="L435" s="30"/>
      <c r="M435" s="30"/>
      <c r="N435" s="30"/>
      <c r="P435" s="74"/>
      <c r="Q435" s="89"/>
      <c r="R435" s="29"/>
      <c r="S435" s="39"/>
      <c r="T435" s="37"/>
      <c r="U435" s="5"/>
      <c r="V435" s="52"/>
      <c r="W435" s="56"/>
      <c r="X435" s="39"/>
      <c r="Y435" s="52"/>
      <c r="Z435" s="6"/>
      <c r="AA435" s="39"/>
      <c r="AB435" s="60"/>
      <c r="AC435" s="39"/>
      <c r="AD435" s="60"/>
      <c r="AE435" s="75"/>
      <c r="AF435" s="154"/>
      <c r="AG435" s="39"/>
      <c r="AH435" s="52"/>
      <c r="AJ435" s="17"/>
      <c r="AK435" s="17"/>
      <c r="AL435" s="17"/>
      <c r="AM435" s="17"/>
      <c r="AO435" s="31"/>
    </row>
    <row r="436" spans="2:41" s="3" customFormat="1" ht="9.6" customHeight="1" x14ac:dyDescent="0.2">
      <c r="B436" s="120"/>
      <c r="C436" s="6"/>
      <c r="D436" s="40"/>
      <c r="E436" s="169" t="s">
        <v>799</v>
      </c>
      <c r="F436" s="74"/>
      <c r="G436" s="30"/>
      <c r="H436" s="30"/>
      <c r="I436" s="30"/>
      <c r="J436" s="169"/>
      <c r="K436" s="30"/>
      <c r="L436" s="30"/>
      <c r="M436" s="30"/>
      <c r="N436" s="30"/>
      <c r="P436" s="74"/>
      <c r="Q436" s="89"/>
      <c r="R436" s="29"/>
      <c r="S436" s="39"/>
      <c r="T436" s="37"/>
      <c r="U436" s="5"/>
      <c r="V436" s="52"/>
      <c r="W436" s="56"/>
      <c r="X436" s="39"/>
      <c r="Y436" s="52"/>
      <c r="Z436" s="6"/>
      <c r="AA436" s="39"/>
      <c r="AB436" s="60"/>
      <c r="AC436" s="39"/>
      <c r="AD436" s="60"/>
      <c r="AE436" s="75"/>
      <c r="AF436" s="154"/>
      <c r="AG436" s="39"/>
      <c r="AH436" s="52"/>
      <c r="AJ436" s="17"/>
      <c r="AK436" s="17"/>
      <c r="AL436" s="17"/>
      <c r="AM436" s="17"/>
      <c r="AO436" s="31"/>
    </row>
    <row r="437" spans="2:41" s="3" customFormat="1" ht="9.6" customHeight="1" x14ac:dyDescent="0.2">
      <c r="B437" s="120"/>
      <c r="E437" s="169" t="s">
        <v>606</v>
      </c>
      <c r="F437" s="74"/>
      <c r="G437" s="30"/>
      <c r="H437" s="30"/>
      <c r="J437" s="30"/>
      <c r="K437" s="30"/>
      <c r="L437" s="30"/>
      <c r="M437" s="30"/>
      <c r="N437" s="30"/>
      <c r="P437" s="74"/>
      <c r="Q437" s="89"/>
      <c r="R437" s="29"/>
      <c r="S437" s="39"/>
      <c r="T437" s="37"/>
      <c r="U437" s="5"/>
      <c r="V437" s="52"/>
      <c r="W437" s="56"/>
      <c r="X437" s="39"/>
      <c r="Y437" s="52"/>
      <c r="Z437" s="6"/>
      <c r="AA437" s="39"/>
      <c r="AB437" s="60"/>
      <c r="AC437" s="39"/>
      <c r="AD437" s="60"/>
      <c r="AE437" s="75"/>
      <c r="AF437" s="154"/>
      <c r="AG437" s="39"/>
      <c r="AH437" s="52"/>
      <c r="AJ437" s="17"/>
      <c r="AK437" s="17"/>
      <c r="AL437" s="17"/>
      <c r="AM437" s="17"/>
      <c r="AO437" s="31"/>
    </row>
    <row r="438" spans="2:41" s="3" customFormat="1" ht="9.6" customHeight="1" x14ac:dyDescent="0.2">
      <c r="B438" s="120"/>
      <c r="E438" s="169" t="s">
        <v>571</v>
      </c>
      <c r="F438" s="74"/>
      <c r="G438" s="30"/>
      <c r="H438" s="30"/>
      <c r="J438" s="30"/>
      <c r="K438" s="30"/>
      <c r="L438" s="30"/>
      <c r="M438" s="30"/>
      <c r="N438" s="30"/>
      <c r="P438" s="74"/>
      <c r="Q438" s="89"/>
      <c r="R438" s="29"/>
      <c r="S438" s="39"/>
      <c r="T438" s="37"/>
      <c r="U438" s="5"/>
      <c r="V438" s="52"/>
      <c r="W438" s="56"/>
      <c r="X438" s="39"/>
      <c r="Y438" s="52"/>
      <c r="Z438" s="6"/>
      <c r="AA438" s="39"/>
      <c r="AB438" s="60"/>
      <c r="AC438" s="39"/>
      <c r="AD438" s="60"/>
      <c r="AE438" s="75"/>
      <c r="AF438" s="154"/>
      <c r="AG438" s="39"/>
      <c r="AH438" s="52"/>
      <c r="AJ438" s="17"/>
      <c r="AK438" s="17"/>
      <c r="AL438" s="17"/>
      <c r="AM438" s="17"/>
      <c r="AO438" s="31"/>
    </row>
    <row r="439" spans="2:41" s="3" customFormat="1" ht="9.6" customHeight="1" x14ac:dyDescent="0.2">
      <c r="B439" s="120"/>
      <c r="D439" s="40"/>
      <c r="E439" s="169" t="s">
        <v>783</v>
      </c>
      <c r="F439" s="74"/>
      <c r="G439" s="30"/>
      <c r="H439" s="30"/>
      <c r="I439" s="30"/>
      <c r="J439" s="169"/>
      <c r="K439" s="30"/>
      <c r="L439" s="30"/>
      <c r="M439" s="30"/>
      <c r="N439" s="30"/>
      <c r="O439" s="169"/>
      <c r="P439" s="74"/>
      <c r="Q439" s="89"/>
      <c r="R439" s="29"/>
      <c r="S439" s="39"/>
      <c r="T439" s="37"/>
      <c r="U439" s="5"/>
      <c r="V439" s="52"/>
      <c r="W439" s="56"/>
      <c r="X439" s="39"/>
      <c r="Y439" s="52"/>
      <c r="Z439" s="6"/>
      <c r="AA439" s="39"/>
      <c r="AB439" s="60"/>
      <c r="AC439" s="39"/>
      <c r="AD439" s="60"/>
      <c r="AE439" s="75"/>
      <c r="AF439" s="154"/>
      <c r="AG439" s="39"/>
      <c r="AH439" s="52"/>
      <c r="AJ439" s="17"/>
      <c r="AK439" s="17"/>
      <c r="AL439" s="17"/>
      <c r="AM439" s="17"/>
      <c r="AO439" s="31"/>
    </row>
    <row r="440" spans="2:41" s="3" customFormat="1" ht="9.6" customHeight="1" x14ac:dyDescent="0.2">
      <c r="B440" s="120"/>
      <c r="D440" s="40"/>
      <c r="E440" s="169" t="s">
        <v>784</v>
      </c>
      <c r="F440" s="74"/>
      <c r="G440" s="30"/>
      <c r="H440" s="30"/>
      <c r="I440" s="30"/>
      <c r="J440" s="169"/>
      <c r="K440" s="30"/>
      <c r="L440" s="30"/>
      <c r="M440" s="30"/>
      <c r="N440" s="30"/>
      <c r="O440" s="169"/>
      <c r="P440" s="74"/>
      <c r="Q440" s="89"/>
      <c r="R440" s="29"/>
      <c r="S440" s="39"/>
      <c r="T440" s="37"/>
      <c r="U440" s="5"/>
      <c r="V440" s="52"/>
      <c r="W440" s="56"/>
      <c r="X440" s="39"/>
      <c r="Y440" s="52"/>
      <c r="Z440" s="6"/>
      <c r="AA440" s="39"/>
      <c r="AB440" s="60"/>
      <c r="AC440" s="39"/>
      <c r="AD440" s="60"/>
      <c r="AE440" s="75"/>
      <c r="AF440" s="154"/>
      <c r="AG440" s="39"/>
      <c r="AH440" s="52"/>
      <c r="AJ440" s="17"/>
      <c r="AK440" s="17"/>
      <c r="AL440" s="17"/>
      <c r="AM440" s="17"/>
      <c r="AO440" s="31"/>
    </row>
    <row r="441" spans="2:41" s="3" customFormat="1" ht="9.6" customHeight="1" x14ac:dyDescent="0.2">
      <c r="B441" s="120"/>
      <c r="C441" s="6"/>
      <c r="D441" s="40"/>
      <c r="E441" s="169" t="s">
        <v>845</v>
      </c>
      <c r="F441" s="74"/>
      <c r="G441" s="30"/>
      <c r="H441" s="30"/>
      <c r="I441" s="30"/>
      <c r="J441" s="169"/>
      <c r="K441" s="30"/>
      <c r="L441" s="30"/>
      <c r="M441" s="30"/>
      <c r="N441" s="30"/>
      <c r="P441" s="74"/>
      <c r="Q441" s="89"/>
      <c r="R441" s="29"/>
      <c r="S441" s="39"/>
      <c r="T441" s="37"/>
      <c r="U441" s="5"/>
      <c r="V441" s="52"/>
      <c r="W441" s="56"/>
      <c r="X441" s="39"/>
      <c r="Y441" s="52"/>
      <c r="Z441" s="6"/>
      <c r="AA441" s="39"/>
      <c r="AB441" s="60"/>
      <c r="AC441" s="39"/>
      <c r="AD441" s="60"/>
      <c r="AE441" s="75"/>
      <c r="AF441" s="154"/>
      <c r="AG441" s="39"/>
      <c r="AH441" s="52"/>
      <c r="AJ441" s="17"/>
      <c r="AK441" s="17"/>
      <c r="AL441" s="17"/>
      <c r="AM441" s="17"/>
      <c r="AO441" s="31"/>
    </row>
    <row r="442" spans="2:41" s="3" customFormat="1" ht="9.6" customHeight="1" x14ac:dyDescent="0.2">
      <c r="B442" s="120"/>
      <c r="D442" s="40"/>
      <c r="E442" s="169" t="s">
        <v>846</v>
      </c>
      <c r="F442" s="74"/>
      <c r="G442" s="30"/>
      <c r="H442" s="30"/>
      <c r="I442" s="30"/>
      <c r="J442" s="169"/>
      <c r="K442" s="30"/>
      <c r="L442" s="30"/>
      <c r="M442" s="30"/>
      <c r="N442" s="30"/>
      <c r="O442" s="169"/>
      <c r="P442" s="74"/>
      <c r="Q442" s="89"/>
      <c r="R442" s="29"/>
      <c r="S442" s="39"/>
      <c r="T442" s="37"/>
      <c r="U442" s="5"/>
      <c r="V442" s="52"/>
      <c r="W442" s="56"/>
      <c r="X442" s="39"/>
      <c r="Y442" s="52"/>
      <c r="Z442" s="6"/>
      <c r="AA442" s="39"/>
      <c r="AB442" s="60"/>
      <c r="AC442" s="39"/>
      <c r="AD442" s="60"/>
      <c r="AE442" s="75"/>
      <c r="AF442" s="154"/>
      <c r="AG442" s="39"/>
      <c r="AH442" s="52"/>
      <c r="AJ442" s="17"/>
      <c r="AK442" s="17"/>
      <c r="AL442" s="17"/>
      <c r="AM442" s="17"/>
      <c r="AO442" s="31"/>
    </row>
    <row r="443" spans="2:41" s="3" customFormat="1" ht="9.6" customHeight="1" x14ac:dyDescent="0.2">
      <c r="B443" s="120"/>
      <c r="D443" s="40"/>
      <c r="E443" s="169" t="s">
        <v>847</v>
      </c>
      <c r="F443" s="74"/>
      <c r="G443" s="30"/>
      <c r="H443" s="30"/>
      <c r="I443" s="30"/>
      <c r="J443" s="169"/>
      <c r="K443" s="30"/>
      <c r="L443" s="30"/>
      <c r="M443" s="30"/>
      <c r="N443" s="30"/>
      <c r="O443" s="169"/>
      <c r="P443" s="74"/>
      <c r="Q443" s="89"/>
      <c r="R443" s="29"/>
      <c r="S443" s="39"/>
      <c r="T443" s="37"/>
      <c r="U443" s="5"/>
      <c r="V443" s="52"/>
      <c r="W443" s="56"/>
      <c r="X443" s="39"/>
      <c r="Y443" s="52"/>
      <c r="Z443" s="6"/>
      <c r="AA443" s="39"/>
      <c r="AB443" s="60"/>
      <c r="AC443" s="39"/>
      <c r="AD443" s="60"/>
      <c r="AE443" s="75"/>
      <c r="AF443" s="154"/>
      <c r="AG443" s="39"/>
      <c r="AH443" s="52"/>
      <c r="AJ443" s="17"/>
      <c r="AK443" s="17"/>
      <c r="AL443" s="17"/>
      <c r="AM443" s="17"/>
      <c r="AO443" s="31"/>
    </row>
    <row r="444" spans="2:41" s="3" customFormat="1" ht="3.95" customHeight="1" x14ac:dyDescent="0.2">
      <c r="B444" s="120"/>
      <c r="D444" s="40"/>
      <c r="E444" s="74"/>
      <c r="F444" s="74"/>
      <c r="G444" s="30"/>
      <c r="H444" s="30"/>
      <c r="I444" s="30"/>
      <c r="J444" s="30"/>
      <c r="K444" s="30"/>
      <c r="L444" s="30"/>
      <c r="M444" s="30"/>
      <c r="N444" s="30"/>
      <c r="P444" s="74"/>
      <c r="Q444" s="89"/>
      <c r="R444" s="29"/>
      <c r="S444" s="39"/>
      <c r="T444" s="37"/>
      <c r="U444" s="5"/>
      <c r="V444" s="52"/>
      <c r="W444" s="56"/>
      <c r="X444" s="39"/>
      <c r="Y444" s="52"/>
      <c r="Z444" s="6"/>
      <c r="AA444" s="39"/>
      <c r="AB444" s="60"/>
      <c r="AC444" s="39"/>
      <c r="AD444" s="60"/>
      <c r="AE444" s="75"/>
      <c r="AF444" s="154"/>
      <c r="AG444" s="39"/>
      <c r="AH444" s="52"/>
      <c r="AJ444" s="17"/>
      <c r="AK444" s="17"/>
      <c r="AL444" s="17"/>
      <c r="AM444" s="17"/>
      <c r="AO444" s="31"/>
    </row>
    <row r="445" spans="2:41" s="3" customFormat="1" ht="9.9499999999999993" customHeight="1" x14ac:dyDescent="0.2">
      <c r="C445" s="73" t="s">
        <v>719</v>
      </c>
      <c r="P445" s="74"/>
      <c r="Q445" s="89"/>
      <c r="R445" s="177" t="s">
        <v>233</v>
      </c>
      <c r="S445" s="178" t="s">
        <v>461</v>
      </c>
      <c r="T445" s="179"/>
      <c r="U445" s="5"/>
      <c r="V445" s="52"/>
      <c r="W445" s="56"/>
      <c r="X445" s="15"/>
      <c r="Y445" s="52"/>
      <c r="Z445" s="39"/>
      <c r="AA445" s="39"/>
      <c r="AB445" s="55"/>
      <c r="AC445" s="17"/>
      <c r="AD445" s="15"/>
      <c r="AE445" s="65"/>
      <c r="AF445" s="65"/>
      <c r="AG445" s="39"/>
      <c r="AH445" s="52"/>
      <c r="AO445" s="142"/>
    </row>
    <row r="446" spans="2:41" s="3" customFormat="1" ht="2.85" customHeight="1" x14ac:dyDescent="0.2">
      <c r="C446" s="73"/>
      <c r="P446" s="74"/>
      <c r="Q446" s="89"/>
      <c r="R446" s="6"/>
      <c r="S446" s="39"/>
      <c r="T446" s="6"/>
      <c r="U446" s="5"/>
      <c r="V446" s="52"/>
      <c r="W446" s="56"/>
      <c r="X446" s="15"/>
      <c r="Y446" s="52"/>
      <c r="Z446" s="39"/>
      <c r="AA446" s="39"/>
      <c r="AB446" s="55"/>
      <c r="AC446" s="17"/>
      <c r="AD446" s="15"/>
      <c r="AE446" s="65"/>
      <c r="AF446" s="65"/>
      <c r="AG446" s="39"/>
      <c r="AH446" s="52"/>
      <c r="AO446" s="142"/>
    </row>
    <row r="447" spans="2:41" s="3" customFormat="1" ht="9.9499999999999993" customHeight="1" x14ac:dyDescent="0.2">
      <c r="D447" s="40" t="s">
        <v>10</v>
      </c>
      <c r="E447" s="143" t="s">
        <v>442</v>
      </c>
      <c r="G447" s="143" t="s">
        <v>444</v>
      </c>
      <c r="H447" s="143"/>
      <c r="I447" s="143"/>
      <c r="J447" s="143" t="s">
        <v>447</v>
      </c>
      <c r="K447" s="143"/>
      <c r="L447" s="143"/>
      <c r="N447" s="143" t="s">
        <v>139</v>
      </c>
      <c r="P447" s="74"/>
      <c r="Q447" s="89"/>
      <c r="R447" s="6"/>
      <c r="S447" s="39"/>
      <c r="T447" s="6"/>
      <c r="U447" s="5"/>
      <c r="V447" s="52"/>
      <c r="W447" s="56"/>
      <c r="X447" s="15"/>
      <c r="Y447" s="52"/>
      <c r="Z447" s="39"/>
      <c r="AA447" s="39"/>
      <c r="AB447" s="55"/>
      <c r="AC447" s="17"/>
      <c r="AD447" s="15"/>
      <c r="AE447" s="65"/>
      <c r="AF447" s="65"/>
      <c r="AG447" s="39"/>
      <c r="AH447" s="52"/>
      <c r="AO447" s="142"/>
    </row>
    <row r="448" spans="2:41" s="3" customFormat="1" ht="9.9499999999999993" customHeight="1" x14ac:dyDescent="0.2">
      <c r="D448" s="40"/>
      <c r="E448" s="143" t="s">
        <v>443</v>
      </c>
      <c r="G448" s="143" t="s">
        <v>445</v>
      </c>
      <c r="H448" s="143"/>
      <c r="I448" s="143"/>
      <c r="J448" s="143" t="s">
        <v>446</v>
      </c>
      <c r="K448" s="143"/>
      <c r="L448" s="143"/>
      <c r="N448" s="143" t="s">
        <v>139</v>
      </c>
      <c r="P448" s="74"/>
      <c r="Q448" s="89"/>
      <c r="R448" s="6"/>
      <c r="S448" s="39"/>
      <c r="T448" s="6"/>
      <c r="U448" s="5"/>
      <c r="V448" s="52"/>
      <c r="W448" s="56"/>
      <c r="X448" s="15"/>
      <c r="Y448" s="52"/>
      <c r="Z448" s="39"/>
      <c r="AA448" s="39"/>
      <c r="AB448" s="55"/>
      <c r="AC448" s="17"/>
      <c r="AD448" s="15"/>
      <c r="AE448" s="65"/>
      <c r="AF448" s="65"/>
      <c r="AG448" s="39"/>
      <c r="AH448" s="52"/>
      <c r="AO448" s="142"/>
    </row>
    <row r="449" spans="2:41" s="3" customFormat="1" ht="1.5" customHeight="1" x14ac:dyDescent="0.2">
      <c r="C449" s="73"/>
      <c r="P449" s="74"/>
      <c r="Q449" s="89"/>
      <c r="R449" s="6"/>
      <c r="S449" s="39"/>
      <c r="T449" s="6"/>
      <c r="U449" s="5"/>
      <c r="V449" s="52"/>
      <c r="W449" s="56"/>
      <c r="X449" s="15"/>
      <c r="Y449" s="52"/>
      <c r="Z449" s="39"/>
      <c r="AA449" s="39"/>
      <c r="AB449" s="55"/>
      <c r="AC449" s="17"/>
      <c r="AD449" s="15"/>
      <c r="AE449" s="65"/>
      <c r="AF449" s="65"/>
      <c r="AG449" s="39"/>
      <c r="AH449" s="52"/>
      <c r="AO449" s="142"/>
    </row>
    <row r="450" spans="2:41" s="3" customFormat="1" ht="10.5" customHeight="1" x14ac:dyDescent="0.2">
      <c r="B450" s="114" t="s">
        <v>57</v>
      </c>
      <c r="D450" s="40"/>
      <c r="E450" s="74" t="s">
        <v>144</v>
      </c>
      <c r="F450" s="74"/>
      <c r="G450" s="30" t="s">
        <v>50</v>
      </c>
      <c r="H450" s="30"/>
      <c r="I450" s="30"/>
      <c r="J450" s="30" t="s">
        <v>264</v>
      </c>
      <c r="K450" s="30"/>
      <c r="L450" s="30"/>
      <c r="M450" s="30"/>
      <c r="N450" s="30"/>
      <c r="P450" s="74" t="s">
        <v>275</v>
      </c>
      <c r="Q450" s="89" t="s">
        <v>14</v>
      </c>
      <c r="R450" s="29"/>
      <c r="S450" s="39">
        <f>IF(Suggested="Yes",AA450,AG450)</f>
        <v>7.15</v>
      </c>
      <c r="T450" s="37" t="s">
        <v>49</v>
      </c>
      <c r="U450" s="5" t="str">
        <f>+Instructions!$B$3</f>
        <v>G</v>
      </c>
      <c r="V450" s="52"/>
      <c r="W450" s="56">
        <f>+Instructions!$C$22</f>
        <v>0</v>
      </c>
      <c r="X450" s="17">
        <f>ROUND($AA450*(1-W450)+0.004999,2)</f>
        <v>7.15</v>
      </c>
      <c r="Y450" s="52"/>
      <c r="Z450" s="6" t="s">
        <v>869</v>
      </c>
      <c r="AA450" s="39">
        <v>7.15</v>
      </c>
      <c r="AB450" s="60">
        <f>+W450</f>
        <v>0</v>
      </c>
      <c r="AC450" s="17">
        <f>+X450</f>
        <v>7.15</v>
      </c>
      <c r="AD450" s="12">
        <f>(AG450-AC450)/AG450</f>
        <v>0</v>
      </c>
      <c r="AE450" s="122"/>
      <c r="AF450" s="129">
        <v>1</v>
      </c>
      <c r="AG450" s="38">
        <f>SUM(AJ450:AL450)+AE450</f>
        <v>7.15</v>
      </c>
      <c r="AH450" s="52"/>
      <c r="AJ450" s="17">
        <f>ROUND(AC450/(1-VLOOKUP(AF450,Group,2,FALSE)),2)</f>
        <v>7.15</v>
      </c>
      <c r="AK450" s="17">
        <f>IF(VLOOKUP(AF450,Group,5,FALSE)="YES",VLOOKUP(ROUND(ROUND(AJ450,1)-AJ450,2),Round,2,FALSE)+VLOOKUP(AF450,Group,6,FALSE),0)</f>
        <v>0</v>
      </c>
      <c r="AL450" s="17">
        <f>IF(VLOOKUP(AF450,Group,7,FALSE)="",0,ROUND(AJ450-0.04999,1)-AJ450+AM450)</f>
        <v>0</v>
      </c>
      <c r="AM450" s="17" t="str">
        <f>IF(VLOOKUP(AF450,Group,7,FALSE)="","",VLOOKUP(AF450,Group,7,FALSE))</f>
        <v/>
      </c>
      <c r="AO450" s="100" t="s">
        <v>61</v>
      </c>
    </row>
    <row r="451" spans="2:41" s="3" customFormat="1" ht="10.5" customHeight="1" x14ac:dyDescent="0.2">
      <c r="B451" s="114" t="s">
        <v>57</v>
      </c>
      <c r="D451" s="40"/>
      <c r="E451" s="74" t="s">
        <v>236</v>
      </c>
      <c r="F451" s="74"/>
      <c r="G451" s="30" t="s">
        <v>50</v>
      </c>
      <c r="H451" s="30"/>
      <c r="I451" s="30"/>
      <c r="J451" s="30" t="s">
        <v>264</v>
      </c>
      <c r="K451" s="30"/>
      <c r="L451" s="30"/>
      <c r="M451" s="30"/>
      <c r="N451" s="30"/>
      <c r="P451" s="74" t="s">
        <v>275</v>
      </c>
      <c r="Q451" s="89"/>
      <c r="R451" s="29"/>
      <c r="S451" s="39">
        <f>IF(Suggested="Yes",AA451,AG451)</f>
        <v>8.9499999999999993</v>
      </c>
      <c r="T451" s="37" t="s">
        <v>49</v>
      </c>
      <c r="U451" s="5" t="str">
        <f>+Instructions!$B$3</f>
        <v>G</v>
      </c>
      <c r="V451" s="52"/>
      <c r="W451" s="56">
        <f>+Instructions!$C$22</f>
        <v>0</v>
      </c>
      <c r="X451" s="17">
        <f>ROUND($AA451*(1-W451)+0.004999,2)</f>
        <v>8.9499999999999993</v>
      </c>
      <c r="Y451" s="52"/>
      <c r="Z451" s="6" t="s">
        <v>868</v>
      </c>
      <c r="AA451" s="39">
        <v>8.9499999999999993</v>
      </c>
      <c r="AB451" s="60">
        <f>+W451</f>
        <v>0</v>
      </c>
      <c r="AC451" s="17">
        <f>+X451</f>
        <v>8.9499999999999993</v>
      </c>
      <c r="AD451" s="12">
        <f>(AG451-AC451)/AG451</f>
        <v>0</v>
      </c>
      <c r="AE451" s="122"/>
      <c r="AF451" s="129">
        <v>1</v>
      </c>
      <c r="AG451" s="38">
        <f>SUM(AJ451:AL451)+AE451</f>
        <v>8.9499999999999993</v>
      </c>
      <c r="AH451" s="52"/>
      <c r="AJ451" s="17">
        <f>ROUND(AC451/(1-VLOOKUP(AF451,Group,2,FALSE)),2)</f>
        <v>8.9499999999999993</v>
      </c>
      <c r="AK451" s="17">
        <f>IF(VLOOKUP(AF451,Group,5,FALSE)="YES",VLOOKUP(ROUND(ROUND(AJ451,1)-AJ451,2),Round,2,FALSE)+VLOOKUP(AF451,Group,6,FALSE),0)</f>
        <v>0</v>
      </c>
      <c r="AL451" s="17">
        <f>IF(VLOOKUP(AF451,Group,7,FALSE)="",0,ROUND(AJ451-0.04999,1)-AJ451+AM451)</f>
        <v>0</v>
      </c>
      <c r="AM451" s="17" t="str">
        <f>IF(VLOOKUP(AF451,Group,7,FALSE)="","",VLOOKUP(AF451,Group,7,FALSE))</f>
        <v/>
      </c>
      <c r="AO451" s="100" t="s">
        <v>61</v>
      </c>
    </row>
    <row r="452" spans="2:41" s="3" customFormat="1" ht="10.5" customHeight="1" x14ac:dyDescent="0.2">
      <c r="B452" s="114" t="s">
        <v>57</v>
      </c>
      <c r="D452" s="40"/>
      <c r="E452" s="74" t="s">
        <v>448</v>
      </c>
      <c r="F452" s="74"/>
      <c r="G452" s="30" t="s">
        <v>50</v>
      </c>
      <c r="H452" s="30"/>
      <c r="I452" s="30"/>
      <c r="J452" s="30" t="s">
        <v>264</v>
      </c>
      <c r="K452" s="30"/>
      <c r="L452" s="30"/>
      <c r="M452" s="30"/>
      <c r="N452" s="30" t="s">
        <v>139</v>
      </c>
      <c r="P452" s="74" t="s">
        <v>795</v>
      </c>
      <c r="Q452" s="89"/>
      <c r="R452" s="29" t="s">
        <v>54</v>
      </c>
      <c r="S452" s="39">
        <f>IF(Suggested="Yes",AA452,AG452)</f>
        <v>14.95</v>
      </c>
      <c r="T452" s="37" t="s">
        <v>49</v>
      </c>
      <c r="U452" s="5" t="str">
        <f>+Instructions!$B$3</f>
        <v>G</v>
      </c>
      <c r="V452" s="52"/>
      <c r="W452" s="56">
        <f>+Instructions!$C$22</f>
        <v>0</v>
      </c>
      <c r="X452" s="17">
        <f t="shared" ref="X452:X457" si="53">ROUND($AA452*(1-W452)+0.004999,2)</f>
        <v>14.95</v>
      </c>
      <c r="Y452" s="52"/>
      <c r="Z452" s="6" t="s">
        <v>868</v>
      </c>
      <c r="AA452" s="39">
        <v>14.95</v>
      </c>
      <c r="AB452" s="60">
        <f t="shared" ref="AB452:AB457" si="54">+W452</f>
        <v>0</v>
      </c>
      <c r="AC452" s="17">
        <f t="shared" ref="AC452:AC457" si="55">+X452</f>
        <v>14.95</v>
      </c>
      <c r="AD452" s="12">
        <f t="shared" ref="AD452:AD457" si="56">(AG452-AC452)/AG452</f>
        <v>0</v>
      </c>
      <c r="AE452" s="122"/>
      <c r="AF452" s="129">
        <v>1</v>
      </c>
      <c r="AG452" s="38">
        <f t="shared" ref="AG452:AG457" si="57">SUM(AJ452:AL452)+AE452</f>
        <v>14.95</v>
      </c>
      <c r="AH452" s="52"/>
      <c r="AJ452" s="17">
        <f t="shared" ref="AJ452:AJ457" si="58">ROUND(AC452/(1-VLOOKUP(AF452,Group,2,FALSE)),2)</f>
        <v>14.95</v>
      </c>
      <c r="AK452" s="17">
        <f t="shared" ref="AK452:AK457" si="59">IF(VLOOKUP(AF452,Group,5,FALSE)="YES",VLOOKUP(ROUND(ROUND(AJ452,1)-AJ452,2),Round,2,FALSE)+VLOOKUP(AF452,Group,6,FALSE),0)</f>
        <v>0</v>
      </c>
      <c r="AL452" s="17">
        <f t="shared" ref="AL452:AL457" si="60">IF(VLOOKUP(AF452,Group,7,FALSE)="",0,ROUND(AJ452-0.04999,1)-AJ452+AM452)</f>
        <v>0</v>
      </c>
      <c r="AM452" s="17" t="str">
        <f t="shared" ref="AM452:AM457" si="61">IF(VLOOKUP(AF452,Group,7,FALSE)="","",VLOOKUP(AF452,Group,7,FALSE))</f>
        <v/>
      </c>
      <c r="AO452" s="100" t="s">
        <v>61</v>
      </c>
    </row>
    <row r="453" spans="2:41" s="3" customFormat="1" ht="1.5" customHeight="1" x14ac:dyDescent="0.2">
      <c r="B453" s="120"/>
      <c r="D453" s="40"/>
      <c r="E453" s="74"/>
      <c r="F453" s="74"/>
      <c r="G453" s="30"/>
      <c r="H453" s="30"/>
      <c r="I453" s="30"/>
      <c r="J453" s="30"/>
      <c r="K453" s="30"/>
      <c r="L453" s="30"/>
      <c r="M453" s="30"/>
      <c r="N453" s="30"/>
      <c r="P453" s="74"/>
      <c r="Q453" s="89"/>
      <c r="R453" s="29"/>
      <c r="S453" s="39"/>
      <c r="T453" s="37"/>
      <c r="U453" s="5"/>
      <c r="V453" s="52"/>
      <c r="W453" s="56"/>
      <c r="X453" s="39"/>
      <c r="Y453" s="52"/>
      <c r="Z453" s="6"/>
      <c r="AA453" s="39"/>
      <c r="AB453" s="60"/>
      <c r="AC453" s="39"/>
      <c r="AD453" s="60"/>
      <c r="AE453" s="75"/>
      <c r="AF453" s="154"/>
      <c r="AG453" s="39"/>
      <c r="AH453" s="52"/>
      <c r="AJ453" s="17"/>
      <c r="AK453" s="17"/>
      <c r="AL453" s="17"/>
      <c r="AM453" s="17"/>
      <c r="AO453" s="31"/>
    </row>
    <row r="454" spans="2:41" s="3" customFormat="1" ht="9.9499999999999993" customHeight="1" x14ac:dyDescent="0.2">
      <c r="B454" s="113" t="s">
        <v>8</v>
      </c>
      <c r="D454" s="40"/>
      <c r="E454" s="74" t="s">
        <v>94</v>
      </c>
      <c r="F454" s="74"/>
      <c r="G454" s="30" t="s">
        <v>143</v>
      </c>
      <c r="H454" s="30"/>
      <c r="I454" s="30"/>
      <c r="J454" s="30" t="s">
        <v>265</v>
      </c>
      <c r="K454" s="30"/>
      <c r="L454" s="30" t="s">
        <v>279</v>
      </c>
      <c r="M454" s="30"/>
      <c r="N454" s="30"/>
      <c r="P454" s="74"/>
      <c r="Q454" s="89" t="s">
        <v>14</v>
      </c>
      <c r="R454" s="29"/>
      <c r="S454" s="39">
        <f>IF(Suggested="Yes",AA454,AG454)</f>
        <v>28.1</v>
      </c>
      <c r="T454" s="37" t="s">
        <v>48</v>
      </c>
      <c r="U454" s="5" t="str">
        <f>+Instructions!$B$3</f>
        <v>G</v>
      </c>
      <c r="V454" s="52"/>
      <c r="W454" s="56">
        <f>+Instructions!$C$22</f>
        <v>0</v>
      </c>
      <c r="X454" s="17">
        <f>ROUND($AA454*(1-W454)+0.004999,2)</f>
        <v>28.1</v>
      </c>
      <c r="Y454" s="52"/>
      <c r="Z454" s="6" t="s">
        <v>869</v>
      </c>
      <c r="AA454" s="39">
        <v>28.1</v>
      </c>
      <c r="AB454" s="60">
        <f>+W454</f>
        <v>0</v>
      </c>
      <c r="AC454" s="17">
        <f>+X454</f>
        <v>28.1</v>
      </c>
      <c r="AD454" s="12">
        <f>(AG454-AC454)/AG454</f>
        <v>0</v>
      </c>
      <c r="AE454" s="122"/>
      <c r="AF454" s="130">
        <v>3</v>
      </c>
      <c r="AG454" s="53">
        <f>SUM(AJ454:AL454)+AE454</f>
        <v>28.1</v>
      </c>
      <c r="AH454" s="52"/>
      <c r="AJ454" s="17">
        <f>ROUND(AC454/(1-VLOOKUP(AF454,Group,2,FALSE)),2)</f>
        <v>28.1</v>
      </c>
      <c r="AK454" s="17">
        <f>IF(VLOOKUP(AF454,Group,5,FALSE)="YES",VLOOKUP(ROUND(ROUND(AJ454,1)-AJ454,2),Round,2,FALSE)+VLOOKUP(AF454,Group,6,FALSE),0)</f>
        <v>0</v>
      </c>
      <c r="AL454" s="17">
        <f>IF(VLOOKUP(AF454,Group,7,FALSE)="",0,ROUND(AJ454-0.04999,1)-AJ454+AM454)</f>
        <v>0</v>
      </c>
      <c r="AM454" s="17" t="str">
        <f>IF(VLOOKUP(AF454,Group,7,FALSE)="","",VLOOKUP(AF454,Group,7,FALSE))</f>
        <v/>
      </c>
      <c r="AO454" s="100" t="s">
        <v>61</v>
      </c>
    </row>
    <row r="455" spans="2:41" s="3" customFormat="1" ht="9.9499999999999993" customHeight="1" x14ac:dyDescent="0.2">
      <c r="B455" s="113" t="s">
        <v>8</v>
      </c>
      <c r="D455" s="40"/>
      <c r="E455" s="74" t="s">
        <v>593</v>
      </c>
      <c r="F455" s="74"/>
      <c r="G455" s="30" t="s">
        <v>143</v>
      </c>
      <c r="H455" s="30"/>
      <c r="I455" s="30"/>
      <c r="J455" s="30" t="s">
        <v>265</v>
      </c>
      <c r="K455" s="30"/>
      <c r="L455" s="30" t="s">
        <v>449</v>
      </c>
      <c r="M455" s="30"/>
      <c r="N455" s="30"/>
      <c r="P455" s="74"/>
      <c r="Q455" s="89"/>
      <c r="R455" s="29"/>
      <c r="S455" s="39">
        <f>IF(Suggested="Yes",AA455,AG455)</f>
        <v>63.4</v>
      </c>
      <c r="T455" s="37" t="s">
        <v>48</v>
      </c>
      <c r="U455" s="5" t="str">
        <f>+Instructions!$B$3</f>
        <v>G</v>
      </c>
      <c r="V455" s="52"/>
      <c r="W455" s="56">
        <f>+Instructions!$C$22</f>
        <v>0</v>
      </c>
      <c r="X455" s="17">
        <f t="shared" si="53"/>
        <v>63.4</v>
      </c>
      <c r="Y455" s="52"/>
      <c r="Z455" s="6" t="s">
        <v>869</v>
      </c>
      <c r="AA455" s="39">
        <v>63.4</v>
      </c>
      <c r="AB455" s="60">
        <f t="shared" si="54"/>
        <v>0</v>
      </c>
      <c r="AC455" s="17">
        <f t="shared" si="55"/>
        <v>63.4</v>
      </c>
      <c r="AD455" s="12">
        <f t="shared" si="56"/>
        <v>0</v>
      </c>
      <c r="AE455" s="122"/>
      <c r="AF455" s="130">
        <v>3</v>
      </c>
      <c r="AG455" s="53">
        <f t="shared" si="57"/>
        <v>63.4</v>
      </c>
      <c r="AH455" s="52"/>
      <c r="AJ455" s="17">
        <f t="shared" si="58"/>
        <v>63.4</v>
      </c>
      <c r="AK455" s="17">
        <f t="shared" si="59"/>
        <v>0</v>
      </c>
      <c r="AL455" s="17">
        <f t="shared" si="60"/>
        <v>0</v>
      </c>
      <c r="AM455" s="17" t="str">
        <f t="shared" si="61"/>
        <v/>
      </c>
      <c r="AO455" s="100" t="s">
        <v>61</v>
      </c>
    </row>
    <row r="456" spans="2:41" s="3" customFormat="1" ht="1.5" customHeight="1" x14ac:dyDescent="0.2">
      <c r="B456" s="120"/>
      <c r="D456" s="40"/>
      <c r="E456" s="74"/>
      <c r="F456" s="74"/>
      <c r="G456" s="30"/>
      <c r="H456" s="30"/>
      <c r="I456" s="30"/>
      <c r="J456" s="30"/>
      <c r="K456" s="30"/>
      <c r="L456" s="30"/>
      <c r="M456" s="30"/>
      <c r="N456" s="30"/>
      <c r="P456" s="74"/>
      <c r="Q456" s="89"/>
      <c r="R456" s="29"/>
      <c r="S456" s="39"/>
      <c r="T456" s="37"/>
      <c r="U456" s="5"/>
      <c r="V456" s="52"/>
      <c r="W456" s="56"/>
      <c r="X456" s="39"/>
      <c r="Y456" s="52"/>
      <c r="Z456" s="6"/>
      <c r="AA456" s="39"/>
      <c r="AB456" s="60"/>
      <c r="AC456" s="39"/>
      <c r="AD456" s="60"/>
      <c r="AE456" s="75"/>
      <c r="AF456" s="154"/>
      <c r="AG456" s="39"/>
      <c r="AH456" s="52"/>
      <c r="AJ456" s="17"/>
      <c r="AK456" s="17"/>
      <c r="AL456" s="17"/>
      <c r="AM456" s="17"/>
      <c r="AO456" s="31"/>
    </row>
    <row r="457" spans="2:41" s="3" customFormat="1" ht="9.9499999999999993" customHeight="1" x14ac:dyDescent="0.2">
      <c r="B457" s="115" t="s">
        <v>47</v>
      </c>
      <c r="D457" s="40"/>
      <c r="E457" s="74" t="s">
        <v>100</v>
      </c>
      <c r="F457" s="74"/>
      <c r="G457" s="30" t="s">
        <v>108</v>
      </c>
      <c r="H457" s="30"/>
      <c r="I457" s="30"/>
      <c r="J457" s="30" t="s">
        <v>265</v>
      </c>
      <c r="K457" s="30"/>
      <c r="L457" s="30" t="s">
        <v>139</v>
      </c>
      <c r="M457" s="30"/>
      <c r="N457" s="30"/>
      <c r="P457" s="74" t="s">
        <v>425</v>
      </c>
      <c r="Q457" s="89"/>
      <c r="R457" s="29"/>
      <c r="S457" s="39">
        <f>IF(Suggested="Yes",AA457,AG457)</f>
        <v>7.4</v>
      </c>
      <c r="T457" s="37" t="s">
        <v>48</v>
      </c>
      <c r="U457" s="5" t="str">
        <f>+Instructions!$B$3</f>
        <v>G</v>
      </c>
      <c r="V457" s="52"/>
      <c r="W457" s="56">
        <f>+Instructions!$C$22</f>
        <v>0</v>
      </c>
      <c r="X457" s="39">
        <f t="shared" si="53"/>
        <v>7.4</v>
      </c>
      <c r="Y457" s="52"/>
      <c r="Z457" s="6" t="s">
        <v>869</v>
      </c>
      <c r="AA457" s="39">
        <v>7.4</v>
      </c>
      <c r="AB457" s="60">
        <f t="shared" si="54"/>
        <v>0</v>
      </c>
      <c r="AC457" s="39">
        <f t="shared" si="55"/>
        <v>7.4</v>
      </c>
      <c r="AD457" s="60">
        <f t="shared" si="56"/>
        <v>0</v>
      </c>
      <c r="AE457" s="122"/>
      <c r="AF457" s="131">
        <v>2</v>
      </c>
      <c r="AG457" s="44">
        <f t="shared" si="57"/>
        <v>7.4</v>
      </c>
      <c r="AH457" s="52"/>
      <c r="AJ457" s="17">
        <f t="shared" si="58"/>
        <v>7.4</v>
      </c>
      <c r="AK457" s="17">
        <f t="shared" si="59"/>
        <v>0</v>
      </c>
      <c r="AL457" s="17">
        <f t="shared" si="60"/>
        <v>0</v>
      </c>
      <c r="AM457" s="17" t="str">
        <f t="shared" si="61"/>
        <v/>
      </c>
      <c r="AO457" s="100" t="s">
        <v>61</v>
      </c>
    </row>
    <row r="458" spans="2:41" s="3" customFormat="1" ht="1.5" customHeight="1" x14ac:dyDescent="0.2">
      <c r="B458" s="120"/>
      <c r="D458" s="40"/>
      <c r="E458" s="74"/>
      <c r="F458" s="74"/>
      <c r="G458" s="30"/>
      <c r="H458" s="30"/>
      <c r="I458" s="30"/>
      <c r="J458" s="30"/>
      <c r="K458" s="30"/>
      <c r="L458" s="30"/>
      <c r="M458" s="30"/>
      <c r="N458" s="30"/>
      <c r="P458" s="74"/>
      <c r="Q458" s="89"/>
      <c r="R458" s="29"/>
      <c r="S458" s="39"/>
      <c r="T458" s="37"/>
      <c r="U458" s="5"/>
      <c r="V458" s="52"/>
      <c r="W458" s="56"/>
      <c r="X458" s="39"/>
      <c r="Y458" s="52"/>
      <c r="Z458" s="6"/>
      <c r="AA458" s="39"/>
      <c r="AB458" s="60"/>
      <c r="AC458" s="39"/>
      <c r="AD458" s="60"/>
      <c r="AE458" s="75"/>
      <c r="AF458" s="154"/>
      <c r="AG458" s="39"/>
      <c r="AH458" s="52"/>
      <c r="AJ458" s="17"/>
      <c r="AK458" s="17"/>
      <c r="AL458" s="17"/>
      <c r="AM458" s="17"/>
      <c r="AO458" s="31"/>
    </row>
    <row r="459" spans="2:41" s="3" customFormat="1" ht="9.9499999999999993" customHeight="1" x14ac:dyDescent="0.2">
      <c r="B459" s="114" t="s">
        <v>57</v>
      </c>
      <c r="D459" s="40"/>
      <c r="E459" s="74" t="s">
        <v>100</v>
      </c>
      <c r="F459" s="74"/>
      <c r="G459" s="30" t="s">
        <v>50</v>
      </c>
      <c r="H459" s="30"/>
      <c r="I459" s="30"/>
      <c r="J459" s="30" t="s">
        <v>240</v>
      </c>
      <c r="K459" s="30"/>
      <c r="L459" s="30"/>
      <c r="M459" s="30"/>
      <c r="N459" s="30"/>
      <c r="P459" s="74" t="s">
        <v>255</v>
      </c>
      <c r="Q459" s="89"/>
      <c r="R459" s="29"/>
      <c r="S459" s="39">
        <f>IF(Suggested="Yes",AA459,AG459)</f>
        <v>15.55</v>
      </c>
      <c r="T459" s="37" t="s">
        <v>49</v>
      </c>
      <c r="U459" s="5" t="str">
        <f>+Instructions!$B$3</f>
        <v>G</v>
      </c>
      <c r="V459" s="52"/>
      <c r="W459" s="56">
        <f>+Instructions!$C$22</f>
        <v>0</v>
      </c>
      <c r="X459" s="17">
        <f>ROUND($AA459*(1-W459)+0.004999,2)</f>
        <v>15.55</v>
      </c>
      <c r="Y459" s="52"/>
      <c r="Z459" s="6" t="s">
        <v>869</v>
      </c>
      <c r="AA459" s="39">
        <v>15.55</v>
      </c>
      <c r="AB459" s="60">
        <f t="shared" ref="AB459:AC462" si="62">+W459</f>
        <v>0</v>
      </c>
      <c r="AC459" s="17">
        <f t="shared" si="62"/>
        <v>15.55</v>
      </c>
      <c r="AD459" s="12">
        <f>(AG459-AC459)/AG459</f>
        <v>0</v>
      </c>
      <c r="AE459" s="122"/>
      <c r="AF459" s="129">
        <v>1</v>
      </c>
      <c r="AG459" s="38">
        <f>SUM(AJ459:AL459)+AE459</f>
        <v>15.55</v>
      </c>
      <c r="AH459" s="52"/>
      <c r="AJ459" s="17">
        <f>ROUND(AC459/(1-VLOOKUP(AF459,Group,2,FALSE)),2)</f>
        <v>15.55</v>
      </c>
      <c r="AK459" s="17">
        <f>IF(VLOOKUP(AF459,Group,5,FALSE)="YES",VLOOKUP(ROUND(ROUND(AJ459,1)-AJ459,2),Round,2,FALSE)+VLOOKUP(AF459,Group,6,FALSE),0)</f>
        <v>0</v>
      </c>
      <c r="AL459" s="17">
        <f>IF(VLOOKUP(AF459,Group,7,FALSE)="",0,ROUND(AJ459-0.04999,1)-AJ459+AM459)</f>
        <v>0</v>
      </c>
      <c r="AM459" s="17" t="str">
        <f>IF(VLOOKUP(AF459,Group,7,FALSE)="","",VLOOKUP(AF459,Group,7,FALSE))</f>
        <v/>
      </c>
      <c r="AO459" s="100" t="s">
        <v>61</v>
      </c>
    </row>
    <row r="460" spans="2:41" s="3" customFormat="1" ht="9.9499999999999993" customHeight="1" x14ac:dyDescent="0.2">
      <c r="B460" s="114" t="s">
        <v>57</v>
      </c>
      <c r="D460" s="40"/>
      <c r="E460" s="74" t="s">
        <v>144</v>
      </c>
      <c r="F460" s="74"/>
      <c r="G460" s="30" t="s">
        <v>50</v>
      </c>
      <c r="H460" s="30"/>
      <c r="I460" s="30"/>
      <c r="J460" s="30" t="s">
        <v>240</v>
      </c>
      <c r="K460" s="30"/>
      <c r="L460" s="30"/>
      <c r="M460" s="30"/>
      <c r="N460" s="30"/>
      <c r="P460" s="74" t="s">
        <v>275</v>
      </c>
      <c r="Q460" s="89" t="s">
        <v>14</v>
      </c>
      <c r="R460" s="29"/>
      <c r="S460" s="39">
        <f>IF(Suggested="Yes",AA460,AG460)</f>
        <v>9.6</v>
      </c>
      <c r="T460" s="37" t="s">
        <v>49</v>
      </c>
      <c r="U460" s="5" t="str">
        <f>+Instructions!$B$3</f>
        <v>G</v>
      </c>
      <c r="V460" s="52"/>
      <c r="W460" s="56">
        <f>+Instructions!$C$22</f>
        <v>0</v>
      </c>
      <c r="X460" s="17">
        <f>ROUND($AA460*(1-W460)+0.004999,2)</f>
        <v>9.6</v>
      </c>
      <c r="Y460" s="52"/>
      <c r="Z460" s="6" t="s">
        <v>869</v>
      </c>
      <c r="AA460" s="39">
        <v>9.6</v>
      </c>
      <c r="AB460" s="60">
        <f t="shared" si="62"/>
        <v>0</v>
      </c>
      <c r="AC460" s="17">
        <f t="shared" si="62"/>
        <v>9.6</v>
      </c>
      <c r="AD460" s="12">
        <f>(AG460-AC460)/AG460</f>
        <v>0</v>
      </c>
      <c r="AE460" s="122"/>
      <c r="AF460" s="129">
        <v>1</v>
      </c>
      <c r="AG460" s="38">
        <f>SUM(AJ460:AL460)+AE460</f>
        <v>9.6</v>
      </c>
      <c r="AH460" s="52"/>
      <c r="AJ460" s="17">
        <f>ROUND(AC460/(1-VLOOKUP(AF460,Group,2,FALSE)),2)</f>
        <v>9.6</v>
      </c>
      <c r="AK460" s="17">
        <f>IF(VLOOKUP(AF460,Group,5,FALSE)="YES",VLOOKUP(ROUND(ROUND(AJ460,1)-AJ460,2),Round,2,FALSE)+VLOOKUP(AF460,Group,6,FALSE),0)</f>
        <v>0</v>
      </c>
      <c r="AL460" s="17">
        <f>IF(VLOOKUP(AF460,Group,7,FALSE)="",0,ROUND(AJ460-0.04999,1)-AJ460+AM460)</f>
        <v>0</v>
      </c>
      <c r="AM460" s="17" t="str">
        <f>IF(VLOOKUP(AF460,Group,7,FALSE)="","",VLOOKUP(AF460,Group,7,FALSE))</f>
        <v/>
      </c>
      <c r="AO460" s="100" t="s">
        <v>61</v>
      </c>
    </row>
    <row r="461" spans="2:41" s="3" customFormat="1" ht="9.9499999999999993" customHeight="1" x14ac:dyDescent="0.2">
      <c r="B461" s="114" t="s">
        <v>57</v>
      </c>
      <c r="D461" s="40"/>
      <c r="E461" s="74" t="s">
        <v>236</v>
      </c>
      <c r="F461" s="74"/>
      <c r="G461" s="30" t="s">
        <v>50</v>
      </c>
      <c r="H461" s="30"/>
      <c r="I461" s="30"/>
      <c r="J461" s="30" t="s">
        <v>240</v>
      </c>
      <c r="K461" s="30"/>
      <c r="L461" s="30"/>
      <c r="M461" s="30"/>
      <c r="N461" s="30"/>
      <c r="P461" s="74" t="s">
        <v>275</v>
      </c>
      <c r="Q461" s="89"/>
      <c r="R461" s="29"/>
      <c r="S461" s="39">
        <f>IF(Suggested="Yes",AA461,AG461)</f>
        <v>12.25</v>
      </c>
      <c r="T461" s="37" t="s">
        <v>49</v>
      </c>
      <c r="U461" s="5" t="str">
        <f>+Instructions!$B$3</f>
        <v>G</v>
      </c>
      <c r="V461" s="52"/>
      <c r="W461" s="56">
        <f>+Instructions!$C$22</f>
        <v>0</v>
      </c>
      <c r="X461" s="17">
        <f>ROUND($AA461*(1-W461)+0.004999,2)</f>
        <v>12.25</v>
      </c>
      <c r="Y461" s="52"/>
      <c r="Z461" s="6" t="s">
        <v>868</v>
      </c>
      <c r="AA461" s="39">
        <v>12.25</v>
      </c>
      <c r="AB461" s="60">
        <f t="shared" si="62"/>
        <v>0</v>
      </c>
      <c r="AC461" s="17">
        <f t="shared" si="62"/>
        <v>12.25</v>
      </c>
      <c r="AD461" s="12">
        <f>(AG461-AC461)/AG461</f>
        <v>0</v>
      </c>
      <c r="AE461" s="122"/>
      <c r="AF461" s="129">
        <v>1</v>
      </c>
      <c r="AG461" s="38">
        <f>SUM(AJ461:AL461)+AE461</f>
        <v>12.25</v>
      </c>
      <c r="AH461" s="52"/>
      <c r="AJ461" s="17">
        <f>ROUND(AC461/(1-VLOOKUP(AF461,Group,2,FALSE)),2)</f>
        <v>12.25</v>
      </c>
      <c r="AK461" s="17">
        <f>IF(VLOOKUP(AF461,Group,5,FALSE)="YES",VLOOKUP(ROUND(ROUND(AJ461,1)-AJ461,2),Round,2,FALSE)+VLOOKUP(AF461,Group,6,FALSE),0)</f>
        <v>0</v>
      </c>
      <c r="AL461" s="17">
        <f>IF(VLOOKUP(AF461,Group,7,FALSE)="",0,ROUND(AJ461-0.04999,1)-AJ461+AM461)</f>
        <v>0</v>
      </c>
      <c r="AM461" s="17" t="str">
        <f>IF(VLOOKUP(AF461,Group,7,FALSE)="","",VLOOKUP(AF461,Group,7,FALSE))</f>
        <v/>
      </c>
      <c r="AO461" s="100" t="s">
        <v>61</v>
      </c>
    </row>
    <row r="462" spans="2:41" s="3" customFormat="1" ht="9.9499999999999993" customHeight="1" x14ac:dyDescent="0.2">
      <c r="B462" s="114" t="s">
        <v>57</v>
      </c>
      <c r="D462" s="40"/>
      <c r="E462" s="74" t="s">
        <v>448</v>
      </c>
      <c r="F462" s="74"/>
      <c r="G462" s="30" t="s">
        <v>50</v>
      </c>
      <c r="H462" s="30"/>
      <c r="I462" s="30"/>
      <c r="J462" s="30" t="s">
        <v>240</v>
      </c>
      <c r="K462" s="30"/>
      <c r="L462" s="30"/>
      <c r="M462" s="30"/>
      <c r="N462" s="30" t="s">
        <v>139</v>
      </c>
      <c r="P462" s="74" t="s">
        <v>795</v>
      </c>
      <c r="Q462" s="89"/>
      <c r="R462" s="29" t="s">
        <v>54</v>
      </c>
      <c r="S462" s="39">
        <f>IF(Suggested="Yes",AA462,AG462)</f>
        <v>17.850000000000001</v>
      </c>
      <c r="T462" s="37" t="s">
        <v>49</v>
      </c>
      <c r="U462" s="5" t="str">
        <f>+Instructions!$B$3</f>
        <v>G</v>
      </c>
      <c r="V462" s="52"/>
      <c r="W462" s="56">
        <f>+Instructions!$C$22</f>
        <v>0</v>
      </c>
      <c r="X462" s="17">
        <f>ROUND($AA462*(1-W462)+0.004999,2)</f>
        <v>17.850000000000001</v>
      </c>
      <c r="Y462" s="52"/>
      <c r="Z462" s="6" t="s">
        <v>868</v>
      </c>
      <c r="AA462" s="39">
        <v>17.850000000000001</v>
      </c>
      <c r="AB462" s="60">
        <f t="shared" si="62"/>
        <v>0</v>
      </c>
      <c r="AC462" s="17">
        <f t="shared" si="62"/>
        <v>17.850000000000001</v>
      </c>
      <c r="AD462" s="12">
        <f>(AG462-AC462)/AG462</f>
        <v>0</v>
      </c>
      <c r="AE462" s="122"/>
      <c r="AF462" s="129">
        <v>1</v>
      </c>
      <c r="AG462" s="38">
        <f>SUM(AJ462:AL462)+AE462</f>
        <v>17.850000000000001</v>
      </c>
      <c r="AH462" s="52"/>
      <c r="AJ462" s="17">
        <f>ROUND(AC462/(1-VLOOKUP(AF462,Group,2,FALSE)),2)</f>
        <v>17.850000000000001</v>
      </c>
      <c r="AK462" s="17">
        <f>IF(VLOOKUP(AF462,Group,5,FALSE)="YES",VLOOKUP(ROUND(ROUND(AJ462,1)-AJ462,2),Round,2,FALSE)+VLOOKUP(AF462,Group,6,FALSE),0)</f>
        <v>0</v>
      </c>
      <c r="AL462" s="17">
        <f>IF(VLOOKUP(AF462,Group,7,FALSE)="",0,ROUND(AJ462-0.04999,1)-AJ462+AM462)</f>
        <v>0</v>
      </c>
      <c r="AM462" s="17" t="str">
        <f>IF(VLOOKUP(AF462,Group,7,FALSE)="","",VLOOKUP(AF462,Group,7,FALSE))</f>
        <v/>
      </c>
      <c r="AO462" s="100" t="s">
        <v>61</v>
      </c>
    </row>
    <row r="463" spans="2:41" s="3" customFormat="1" ht="1.5" customHeight="1" x14ac:dyDescent="0.2">
      <c r="B463" s="120"/>
      <c r="D463" s="40"/>
      <c r="E463" s="74"/>
      <c r="F463" s="74"/>
      <c r="G463" s="30"/>
      <c r="H463" s="30"/>
      <c r="I463" s="30"/>
      <c r="J463" s="30"/>
      <c r="K463" s="30"/>
      <c r="L463" s="30"/>
      <c r="M463" s="30"/>
      <c r="N463" s="30"/>
      <c r="P463" s="74"/>
      <c r="Q463" s="89"/>
      <c r="R463" s="29"/>
      <c r="S463" s="39"/>
      <c r="T463" s="37"/>
      <c r="U463" s="5"/>
      <c r="V463" s="52"/>
      <c r="W463" s="56"/>
      <c r="X463" s="39"/>
      <c r="Y463" s="52"/>
      <c r="Z463" s="6"/>
      <c r="AA463" s="39"/>
      <c r="AB463" s="60"/>
      <c r="AC463" s="39"/>
      <c r="AD463" s="60"/>
      <c r="AE463" s="75"/>
      <c r="AF463" s="154"/>
      <c r="AG463" s="39"/>
      <c r="AH463" s="52"/>
      <c r="AJ463" s="17"/>
      <c r="AK463" s="17"/>
      <c r="AL463" s="17"/>
      <c r="AM463" s="17"/>
      <c r="AO463" s="31"/>
    </row>
    <row r="464" spans="2:41" s="3" customFormat="1" ht="9.9499999999999993" customHeight="1" x14ac:dyDescent="0.2">
      <c r="B464" s="113" t="s">
        <v>8</v>
      </c>
      <c r="D464" s="40"/>
      <c r="E464" s="74" t="s">
        <v>94</v>
      </c>
      <c r="F464" s="74"/>
      <c r="G464" s="30" t="s">
        <v>143</v>
      </c>
      <c r="H464" s="30"/>
      <c r="I464" s="30"/>
      <c r="J464" s="30" t="s">
        <v>241</v>
      </c>
      <c r="K464" s="30"/>
      <c r="L464" s="30" t="s">
        <v>279</v>
      </c>
      <c r="M464" s="30"/>
      <c r="N464" s="30"/>
      <c r="P464" s="74"/>
      <c r="Q464" s="89"/>
      <c r="R464" s="29"/>
      <c r="S464" s="39">
        <f>IF(Suggested="Yes",AA464,AG464)</f>
        <v>29.65</v>
      </c>
      <c r="T464" s="37" t="s">
        <v>48</v>
      </c>
      <c r="U464" s="5" t="str">
        <f>+Instructions!$B$3</f>
        <v>G</v>
      </c>
      <c r="V464" s="52"/>
      <c r="W464" s="56">
        <f>+Instructions!$C$22</f>
        <v>0</v>
      </c>
      <c r="X464" s="17">
        <f>ROUND($AA464*(1-W464)+0.004999,2)</f>
        <v>29.65</v>
      </c>
      <c r="Y464" s="52"/>
      <c r="Z464" s="6" t="s">
        <v>869</v>
      </c>
      <c r="AA464" s="39">
        <v>29.65</v>
      </c>
      <c r="AB464" s="60">
        <f>+W464</f>
        <v>0</v>
      </c>
      <c r="AC464" s="17">
        <f>+X464</f>
        <v>29.65</v>
      </c>
      <c r="AD464" s="12">
        <f>(AG464-AC464)/AG464</f>
        <v>0</v>
      </c>
      <c r="AE464" s="122"/>
      <c r="AF464" s="130">
        <v>3</v>
      </c>
      <c r="AG464" s="53">
        <f>SUM(AJ464:AL464)+AE464</f>
        <v>29.65</v>
      </c>
      <c r="AH464" s="52"/>
      <c r="AJ464" s="17">
        <f>ROUND(AC464/(1-VLOOKUP(AF464,Group,2,FALSE)),2)</f>
        <v>29.65</v>
      </c>
      <c r="AK464" s="17">
        <f>IF(VLOOKUP(AF464,Group,5,FALSE)="YES",VLOOKUP(ROUND(ROUND(AJ464,1)-AJ464,2),Round,2,FALSE)+VLOOKUP(AF464,Group,6,FALSE),0)</f>
        <v>0</v>
      </c>
      <c r="AL464" s="17">
        <f>IF(VLOOKUP(AF464,Group,7,FALSE)="",0,ROUND(AJ464-0.04999,1)-AJ464+AM464)</f>
        <v>0</v>
      </c>
      <c r="AM464" s="17" t="str">
        <f>IF(VLOOKUP(AF464,Group,7,FALSE)="","",VLOOKUP(AF464,Group,7,FALSE))</f>
        <v/>
      </c>
      <c r="AO464" s="100" t="s">
        <v>61</v>
      </c>
    </row>
    <row r="465" spans="1:41" s="3" customFormat="1" ht="9.9499999999999993" customHeight="1" x14ac:dyDescent="0.2">
      <c r="B465" s="113" t="s">
        <v>8</v>
      </c>
      <c r="D465" s="40"/>
      <c r="E465" s="74" t="s">
        <v>593</v>
      </c>
      <c r="F465" s="74"/>
      <c r="G465" s="30" t="s">
        <v>143</v>
      </c>
      <c r="H465" s="30"/>
      <c r="I465" s="30"/>
      <c r="J465" s="30" t="s">
        <v>241</v>
      </c>
      <c r="K465" s="30"/>
      <c r="L465" s="30" t="s">
        <v>449</v>
      </c>
      <c r="M465" s="30"/>
      <c r="N465" s="30"/>
      <c r="P465" s="74"/>
      <c r="Q465" s="89"/>
      <c r="R465" s="29"/>
      <c r="S465" s="39">
        <f>IF(Suggested="Yes",AA465,AG465)</f>
        <v>67.3</v>
      </c>
      <c r="T465" s="37" t="s">
        <v>48</v>
      </c>
      <c r="U465" s="5" t="str">
        <f>+Instructions!$B$3</f>
        <v>G</v>
      </c>
      <c r="V465" s="52"/>
      <c r="W465" s="56">
        <f>+Instructions!$C$22</f>
        <v>0</v>
      </c>
      <c r="X465" s="17">
        <f>ROUND($AA465*(1-W465)+0.004999,2)</f>
        <v>67.3</v>
      </c>
      <c r="Y465" s="52"/>
      <c r="Z465" s="6" t="s">
        <v>869</v>
      </c>
      <c r="AA465" s="39">
        <v>67.3</v>
      </c>
      <c r="AB465" s="60">
        <f>+W465</f>
        <v>0</v>
      </c>
      <c r="AC465" s="17">
        <f>+X465</f>
        <v>67.3</v>
      </c>
      <c r="AD465" s="12">
        <f>(AG465-AC465)/AG465</f>
        <v>0</v>
      </c>
      <c r="AE465" s="122"/>
      <c r="AF465" s="130">
        <v>3</v>
      </c>
      <c r="AG465" s="53">
        <f>SUM(AJ465:AL465)+AE465</f>
        <v>67.3</v>
      </c>
      <c r="AH465" s="52"/>
      <c r="AJ465" s="17">
        <f>ROUND(AC465/(1-VLOOKUP(AF465,Group,2,FALSE)),2)</f>
        <v>67.3</v>
      </c>
      <c r="AK465" s="17">
        <f>IF(VLOOKUP(AF465,Group,5,FALSE)="YES",VLOOKUP(ROUND(ROUND(AJ465,1)-AJ465,2),Round,2,FALSE)+VLOOKUP(AF465,Group,6,FALSE),0)</f>
        <v>0</v>
      </c>
      <c r="AL465" s="17">
        <f>IF(VLOOKUP(AF465,Group,7,FALSE)="",0,ROUND(AJ465-0.04999,1)-AJ465+AM465)</f>
        <v>0</v>
      </c>
      <c r="AM465" s="17" t="str">
        <f>IF(VLOOKUP(AF465,Group,7,FALSE)="","",VLOOKUP(AF465,Group,7,FALSE))</f>
        <v/>
      </c>
      <c r="AO465" s="100" t="s">
        <v>61</v>
      </c>
    </row>
    <row r="466" spans="1:41" s="3" customFormat="1" ht="1.5" customHeight="1" x14ac:dyDescent="0.2">
      <c r="B466" s="120"/>
      <c r="D466" s="40"/>
      <c r="E466" s="74"/>
      <c r="F466" s="74"/>
      <c r="G466" s="30"/>
      <c r="H466" s="30"/>
      <c r="I466" s="30"/>
      <c r="J466" s="30"/>
      <c r="K466" s="30"/>
      <c r="L466" s="30"/>
      <c r="M466" s="30"/>
      <c r="N466" s="30"/>
      <c r="P466" s="74"/>
      <c r="Q466" s="89"/>
      <c r="R466" s="29"/>
      <c r="S466" s="39"/>
      <c r="T466" s="37"/>
      <c r="U466" s="5"/>
      <c r="V466" s="52"/>
      <c r="W466" s="56"/>
      <c r="X466" s="39"/>
      <c r="Y466" s="52"/>
      <c r="Z466" s="6"/>
      <c r="AA466" s="39"/>
      <c r="AB466" s="60"/>
      <c r="AC466" s="39"/>
      <c r="AD466" s="60"/>
      <c r="AE466" s="75"/>
      <c r="AF466" s="154"/>
      <c r="AG466" s="39"/>
      <c r="AH466" s="52"/>
      <c r="AJ466" s="17"/>
      <c r="AK466" s="17"/>
      <c r="AL466" s="17"/>
      <c r="AM466" s="17"/>
      <c r="AO466" s="31"/>
    </row>
    <row r="467" spans="1:41" s="3" customFormat="1" ht="9.9499999999999993" customHeight="1" x14ac:dyDescent="0.2">
      <c r="B467" s="115" t="s">
        <v>47</v>
      </c>
      <c r="D467" s="40"/>
      <c r="E467" s="74" t="s">
        <v>100</v>
      </c>
      <c r="F467" s="74"/>
      <c r="G467" s="30" t="s">
        <v>108</v>
      </c>
      <c r="H467" s="30"/>
      <c r="I467" s="30"/>
      <c r="J467" s="30" t="s">
        <v>241</v>
      </c>
      <c r="K467" s="30"/>
      <c r="L467" s="30" t="s">
        <v>139</v>
      </c>
      <c r="M467" s="30"/>
      <c r="N467" s="30"/>
      <c r="P467" s="74" t="s">
        <v>425</v>
      </c>
      <c r="Q467" s="89"/>
      <c r="R467" s="29"/>
      <c r="S467" s="39">
        <f>IF(Suggested="Yes",AA467,AG467)</f>
        <v>11.3</v>
      </c>
      <c r="T467" s="37" t="s">
        <v>48</v>
      </c>
      <c r="U467" s="5" t="str">
        <f>+Instructions!$B$3</f>
        <v>G</v>
      </c>
      <c r="V467" s="52"/>
      <c r="W467" s="56">
        <f>+Instructions!$C$22</f>
        <v>0</v>
      </c>
      <c r="X467" s="39">
        <f>ROUND($AA467*(1-W467)+0.004999,2)</f>
        <v>11.3</v>
      </c>
      <c r="Y467" s="52"/>
      <c r="Z467" s="6" t="s">
        <v>868</v>
      </c>
      <c r="AA467" s="39">
        <v>11.3</v>
      </c>
      <c r="AB467" s="60">
        <f>+W467</f>
        <v>0</v>
      </c>
      <c r="AC467" s="39">
        <f>+X467</f>
        <v>11.3</v>
      </c>
      <c r="AD467" s="60">
        <f>(AG467-AC467)/AG467</f>
        <v>0</v>
      </c>
      <c r="AE467" s="122"/>
      <c r="AF467" s="131">
        <v>2</v>
      </c>
      <c r="AG467" s="44">
        <f>SUM(AJ467:AL467)+AE467</f>
        <v>11.3</v>
      </c>
      <c r="AH467" s="52"/>
      <c r="AJ467" s="17">
        <f>ROUND(AC467/(1-VLOOKUP(AF467,Group,2,FALSE)),2)</f>
        <v>11.3</v>
      </c>
      <c r="AK467" s="17">
        <f>IF(VLOOKUP(AF467,Group,5,FALSE)="YES",VLOOKUP(ROUND(ROUND(AJ467,1)-AJ467,2),Round,2,FALSE)+VLOOKUP(AF467,Group,6,FALSE),0)</f>
        <v>0</v>
      </c>
      <c r="AL467" s="17">
        <f>IF(VLOOKUP(AF467,Group,7,FALSE)="",0,ROUND(AJ467-0.04999,1)-AJ467+AM467)</f>
        <v>0</v>
      </c>
      <c r="AM467" s="17" t="str">
        <f>IF(VLOOKUP(AF467,Group,7,FALSE)="","",VLOOKUP(AF467,Group,7,FALSE))</f>
        <v/>
      </c>
      <c r="AO467" s="100" t="s">
        <v>61</v>
      </c>
    </row>
    <row r="468" spans="1:41" s="3" customFormat="1" ht="2.85" customHeight="1" x14ac:dyDescent="0.2">
      <c r="C468" s="73"/>
      <c r="P468" s="74"/>
      <c r="Q468" s="89"/>
      <c r="R468" s="6"/>
      <c r="S468" s="39"/>
      <c r="T468" s="6"/>
      <c r="U468" s="5"/>
      <c r="V468" s="52"/>
      <c r="W468" s="56"/>
      <c r="X468" s="15"/>
      <c r="Y468" s="52"/>
      <c r="Z468" s="39"/>
      <c r="AA468" s="39"/>
      <c r="AB468" s="55"/>
      <c r="AC468" s="17"/>
      <c r="AD468" s="15"/>
      <c r="AE468" s="65"/>
      <c r="AF468" s="65"/>
      <c r="AG468" s="39"/>
      <c r="AH468" s="52"/>
      <c r="AO468" s="142"/>
    </row>
    <row r="469" spans="1:41" s="202" customFormat="1" ht="9.9499999999999993" customHeight="1" x14ac:dyDescent="0.2">
      <c r="C469" s="217" t="s">
        <v>451</v>
      </c>
      <c r="D469" s="3"/>
      <c r="E469" s="171"/>
      <c r="F469" s="3"/>
      <c r="G469" s="171"/>
      <c r="H469" s="3"/>
      <c r="I469" s="143"/>
      <c r="J469" s="3"/>
      <c r="K469" s="3"/>
      <c r="L469" s="171"/>
      <c r="M469" s="3"/>
      <c r="N469" s="3"/>
      <c r="O469" s="3"/>
      <c r="P469" s="74"/>
      <c r="Q469" s="89"/>
      <c r="R469" s="6"/>
      <c r="S469" s="39"/>
      <c r="T469" s="6"/>
      <c r="U469" s="5"/>
      <c r="V469" s="205"/>
      <c r="W469" s="208"/>
      <c r="X469" s="207"/>
      <c r="Y469" s="205"/>
      <c r="Z469" s="204"/>
      <c r="AA469" s="204"/>
      <c r="AB469" s="209"/>
      <c r="AC469" s="206"/>
      <c r="AD469" s="207"/>
      <c r="AE469" s="210"/>
      <c r="AF469" s="210"/>
      <c r="AG469" s="204"/>
      <c r="AH469" s="205"/>
      <c r="AO469" s="211"/>
    </row>
    <row r="470" spans="1:41" s="202" customFormat="1" ht="1.5" customHeight="1" x14ac:dyDescent="0.2">
      <c r="A470" s="202" t="s">
        <v>125</v>
      </c>
      <c r="C470" s="3"/>
      <c r="D470" s="3"/>
      <c r="E470" s="3"/>
      <c r="F470" s="3"/>
      <c r="G470" s="3"/>
      <c r="H470" s="3"/>
      <c r="I470" s="3"/>
      <c r="J470" s="3"/>
      <c r="K470" s="3"/>
      <c r="L470" s="3"/>
      <c r="M470" s="3"/>
      <c r="N470" s="3"/>
      <c r="O470" s="3"/>
      <c r="P470" s="74"/>
      <c r="Q470" s="89"/>
      <c r="R470" s="6"/>
      <c r="S470" s="39"/>
      <c r="T470" s="6"/>
      <c r="U470" s="5"/>
      <c r="V470" s="205"/>
      <c r="W470" s="208"/>
      <c r="X470" s="207"/>
      <c r="Y470" s="205"/>
      <c r="Z470" s="204"/>
      <c r="AA470" s="204"/>
      <c r="AB470" s="209"/>
      <c r="AC470" s="206"/>
      <c r="AD470" s="207"/>
      <c r="AE470" s="210"/>
      <c r="AF470" s="210"/>
      <c r="AG470" s="204"/>
      <c r="AH470" s="205"/>
      <c r="AO470" s="211"/>
    </row>
    <row r="471" spans="1:41" s="3" customFormat="1" ht="9.9499999999999993" customHeight="1" x14ac:dyDescent="0.2">
      <c r="B471" s="114" t="s">
        <v>57</v>
      </c>
      <c r="D471" s="40"/>
      <c r="E471" s="74" t="s">
        <v>450</v>
      </c>
      <c r="F471" s="74"/>
      <c r="G471" s="30" t="s">
        <v>50</v>
      </c>
      <c r="H471" s="30"/>
      <c r="I471" s="30"/>
      <c r="K471" s="30" t="s">
        <v>264</v>
      </c>
      <c r="M471" s="30"/>
      <c r="N471" s="30" t="s">
        <v>139</v>
      </c>
      <c r="P471" s="74" t="s">
        <v>460</v>
      </c>
      <c r="Q471" s="89"/>
      <c r="R471" s="29" t="s">
        <v>154</v>
      </c>
      <c r="S471" s="39">
        <f>IF(Suggested="Yes",AA471,AG471)</f>
        <v>21.5</v>
      </c>
      <c r="T471" s="37" t="s">
        <v>49</v>
      </c>
      <c r="U471" s="5" t="str">
        <f>+Instructions!$B$3</f>
        <v>G</v>
      </c>
      <c r="V471" s="52"/>
      <c r="W471" s="56">
        <f>+Instructions!$C$22</f>
        <v>0</v>
      </c>
      <c r="X471" s="17">
        <f>ROUND($AA471*(1-W471)+0.004999,2)</f>
        <v>21.5</v>
      </c>
      <c r="Y471" s="52"/>
      <c r="Z471" s="6" t="s">
        <v>868</v>
      </c>
      <c r="AA471" s="39">
        <v>21.5</v>
      </c>
      <c r="AB471" s="60">
        <f>+W471</f>
        <v>0</v>
      </c>
      <c r="AC471" s="17">
        <f>+X471</f>
        <v>21.5</v>
      </c>
      <c r="AD471" s="12">
        <f>(AG471-AC471)/AG471</f>
        <v>0</v>
      </c>
      <c r="AE471" s="122"/>
      <c r="AF471" s="129">
        <v>1</v>
      </c>
      <c r="AG471" s="38">
        <f>SUM(AJ471:AL471)+AE471</f>
        <v>21.5</v>
      </c>
      <c r="AH471" s="52"/>
      <c r="AJ471" s="17">
        <f>ROUND(AC471/(1-VLOOKUP(AF471,Group,2,FALSE)),2)</f>
        <v>21.5</v>
      </c>
      <c r="AK471" s="17">
        <f>IF(VLOOKUP(AF471,Group,5,FALSE)="YES",VLOOKUP(ROUND(ROUND(AJ471,1)-AJ471,2),Round,2,FALSE)+VLOOKUP(AF471,Group,6,FALSE),0)</f>
        <v>0</v>
      </c>
      <c r="AL471" s="17">
        <f>IF(VLOOKUP(AF471,Group,7,FALSE)="",0,ROUND(AJ471-0.04999,1)-AJ471+AM471)</f>
        <v>0</v>
      </c>
      <c r="AM471" s="17" t="str">
        <f>IF(VLOOKUP(AF471,Group,7,FALSE)="","",VLOOKUP(AF471,Group,7,FALSE))</f>
        <v/>
      </c>
      <c r="AO471" s="100" t="s">
        <v>61</v>
      </c>
    </row>
    <row r="472" spans="1:41" s="3" customFormat="1" ht="2.85" customHeight="1" x14ac:dyDescent="0.2">
      <c r="C472" s="73"/>
      <c r="P472" s="74"/>
      <c r="Q472" s="89"/>
      <c r="R472" s="6"/>
      <c r="S472" s="39"/>
      <c r="T472" s="6"/>
      <c r="U472" s="5"/>
      <c r="V472" s="52"/>
      <c r="W472" s="56"/>
      <c r="X472" s="15"/>
      <c r="Y472" s="52"/>
      <c r="Z472" s="39"/>
      <c r="AA472" s="39"/>
      <c r="AB472" s="55"/>
      <c r="AC472" s="17"/>
      <c r="AD472" s="15"/>
      <c r="AE472" s="65"/>
      <c r="AF472" s="65"/>
      <c r="AG472" s="39"/>
      <c r="AH472" s="52"/>
      <c r="AO472" s="142"/>
    </row>
    <row r="473" spans="1:41" s="3" customFormat="1" ht="9.9499999999999993" customHeight="1" x14ac:dyDescent="0.2">
      <c r="B473" s="114" t="s">
        <v>57</v>
      </c>
      <c r="D473" s="40"/>
      <c r="E473" s="74" t="s">
        <v>450</v>
      </c>
      <c r="F473" s="74"/>
      <c r="G473" s="30" t="s">
        <v>50</v>
      </c>
      <c r="H473" s="30"/>
      <c r="I473" s="30"/>
      <c r="K473" s="30" t="s">
        <v>240</v>
      </c>
      <c r="M473" s="30"/>
      <c r="N473" s="30"/>
      <c r="P473" s="74" t="s">
        <v>460</v>
      </c>
      <c r="Q473" s="89" t="s">
        <v>14</v>
      </c>
      <c r="R473" s="29" t="s">
        <v>154</v>
      </c>
      <c r="S473" s="39">
        <f>IF(Suggested="Yes",AA473,AG473)</f>
        <v>23.55</v>
      </c>
      <c r="T473" s="37" t="s">
        <v>49</v>
      </c>
      <c r="U473" s="5" t="str">
        <f>+Instructions!$B$3</f>
        <v>G</v>
      </c>
      <c r="V473" s="52"/>
      <c r="W473" s="56">
        <f>+Instructions!$C$22</f>
        <v>0</v>
      </c>
      <c r="X473" s="17">
        <f>ROUND($AA473*(1-W473)+0.004999,2)</f>
        <v>23.55</v>
      </c>
      <c r="Y473" s="52"/>
      <c r="Z473" s="6" t="s">
        <v>869</v>
      </c>
      <c r="AA473" s="39">
        <v>23.55</v>
      </c>
      <c r="AB473" s="60">
        <f>+W473</f>
        <v>0</v>
      </c>
      <c r="AC473" s="17">
        <f>+X473</f>
        <v>23.55</v>
      </c>
      <c r="AD473" s="12">
        <f>(AG473-AC473)/AG473</f>
        <v>0</v>
      </c>
      <c r="AE473" s="122"/>
      <c r="AF473" s="129">
        <v>1</v>
      </c>
      <c r="AG473" s="38">
        <f>SUM(AJ473:AL473)+AE473</f>
        <v>23.55</v>
      </c>
      <c r="AH473" s="52"/>
      <c r="AJ473" s="17">
        <f>ROUND(AC473/(1-VLOOKUP(AF473,Group,2,FALSE)),2)</f>
        <v>23.55</v>
      </c>
      <c r="AK473" s="17">
        <f>IF(VLOOKUP(AF473,Group,5,FALSE)="YES",VLOOKUP(ROUND(ROUND(AJ473,1)-AJ473,2),Round,2,FALSE)+VLOOKUP(AF473,Group,6,FALSE),0)</f>
        <v>0</v>
      </c>
      <c r="AL473" s="17">
        <f>IF(VLOOKUP(AF473,Group,7,FALSE)="",0,ROUND(AJ473-0.04999,1)-AJ473+AM473)</f>
        <v>0</v>
      </c>
      <c r="AM473" s="17" t="str">
        <f>IF(VLOOKUP(AF473,Group,7,FALSE)="","",VLOOKUP(AF473,Group,7,FALSE))</f>
        <v/>
      </c>
      <c r="AO473" s="100" t="s">
        <v>61</v>
      </c>
    </row>
    <row r="474" spans="1:41" s="202" customFormat="1" ht="1.5" customHeight="1" x14ac:dyDescent="0.2">
      <c r="A474" s="202" t="s">
        <v>125</v>
      </c>
      <c r="C474" s="3"/>
      <c r="D474" s="3"/>
      <c r="E474" s="3"/>
      <c r="F474" s="3"/>
      <c r="G474" s="3"/>
      <c r="H474" s="3"/>
      <c r="I474" s="3"/>
      <c r="J474" s="3"/>
      <c r="K474" s="3"/>
      <c r="L474" s="3"/>
      <c r="M474" s="3"/>
      <c r="N474" s="3"/>
      <c r="O474" s="3"/>
      <c r="P474" s="74"/>
      <c r="Q474" s="89"/>
      <c r="R474" s="6"/>
      <c r="S474" s="39"/>
      <c r="T474" s="6"/>
      <c r="U474" s="5"/>
      <c r="V474" s="205"/>
      <c r="W474" s="208"/>
      <c r="X474" s="207"/>
      <c r="Y474" s="205"/>
      <c r="Z474" s="204"/>
      <c r="AA474" s="204"/>
      <c r="AB474" s="209"/>
      <c r="AC474" s="206"/>
      <c r="AD474" s="207"/>
      <c r="AE474" s="210"/>
      <c r="AF474" s="210"/>
      <c r="AG474" s="204"/>
      <c r="AH474" s="205"/>
      <c r="AO474" s="211"/>
    </row>
    <row r="475" spans="1:41" s="3" customFormat="1" ht="9.9499999999999993" customHeight="1" x14ac:dyDescent="0.2">
      <c r="B475" s="114" t="s">
        <v>57</v>
      </c>
      <c r="D475" s="40"/>
      <c r="E475" s="74" t="s">
        <v>450</v>
      </c>
      <c r="F475" s="74"/>
      <c r="G475" s="30" t="s">
        <v>717</v>
      </c>
      <c r="H475" s="30"/>
      <c r="I475" s="30"/>
      <c r="K475" s="30" t="s">
        <v>240</v>
      </c>
      <c r="M475" s="30"/>
      <c r="P475" s="74" t="s">
        <v>460</v>
      </c>
      <c r="Q475" s="89" t="s">
        <v>14</v>
      </c>
      <c r="R475" s="29" t="s">
        <v>852</v>
      </c>
      <c r="S475" s="39">
        <f>IF(Suggested="Yes",AA475,AG475)</f>
        <v>29.2</v>
      </c>
      <c r="T475" s="37" t="s">
        <v>49</v>
      </c>
      <c r="U475" s="5" t="str">
        <f>+Instructions!$B$3</f>
        <v>G</v>
      </c>
      <c r="V475" s="52"/>
      <c r="W475" s="56">
        <f>+Instructions!$C$22</f>
        <v>0</v>
      </c>
      <c r="X475" s="17">
        <f>ROUND($AA475*(1-W475)+0.004999,2)</f>
        <v>29.2</v>
      </c>
      <c r="Y475" s="52"/>
      <c r="Z475" s="6" t="s">
        <v>869</v>
      </c>
      <c r="AA475" s="39">
        <v>29.2</v>
      </c>
      <c r="AB475" s="60">
        <f>+W475</f>
        <v>0</v>
      </c>
      <c r="AC475" s="17">
        <f>+X475</f>
        <v>29.2</v>
      </c>
      <c r="AD475" s="12">
        <f>(AG475-AC475)/AG475</f>
        <v>0</v>
      </c>
      <c r="AE475" s="122"/>
      <c r="AF475" s="129">
        <v>1</v>
      </c>
      <c r="AG475" s="38">
        <f>SUM(AJ475:AL475)+AE475</f>
        <v>29.2</v>
      </c>
      <c r="AH475" s="52"/>
      <c r="AJ475" s="17">
        <f>ROUND(AC475/(1-VLOOKUP(AF475,Group,2,FALSE)),2)</f>
        <v>29.2</v>
      </c>
      <c r="AK475" s="17">
        <f>IF(VLOOKUP(AF475,Group,5,FALSE)="YES",VLOOKUP(ROUND(ROUND(AJ475,1)-AJ475,2),Round,2,FALSE)+VLOOKUP(AF475,Group,6,FALSE),0)</f>
        <v>0</v>
      </c>
      <c r="AL475" s="17">
        <f>IF(VLOOKUP(AF475,Group,7,FALSE)="",0,ROUND(AJ475-0.04999,1)-AJ475+AM475)</f>
        <v>0</v>
      </c>
      <c r="AM475" s="17" t="str">
        <f>IF(VLOOKUP(AF475,Group,7,FALSE)="","",VLOOKUP(AF475,Group,7,FALSE))</f>
        <v/>
      </c>
      <c r="AO475" s="100" t="s">
        <v>61</v>
      </c>
    </row>
    <row r="476" spans="1:41" s="3" customFormat="1" ht="9.9499999999999993" customHeight="1" x14ac:dyDescent="0.2">
      <c r="B476" s="114" t="s">
        <v>57</v>
      </c>
      <c r="D476" s="40"/>
      <c r="E476" s="74" t="s">
        <v>450</v>
      </c>
      <c r="F476" s="74"/>
      <c r="G476" s="30" t="s">
        <v>718</v>
      </c>
      <c r="H476" s="30"/>
      <c r="I476" s="30"/>
      <c r="K476" s="30" t="s">
        <v>240</v>
      </c>
      <c r="M476" s="30"/>
      <c r="P476" s="74" t="s">
        <v>460</v>
      </c>
      <c r="Q476" s="89" t="s">
        <v>14</v>
      </c>
      <c r="R476" s="29" t="s">
        <v>852</v>
      </c>
      <c r="S476" s="39">
        <f>IF(Suggested="Yes",AA476,AG476)</f>
        <v>29.2</v>
      </c>
      <c r="T476" s="37" t="s">
        <v>49</v>
      </c>
      <c r="U476" s="5" t="str">
        <f>+Instructions!$B$3</f>
        <v>G</v>
      </c>
      <c r="V476" s="52"/>
      <c r="W476" s="56">
        <f>+Instructions!$C$22</f>
        <v>0</v>
      </c>
      <c r="X476" s="17">
        <f>ROUND($AA476*(1-W476)+0.004999,2)</f>
        <v>29.2</v>
      </c>
      <c r="Y476" s="52"/>
      <c r="Z476" s="6" t="s">
        <v>869</v>
      </c>
      <c r="AA476" s="39">
        <v>29.2</v>
      </c>
      <c r="AB476" s="60">
        <f>+W476</f>
        <v>0</v>
      </c>
      <c r="AC476" s="17">
        <f>+X476</f>
        <v>29.2</v>
      </c>
      <c r="AD476" s="12">
        <f>(AG476-AC476)/AG476</f>
        <v>0</v>
      </c>
      <c r="AE476" s="122"/>
      <c r="AF476" s="129">
        <v>1</v>
      </c>
      <c r="AG476" s="38">
        <f>SUM(AJ476:AL476)+AE476</f>
        <v>29.2</v>
      </c>
      <c r="AH476" s="52"/>
      <c r="AJ476" s="17">
        <f>ROUND(AC476/(1-VLOOKUP(AF476,Group,2,FALSE)),2)</f>
        <v>29.2</v>
      </c>
      <c r="AK476" s="17">
        <f>IF(VLOOKUP(AF476,Group,5,FALSE)="YES",VLOOKUP(ROUND(ROUND(AJ476,1)-AJ476,2),Round,2,FALSE)+VLOOKUP(AF476,Group,6,FALSE),0)</f>
        <v>0</v>
      </c>
      <c r="AL476" s="17">
        <f>IF(VLOOKUP(AF476,Group,7,FALSE)="",0,ROUND(AJ476-0.04999,1)-AJ476+AM476)</f>
        <v>0</v>
      </c>
      <c r="AM476" s="17" t="str">
        <f>IF(VLOOKUP(AF476,Group,7,FALSE)="","",VLOOKUP(AF476,Group,7,FALSE))</f>
        <v/>
      </c>
      <c r="AO476" s="100" t="s">
        <v>61</v>
      </c>
    </row>
    <row r="477" spans="1:41" s="3" customFormat="1" ht="2.85" customHeight="1" x14ac:dyDescent="0.2">
      <c r="C477" s="73"/>
      <c r="P477" s="74"/>
      <c r="Q477" s="89"/>
      <c r="R477" s="6"/>
      <c r="S477" s="39"/>
      <c r="T477" s="6"/>
      <c r="U477" s="5"/>
      <c r="V477" s="52"/>
      <c r="W477" s="56"/>
      <c r="X477" s="15"/>
      <c r="Y477" s="52"/>
      <c r="Z477" s="39"/>
      <c r="AA477" s="39"/>
      <c r="AB477" s="55"/>
      <c r="AC477" s="17"/>
      <c r="AD477" s="15"/>
      <c r="AE477" s="65"/>
      <c r="AF477" s="65"/>
      <c r="AG477" s="39"/>
      <c r="AH477" s="52"/>
      <c r="AO477" s="142"/>
    </row>
    <row r="478" spans="1:41" s="202" customFormat="1" ht="9.9499999999999993" customHeight="1" x14ac:dyDescent="0.2">
      <c r="C478" s="217" t="s">
        <v>614</v>
      </c>
      <c r="D478" s="3"/>
      <c r="E478" s="171"/>
      <c r="F478" s="3"/>
      <c r="G478" s="171"/>
      <c r="H478" s="3"/>
      <c r="I478" s="143"/>
      <c r="J478" s="3"/>
      <c r="K478" s="3"/>
      <c r="L478" s="171"/>
      <c r="M478" s="3"/>
      <c r="N478" s="3"/>
      <c r="O478" s="3"/>
      <c r="P478" s="74"/>
      <c r="Q478" s="89"/>
      <c r="R478" s="6"/>
      <c r="S478" s="39"/>
      <c r="T478" s="6"/>
      <c r="U478" s="5"/>
      <c r="V478" s="205"/>
      <c r="W478" s="208"/>
      <c r="X478" s="207"/>
      <c r="Y478" s="205"/>
      <c r="Z478" s="204"/>
      <c r="AA478" s="204"/>
      <c r="AB478" s="209"/>
      <c r="AC478" s="206"/>
      <c r="AD478" s="207"/>
      <c r="AE478" s="210"/>
      <c r="AF478" s="210"/>
      <c r="AG478" s="204"/>
      <c r="AH478" s="205"/>
      <c r="AO478" s="211"/>
    </row>
    <row r="479" spans="1:41" s="202" customFormat="1" ht="1.5" customHeight="1" x14ac:dyDescent="0.2">
      <c r="A479" s="202" t="s">
        <v>125</v>
      </c>
      <c r="C479" s="3"/>
      <c r="D479" s="3"/>
      <c r="E479" s="3"/>
      <c r="F479" s="3"/>
      <c r="G479" s="3"/>
      <c r="H479" s="3"/>
      <c r="I479" s="3"/>
      <c r="J479" s="3"/>
      <c r="K479" s="3"/>
      <c r="L479" s="3"/>
      <c r="M479" s="3"/>
      <c r="N479" s="3"/>
      <c r="O479" s="3"/>
      <c r="P479" s="74"/>
      <c r="Q479" s="89"/>
      <c r="R479" s="6"/>
      <c r="S479" s="39"/>
      <c r="T479" s="6"/>
      <c r="U479" s="5"/>
      <c r="V479" s="205"/>
      <c r="W479" s="208"/>
      <c r="X479" s="207"/>
      <c r="Y479" s="205"/>
      <c r="Z479" s="204"/>
      <c r="AA479" s="204"/>
      <c r="AB479" s="209"/>
      <c r="AC479" s="206"/>
      <c r="AD479" s="207"/>
      <c r="AE479" s="210"/>
      <c r="AF479" s="210"/>
      <c r="AG479" s="204"/>
      <c r="AH479" s="205"/>
      <c r="AO479" s="211"/>
    </row>
    <row r="480" spans="1:41" s="3" customFormat="1" ht="9.9499999999999993" customHeight="1" x14ac:dyDescent="0.2">
      <c r="D480" s="40" t="s">
        <v>10</v>
      </c>
      <c r="E480" s="143" t="s">
        <v>542</v>
      </c>
      <c r="G480" s="143"/>
      <c r="H480" s="143"/>
      <c r="J480" s="143"/>
      <c r="K480" s="143"/>
      <c r="L480" s="143"/>
      <c r="N480" s="143"/>
      <c r="O480" s="3" t="s">
        <v>139</v>
      </c>
      <c r="P480" s="74"/>
      <c r="Q480" s="89"/>
      <c r="R480" s="6"/>
      <c r="S480" s="39"/>
      <c r="T480" s="6"/>
      <c r="U480" s="5"/>
      <c r="V480" s="52"/>
      <c r="W480" s="56"/>
      <c r="X480" s="15"/>
      <c r="Y480" s="52"/>
      <c r="Z480" s="39"/>
      <c r="AA480" s="39"/>
      <c r="AB480" s="55"/>
      <c r="AC480" s="17"/>
      <c r="AD480" s="15"/>
      <c r="AE480" s="65"/>
      <c r="AF480" s="65"/>
      <c r="AG480" s="39"/>
      <c r="AH480" s="52"/>
      <c r="AO480" s="142"/>
    </row>
    <row r="481" spans="1:41" s="3" customFormat="1" ht="1.5" customHeight="1" x14ac:dyDescent="0.2">
      <c r="A481" s="3" t="s">
        <v>125</v>
      </c>
      <c r="P481" s="74"/>
      <c r="Q481" s="89"/>
      <c r="R481" s="6"/>
      <c r="S481" s="39"/>
      <c r="T481" s="6"/>
      <c r="U481" s="5"/>
      <c r="V481" s="52"/>
      <c r="W481" s="56"/>
      <c r="X481" s="15"/>
      <c r="Y481" s="52"/>
      <c r="Z481" s="39"/>
      <c r="AA481" s="39"/>
      <c r="AB481" s="55"/>
      <c r="AC481" s="17"/>
      <c r="AD481" s="15"/>
      <c r="AE481" s="65"/>
      <c r="AF481" s="65"/>
      <c r="AG481" s="39"/>
      <c r="AH481" s="52"/>
      <c r="AO481" s="142"/>
    </row>
    <row r="482" spans="1:41" s="3" customFormat="1" ht="10.5" customHeight="1" x14ac:dyDescent="0.2">
      <c r="B482" s="114" t="s">
        <v>57</v>
      </c>
      <c r="D482" s="40"/>
      <c r="E482" s="74" t="s">
        <v>699</v>
      </c>
      <c r="F482" s="74"/>
      <c r="G482" s="30" t="s">
        <v>50</v>
      </c>
      <c r="H482" s="30"/>
      <c r="I482" s="30"/>
      <c r="K482" s="30" t="s">
        <v>264</v>
      </c>
      <c r="L482" s="30"/>
      <c r="M482" s="30"/>
      <c r="N482" s="187" t="s">
        <v>700</v>
      </c>
      <c r="P482" s="74"/>
      <c r="Q482" s="89"/>
      <c r="R482" s="29" t="s">
        <v>780</v>
      </c>
      <c r="S482" s="39">
        <f>IF(Suggested="Yes",AA482,AG482)</f>
        <v>373.6</v>
      </c>
      <c r="T482" s="37" t="s">
        <v>48</v>
      </c>
      <c r="U482" s="5" t="str">
        <f>+Instructions!$B$3</f>
        <v>G</v>
      </c>
      <c r="V482" s="52"/>
      <c r="W482" s="56">
        <f>+Instructions!$C$22</f>
        <v>0</v>
      </c>
      <c r="X482" s="17">
        <f>ROUND($AA482*(1-W482)+0.004999,2)</f>
        <v>373.6</v>
      </c>
      <c r="Y482" s="52"/>
      <c r="Z482" s="6" t="s">
        <v>868</v>
      </c>
      <c r="AA482" s="39">
        <v>373.6</v>
      </c>
      <c r="AB482" s="60">
        <f t="shared" ref="AB482:AC484" si="63">+W482</f>
        <v>0</v>
      </c>
      <c r="AC482" s="17">
        <f t="shared" si="63"/>
        <v>373.6</v>
      </c>
      <c r="AD482" s="12">
        <f>(AG482-AC482)/AG482</f>
        <v>0</v>
      </c>
      <c r="AE482" s="122"/>
      <c r="AF482" s="129">
        <v>1</v>
      </c>
      <c r="AG482" s="38">
        <f>SUM(AJ482:AL482)+AE482</f>
        <v>373.6</v>
      </c>
      <c r="AH482" s="52"/>
      <c r="AJ482" s="17">
        <f>ROUND(AC482/(1-VLOOKUP(AF482,Group,2,FALSE)),2)</f>
        <v>373.6</v>
      </c>
      <c r="AK482" s="17">
        <f>IF(VLOOKUP(AF482,Group,5,FALSE)="YES",VLOOKUP(ROUND(ROUND(AJ482,1)-AJ482,2),Round,2,FALSE)+VLOOKUP(AF482,Group,6,FALSE),0)</f>
        <v>0</v>
      </c>
      <c r="AL482" s="17">
        <f>IF(VLOOKUP(AF482,Group,7,FALSE)="",0,ROUND(AJ482-0.04999,1)-AJ482+AM482)</f>
        <v>0</v>
      </c>
      <c r="AM482" s="17" t="str">
        <f>IF(VLOOKUP(AF482,Group,7,FALSE)="","",VLOOKUP(AF482,Group,7,FALSE))</f>
        <v/>
      </c>
      <c r="AO482" s="100" t="s">
        <v>61</v>
      </c>
    </row>
    <row r="483" spans="1:41" s="3" customFormat="1" ht="10.5" customHeight="1" x14ac:dyDescent="0.2">
      <c r="B483" s="114" t="s">
        <v>57</v>
      </c>
      <c r="D483" s="40"/>
      <c r="E483" s="74" t="s">
        <v>699</v>
      </c>
      <c r="F483" s="74"/>
      <c r="G483" s="30" t="s">
        <v>565</v>
      </c>
      <c r="H483" s="30"/>
      <c r="I483" s="30"/>
      <c r="K483" s="30" t="s">
        <v>264</v>
      </c>
      <c r="M483" s="30"/>
      <c r="N483" s="187" t="s">
        <v>700</v>
      </c>
      <c r="P483" s="74"/>
      <c r="Q483" s="89"/>
      <c r="R483" s="29" t="s">
        <v>855</v>
      </c>
      <c r="S483" s="39">
        <f>IF(Suggested="Yes",AA483,AG483)</f>
        <v>1212.2</v>
      </c>
      <c r="T483" s="37" t="s">
        <v>48</v>
      </c>
      <c r="U483" s="5" t="str">
        <f>+Instructions!$B$3</f>
        <v>G</v>
      </c>
      <c r="V483" s="52"/>
      <c r="W483" s="56">
        <f>+Instructions!$C$22</f>
        <v>0</v>
      </c>
      <c r="X483" s="17">
        <f>ROUND($AA483*(1-W483)+0.004999,2)</f>
        <v>1212.2</v>
      </c>
      <c r="Y483" s="52"/>
      <c r="Z483" s="6" t="s">
        <v>868</v>
      </c>
      <c r="AA483" s="39">
        <v>1212.2</v>
      </c>
      <c r="AB483" s="60">
        <f t="shared" si="63"/>
        <v>0</v>
      </c>
      <c r="AC483" s="17">
        <f t="shared" si="63"/>
        <v>1212.2</v>
      </c>
      <c r="AD483" s="12">
        <f>(AG483-AC483)/AG483</f>
        <v>0</v>
      </c>
      <c r="AE483" s="122"/>
      <c r="AF483" s="129">
        <v>1</v>
      </c>
      <c r="AG483" s="38">
        <f>SUM(AJ483:AL483)+AE483</f>
        <v>1212.2</v>
      </c>
      <c r="AH483" s="52"/>
      <c r="AJ483" s="17">
        <f>ROUND(AC483/(1-VLOOKUP(AF483,Group,2,FALSE)),2)</f>
        <v>1212.2</v>
      </c>
      <c r="AK483" s="17">
        <f>IF(VLOOKUP(AF483,Group,5,FALSE)="YES",VLOOKUP(ROUND(ROUND(AJ483,1)-AJ483,2),Round,2,FALSE)+VLOOKUP(AF483,Group,6,FALSE),0)</f>
        <v>0</v>
      </c>
      <c r="AL483" s="17">
        <f>IF(VLOOKUP(AF483,Group,7,FALSE)="",0,ROUND(AJ483-0.04999,1)-AJ483+AM483)</f>
        <v>0</v>
      </c>
      <c r="AM483" s="17" t="str">
        <f>IF(VLOOKUP(AF483,Group,7,FALSE)="","",VLOOKUP(AF483,Group,7,FALSE))</f>
        <v/>
      </c>
      <c r="AO483" s="100" t="s">
        <v>61</v>
      </c>
    </row>
    <row r="484" spans="1:41" s="3" customFormat="1" ht="10.5" customHeight="1" x14ac:dyDescent="0.2">
      <c r="B484" s="114" t="s">
        <v>57</v>
      </c>
      <c r="D484" s="40"/>
      <c r="E484" s="74" t="s">
        <v>615</v>
      </c>
      <c r="F484" s="74"/>
      <c r="G484" s="30" t="s">
        <v>616</v>
      </c>
      <c r="H484" s="30"/>
      <c r="I484" s="30"/>
      <c r="K484" s="30" t="s">
        <v>264</v>
      </c>
      <c r="L484" s="30"/>
      <c r="M484" s="30"/>
      <c r="N484" s="187" t="s">
        <v>701</v>
      </c>
      <c r="P484" s="74"/>
      <c r="Q484" s="89"/>
      <c r="R484" s="29" t="s">
        <v>843</v>
      </c>
      <c r="S484" s="39">
        <f>IF(Suggested="Yes",AA484,AG484)</f>
        <v>1659.9</v>
      </c>
      <c r="T484" s="37" t="s">
        <v>48</v>
      </c>
      <c r="U484" s="5" t="str">
        <f>+Instructions!$B$3</f>
        <v>G</v>
      </c>
      <c r="V484" s="52"/>
      <c r="W484" s="56">
        <f>+Instructions!$C$22</f>
        <v>0</v>
      </c>
      <c r="X484" s="17">
        <f>ROUND($AA484*(1-W484)+0.004999,2)</f>
        <v>1659.9</v>
      </c>
      <c r="Y484" s="52"/>
      <c r="Z484" s="6" t="s">
        <v>868</v>
      </c>
      <c r="AA484" s="39">
        <v>1659.9</v>
      </c>
      <c r="AB484" s="60">
        <f t="shared" si="63"/>
        <v>0</v>
      </c>
      <c r="AC484" s="17">
        <f t="shared" si="63"/>
        <v>1659.9</v>
      </c>
      <c r="AD484" s="12">
        <f>(AG484-AC484)/AG484</f>
        <v>0</v>
      </c>
      <c r="AE484" s="122"/>
      <c r="AF484" s="129">
        <v>1</v>
      </c>
      <c r="AG484" s="38">
        <f>SUM(AJ484:AL484)+AE484</f>
        <v>1659.9</v>
      </c>
      <c r="AH484" s="52"/>
      <c r="AJ484" s="17">
        <f>ROUND(AC484/(1-VLOOKUP(AF484,Group,2,FALSE)),2)</f>
        <v>1659.9</v>
      </c>
      <c r="AK484" s="17">
        <f>IF(VLOOKUP(AF484,Group,5,FALSE)="YES",VLOOKUP(ROUND(ROUND(AJ484,1)-AJ484,2),Round,2,FALSE)+VLOOKUP(AF484,Group,6,FALSE),0)</f>
        <v>0</v>
      </c>
      <c r="AL484" s="17">
        <f>IF(VLOOKUP(AF484,Group,7,FALSE)="",0,ROUND(AJ484-0.04999,1)-AJ484+AM484)</f>
        <v>0</v>
      </c>
      <c r="AM484" s="17" t="str">
        <f>IF(VLOOKUP(AF484,Group,7,FALSE)="","",VLOOKUP(AF484,Group,7,FALSE))</f>
        <v/>
      </c>
      <c r="AO484" s="100" t="s">
        <v>61</v>
      </c>
    </row>
    <row r="485" spans="1:41" s="3" customFormat="1" ht="2.85" customHeight="1" x14ac:dyDescent="0.2">
      <c r="C485" s="73"/>
      <c r="P485" s="74"/>
      <c r="Q485" s="89"/>
      <c r="R485" s="6"/>
      <c r="S485" s="39"/>
      <c r="T485" s="6"/>
      <c r="U485" s="5"/>
      <c r="V485" s="52"/>
      <c r="W485" s="56"/>
      <c r="X485" s="15"/>
      <c r="Y485" s="52"/>
      <c r="Z485" s="39"/>
      <c r="AA485" s="39"/>
      <c r="AB485" s="55"/>
      <c r="AC485" s="17"/>
      <c r="AD485" s="15"/>
      <c r="AE485" s="65"/>
      <c r="AF485" s="65"/>
      <c r="AG485" s="39"/>
      <c r="AH485" s="52"/>
      <c r="AO485" s="142"/>
    </row>
    <row r="486" spans="1:41" s="3" customFormat="1" ht="10.5" customHeight="1" x14ac:dyDescent="0.2">
      <c r="B486" s="114" t="s">
        <v>57</v>
      </c>
      <c r="D486" s="40"/>
      <c r="E486" s="74" t="s">
        <v>699</v>
      </c>
      <c r="F486" s="74"/>
      <c r="G486" s="30" t="s">
        <v>50</v>
      </c>
      <c r="H486" s="30"/>
      <c r="I486" s="30"/>
      <c r="J486" s="30"/>
      <c r="K486" s="30" t="s">
        <v>240</v>
      </c>
      <c r="L486" s="30"/>
      <c r="M486" s="30"/>
      <c r="N486" s="187" t="s">
        <v>700</v>
      </c>
      <c r="P486" s="74"/>
      <c r="Q486" s="89"/>
      <c r="R486" s="29" t="s">
        <v>861</v>
      </c>
      <c r="S486" s="39">
        <f>IF(Suggested="Yes",AA486,AG486)</f>
        <v>460.15</v>
      </c>
      <c r="T486" s="37" t="s">
        <v>48</v>
      </c>
      <c r="U486" s="5" t="str">
        <f>+Instructions!$B$3</f>
        <v>G</v>
      </c>
      <c r="V486" s="52"/>
      <c r="W486" s="56">
        <f>+Instructions!$C$22</f>
        <v>0</v>
      </c>
      <c r="X486" s="17">
        <f t="shared" ref="X486" si="64">ROUND($AA486*(1-W486)+0.004999,2)</f>
        <v>460.15</v>
      </c>
      <c r="Y486" s="52"/>
      <c r="Z486" s="6" t="s">
        <v>868</v>
      </c>
      <c r="AA486" s="39">
        <v>460.15</v>
      </c>
      <c r="AB486" s="60">
        <f t="shared" ref="AB486" si="65">+W486</f>
        <v>0</v>
      </c>
      <c r="AC486" s="17">
        <f t="shared" ref="AC486" si="66">+X486</f>
        <v>460.15</v>
      </c>
      <c r="AD486" s="12">
        <f t="shared" ref="AD486" si="67">(AG486-AC486)/AG486</f>
        <v>0</v>
      </c>
      <c r="AE486" s="122"/>
      <c r="AF486" s="129">
        <v>1</v>
      </c>
      <c r="AG486" s="38">
        <f t="shared" ref="AG486" si="68">SUM(AJ486:AL486)+AE486</f>
        <v>460.15</v>
      </c>
      <c r="AH486" s="52"/>
      <c r="AJ486" s="17">
        <f t="shared" ref="AJ486" si="69">ROUND(AC486/(1-VLOOKUP(AF486,Group,2,FALSE)),2)</f>
        <v>460.15</v>
      </c>
      <c r="AK486" s="17">
        <f t="shared" ref="AK486" si="70">IF(VLOOKUP(AF486,Group,5,FALSE)="YES",VLOOKUP(ROUND(ROUND(AJ486,1)-AJ486,2),Round,2,FALSE)+VLOOKUP(AF486,Group,6,FALSE),0)</f>
        <v>0</v>
      </c>
      <c r="AL486" s="17">
        <f t="shared" ref="AL486" si="71">IF(VLOOKUP(AF486,Group,7,FALSE)="",0,ROUND(AJ486-0.04999,1)-AJ486+AM486)</f>
        <v>0</v>
      </c>
      <c r="AM486" s="17" t="str">
        <f t="shared" ref="AM486" si="72">IF(VLOOKUP(AF486,Group,7,FALSE)="","",VLOOKUP(AF486,Group,7,FALSE))</f>
        <v/>
      </c>
      <c r="AO486" s="100" t="s">
        <v>61</v>
      </c>
    </row>
    <row r="487" spans="1:41" s="3" customFormat="1" ht="10.5" customHeight="1" x14ac:dyDescent="0.2">
      <c r="B487" s="114" t="s">
        <v>57</v>
      </c>
      <c r="D487" s="40"/>
      <c r="E487" s="74" t="s">
        <v>699</v>
      </c>
      <c r="F487" s="74"/>
      <c r="G487" s="30" t="s">
        <v>565</v>
      </c>
      <c r="H487" s="30"/>
      <c r="I487" s="30"/>
      <c r="J487" s="30"/>
      <c r="K487" s="30" t="s">
        <v>240</v>
      </c>
      <c r="L487" s="30"/>
      <c r="M487" s="30"/>
      <c r="N487" s="187" t="s">
        <v>700</v>
      </c>
      <c r="P487" s="74"/>
      <c r="Q487" s="89"/>
      <c r="R487" s="29" t="s">
        <v>862</v>
      </c>
      <c r="S487" s="39">
        <f>IF(Suggested="Yes",AA487,AG487)</f>
        <v>1407.55</v>
      </c>
      <c r="T487" s="37" t="s">
        <v>48</v>
      </c>
      <c r="U487" s="5" t="str">
        <f>+Instructions!$B$3</f>
        <v>G</v>
      </c>
      <c r="V487" s="52"/>
      <c r="W487" s="56">
        <f>+Instructions!$C$22</f>
        <v>0</v>
      </c>
      <c r="X487" s="17">
        <f t="shared" ref="X487" si="73">ROUND($AA487*(1-W487)+0.004999,2)</f>
        <v>1407.55</v>
      </c>
      <c r="Y487" s="52"/>
      <c r="Z487" s="6" t="s">
        <v>868</v>
      </c>
      <c r="AA487" s="39">
        <v>1407.55</v>
      </c>
      <c r="AB487" s="60">
        <f t="shared" ref="AB487" si="74">+W487</f>
        <v>0</v>
      </c>
      <c r="AC487" s="17">
        <f t="shared" ref="AC487" si="75">+X487</f>
        <v>1407.55</v>
      </c>
      <c r="AD487" s="12">
        <f t="shared" ref="AD487" si="76">(AG487-AC487)/AG487</f>
        <v>0</v>
      </c>
      <c r="AE487" s="122"/>
      <c r="AF487" s="129">
        <v>1</v>
      </c>
      <c r="AG487" s="38">
        <f t="shared" ref="AG487" si="77">SUM(AJ487:AL487)+AE487</f>
        <v>1407.55</v>
      </c>
      <c r="AH487" s="52"/>
      <c r="AJ487" s="17">
        <f t="shared" ref="AJ487" si="78">ROUND(AC487/(1-VLOOKUP(AF487,Group,2,FALSE)),2)</f>
        <v>1407.55</v>
      </c>
      <c r="AK487" s="17">
        <f t="shared" ref="AK487" si="79">IF(VLOOKUP(AF487,Group,5,FALSE)="YES",VLOOKUP(ROUND(ROUND(AJ487,1)-AJ487,2),Round,2,FALSE)+VLOOKUP(AF487,Group,6,FALSE),0)</f>
        <v>0</v>
      </c>
      <c r="AL487" s="17">
        <f t="shared" ref="AL487" si="80">IF(VLOOKUP(AF487,Group,7,FALSE)="",0,ROUND(AJ487-0.04999,1)-AJ487+AM487)</f>
        <v>0</v>
      </c>
      <c r="AM487" s="17" t="str">
        <f t="shared" ref="AM487" si="81">IF(VLOOKUP(AF487,Group,7,FALSE)="","",VLOOKUP(AF487,Group,7,FALSE))</f>
        <v/>
      </c>
      <c r="AO487" s="100" t="s">
        <v>61</v>
      </c>
    </row>
    <row r="488" spans="1:41" s="3" customFormat="1" ht="10.5" customHeight="1" x14ac:dyDescent="0.2">
      <c r="B488" s="114" t="s">
        <v>57</v>
      </c>
      <c r="D488" s="40"/>
      <c r="E488" s="74" t="s">
        <v>615</v>
      </c>
      <c r="F488" s="74"/>
      <c r="G488" s="30" t="s">
        <v>616</v>
      </c>
      <c r="H488" s="30"/>
      <c r="I488" s="30"/>
      <c r="K488" s="30" t="s">
        <v>240</v>
      </c>
      <c r="L488" s="30"/>
      <c r="M488" s="30"/>
      <c r="N488" s="187" t="s">
        <v>701</v>
      </c>
      <c r="P488" s="74"/>
      <c r="Q488" s="89"/>
      <c r="R488" s="29" t="s">
        <v>854</v>
      </c>
      <c r="S488" s="39">
        <f>IF(Suggested="Yes",AA488,AG488)</f>
        <v>1726.3</v>
      </c>
      <c r="T488" s="37" t="s">
        <v>48</v>
      </c>
      <c r="U488" s="5" t="str">
        <f>+Instructions!$B$3</f>
        <v>G</v>
      </c>
      <c r="V488" s="52"/>
      <c r="W488" s="56">
        <f>+Instructions!$C$22</f>
        <v>0</v>
      </c>
      <c r="X488" s="17">
        <f>ROUND($AA488*(1-W488)+0.004999,2)</f>
        <v>1726.3</v>
      </c>
      <c r="Y488" s="52"/>
      <c r="Z488" s="6" t="s">
        <v>868</v>
      </c>
      <c r="AA488" s="39">
        <v>1726.3</v>
      </c>
      <c r="AB488" s="60">
        <f>+W488</f>
        <v>0</v>
      </c>
      <c r="AC488" s="17">
        <f>+X488</f>
        <v>1726.3</v>
      </c>
      <c r="AD488" s="12">
        <f>(AG488-AC488)/AG488</f>
        <v>0</v>
      </c>
      <c r="AE488" s="122"/>
      <c r="AF488" s="129">
        <v>1</v>
      </c>
      <c r="AG488" s="38">
        <f>SUM(AJ488:AL488)+AE488</f>
        <v>1726.3</v>
      </c>
      <c r="AH488" s="52"/>
      <c r="AJ488" s="17">
        <f>ROUND(AC488/(1-VLOOKUP(AF488,Group,2,FALSE)),2)</f>
        <v>1726.3</v>
      </c>
      <c r="AK488" s="17">
        <f>IF(VLOOKUP(AF488,Group,5,FALSE)="YES",VLOOKUP(ROUND(ROUND(AJ488,1)-AJ488,2),Round,2,FALSE)+VLOOKUP(AF488,Group,6,FALSE),0)</f>
        <v>0</v>
      </c>
      <c r="AL488" s="17">
        <f>IF(VLOOKUP(AF488,Group,7,FALSE)="",0,ROUND(AJ488-0.04999,1)-AJ488+AM488)</f>
        <v>0</v>
      </c>
      <c r="AM488" s="17" t="str">
        <f>IF(VLOOKUP(AF488,Group,7,FALSE)="","",VLOOKUP(AF488,Group,7,FALSE))</f>
        <v/>
      </c>
      <c r="AO488" s="100" t="s">
        <v>61</v>
      </c>
    </row>
    <row r="489" spans="1:41" s="3" customFormat="1" ht="1.5" customHeight="1" x14ac:dyDescent="0.2">
      <c r="B489" s="120"/>
      <c r="D489" s="40"/>
      <c r="E489" s="74"/>
      <c r="F489" s="74"/>
      <c r="G489" s="30"/>
      <c r="H489" s="30"/>
      <c r="I489" s="30"/>
      <c r="J489" s="30"/>
      <c r="K489" s="30"/>
      <c r="L489" s="30"/>
      <c r="M489" s="30"/>
      <c r="N489" s="30"/>
      <c r="P489" s="74"/>
      <c r="Q489" s="89"/>
      <c r="R489" s="29"/>
      <c r="S489" s="39"/>
      <c r="T489" s="37"/>
      <c r="U489" s="5"/>
      <c r="V489" s="52"/>
      <c r="W489" s="56"/>
      <c r="X489" s="39"/>
      <c r="Y489" s="52"/>
      <c r="Z489" s="6"/>
      <c r="AA489" s="39"/>
      <c r="AB489" s="60"/>
      <c r="AC489" s="39"/>
      <c r="AD489" s="60"/>
      <c r="AE489" s="75"/>
      <c r="AF489" s="154"/>
      <c r="AG489" s="39"/>
      <c r="AH489" s="52"/>
      <c r="AJ489" s="17"/>
      <c r="AK489" s="17"/>
      <c r="AL489" s="17"/>
      <c r="AM489" s="17"/>
      <c r="AO489" s="31"/>
    </row>
    <row r="490" spans="1:41" s="3" customFormat="1" ht="9.6" customHeight="1" x14ac:dyDescent="0.2">
      <c r="B490" s="120"/>
      <c r="D490" s="40" t="s">
        <v>155</v>
      </c>
      <c r="E490" s="169" t="s">
        <v>801</v>
      </c>
      <c r="F490" s="74"/>
      <c r="G490" s="30"/>
      <c r="H490" s="30"/>
      <c r="K490" s="30"/>
      <c r="L490" s="30"/>
      <c r="M490" s="30"/>
      <c r="N490" s="30"/>
      <c r="P490" s="74"/>
      <c r="Q490" s="89"/>
      <c r="R490" s="29"/>
      <c r="S490" s="39"/>
      <c r="T490" s="37"/>
      <c r="U490" s="5"/>
      <c r="V490" s="227"/>
      <c r="W490" s="56"/>
      <c r="X490" s="39"/>
      <c r="Y490" s="227"/>
      <c r="Z490" s="6"/>
      <c r="AA490" s="39"/>
      <c r="AB490" s="60"/>
      <c r="AC490" s="39"/>
      <c r="AD490" s="60"/>
      <c r="AE490" s="75"/>
      <c r="AF490" s="154"/>
      <c r="AG490" s="39"/>
      <c r="AH490" s="227"/>
      <c r="AJ490" s="17"/>
      <c r="AK490" s="17"/>
      <c r="AL490" s="17"/>
      <c r="AM490" s="17"/>
      <c r="AO490" s="31"/>
    </row>
    <row r="491" spans="1:41" s="3" customFormat="1" ht="9.6" customHeight="1" x14ac:dyDescent="0.2">
      <c r="B491" s="120"/>
      <c r="D491" s="40"/>
      <c r="E491" s="169" t="s">
        <v>779</v>
      </c>
      <c r="F491" s="74"/>
      <c r="G491" s="30"/>
      <c r="H491" s="30"/>
      <c r="K491" s="30"/>
      <c r="L491" s="30"/>
      <c r="M491" s="30"/>
      <c r="N491" s="30"/>
      <c r="P491" s="74"/>
      <c r="Q491" s="89"/>
      <c r="R491" s="29"/>
      <c r="S491" s="39"/>
      <c r="T491" s="37"/>
      <c r="U491" s="5"/>
      <c r="V491" s="227"/>
      <c r="W491" s="56"/>
      <c r="X491" s="39"/>
      <c r="Y491" s="227"/>
      <c r="Z491" s="6"/>
      <c r="AA491" s="39"/>
      <c r="AB491" s="60"/>
      <c r="AC491" s="39"/>
      <c r="AD491" s="60"/>
      <c r="AE491" s="75"/>
      <c r="AF491" s="154"/>
      <c r="AG491" s="39"/>
      <c r="AH491" s="227"/>
      <c r="AJ491" s="17"/>
      <c r="AK491" s="17"/>
      <c r="AL491" s="17"/>
      <c r="AM491" s="17"/>
      <c r="AO491" s="31"/>
    </row>
    <row r="492" spans="1:41" s="3" customFormat="1" ht="9.6" customHeight="1" x14ac:dyDescent="0.2">
      <c r="B492" s="120"/>
      <c r="E492" s="169" t="s">
        <v>788</v>
      </c>
      <c r="F492" s="74"/>
      <c r="G492" s="30"/>
      <c r="H492" s="30"/>
      <c r="I492" s="30"/>
      <c r="J492" s="30"/>
      <c r="K492" s="30"/>
      <c r="L492" s="30"/>
      <c r="M492" s="30"/>
      <c r="N492" s="30"/>
      <c r="O492" s="169"/>
      <c r="P492" s="74"/>
      <c r="Q492" s="89"/>
      <c r="R492" s="29"/>
      <c r="S492" s="39"/>
      <c r="T492" s="37"/>
      <c r="U492" s="5"/>
      <c r="V492" s="52"/>
      <c r="W492" s="56"/>
      <c r="X492" s="39"/>
      <c r="Y492" s="52"/>
      <c r="Z492" s="6"/>
      <c r="AA492" s="39"/>
      <c r="AB492" s="60"/>
      <c r="AC492" s="39"/>
      <c r="AD492" s="60"/>
      <c r="AE492" s="75"/>
      <c r="AF492" s="154"/>
      <c r="AG492" s="39"/>
      <c r="AH492" s="52"/>
      <c r="AJ492" s="17"/>
      <c r="AK492" s="17"/>
      <c r="AL492" s="17"/>
      <c r="AM492" s="17"/>
      <c r="AO492" s="31"/>
    </row>
    <row r="493" spans="1:41" s="3" customFormat="1" ht="9.6" customHeight="1" x14ac:dyDescent="0.2">
      <c r="B493" s="120"/>
      <c r="E493" s="169" t="s">
        <v>789</v>
      </c>
      <c r="F493" s="74"/>
      <c r="G493" s="30"/>
      <c r="H493" s="30"/>
      <c r="I493" s="30"/>
      <c r="J493" s="30"/>
      <c r="K493" s="30"/>
      <c r="L493" s="30"/>
      <c r="M493" s="30"/>
      <c r="N493" s="30"/>
      <c r="O493" s="169"/>
      <c r="P493" s="74"/>
      <c r="Q493" s="89"/>
      <c r="R493" s="29"/>
      <c r="S493" s="39"/>
      <c r="T493" s="37"/>
      <c r="U493" s="5"/>
      <c r="V493" s="52"/>
      <c r="W493" s="56"/>
      <c r="X493" s="39"/>
      <c r="Y493" s="52"/>
      <c r="Z493" s="6"/>
      <c r="AA493" s="39"/>
      <c r="AB493" s="60"/>
      <c r="AC493" s="39"/>
      <c r="AD493" s="60"/>
      <c r="AE493" s="75"/>
      <c r="AF493" s="154"/>
      <c r="AG493" s="39"/>
      <c r="AH493" s="52"/>
      <c r="AJ493" s="17"/>
      <c r="AK493" s="17"/>
      <c r="AL493" s="17"/>
      <c r="AM493" s="17"/>
      <c r="AO493" s="31"/>
    </row>
    <row r="494" spans="1:41" s="3" customFormat="1" ht="9.6" customHeight="1" x14ac:dyDescent="0.2">
      <c r="B494" s="120"/>
      <c r="D494" s="40"/>
      <c r="E494" s="169" t="s">
        <v>785</v>
      </c>
      <c r="F494" s="74"/>
      <c r="G494" s="30"/>
      <c r="H494" s="30"/>
      <c r="I494" s="30"/>
      <c r="J494" s="30"/>
      <c r="K494" s="30"/>
      <c r="L494" s="30"/>
      <c r="M494" s="30"/>
      <c r="N494" s="30"/>
      <c r="P494" s="74"/>
      <c r="Q494" s="89"/>
      <c r="R494" s="29"/>
      <c r="S494" s="39"/>
      <c r="T494" s="37"/>
      <c r="U494" s="5"/>
      <c r="V494" s="52"/>
      <c r="W494" s="56"/>
      <c r="X494" s="39"/>
      <c r="Y494" s="52"/>
      <c r="Z494" s="6"/>
      <c r="AA494" s="39"/>
      <c r="AB494" s="60"/>
      <c r="AC494" s="39"/>
      <c r="AD494" s="60"/>
      <c r="AE494" s="75"/>
      <c r="AF494" s="154"/>
      <c r="AG494" s="39"/>
      <c r="AH494" s="52"/>
      <c r="AJ494" s="17"/>
      <c r="AK494" s="17"/>
      <c r="AL494" s="17"/>
      <c r="AM494" s="17"/>
      <c r="AO494" s="31"/>
    </row>
    <row r="495" spans="1:41" s="3" customFormat="1" ht="9.6" customHeight="1" x14ac:dyDescent="0.2">
      <c r="B495" s="120"/>
      <c r="D495" s="40"/>
      <c r="E495" s="169" t="s">
        <v>786</v>
      </c>
      <c r="F495" s="74"/>
      <c r="G495" s="30"/>
      <c r="H495" s="30"/>
      <c r="I495" s="30"/>
      <c r="J495" s="30"/>
      <c r="K495" s="30"/>
      <c r="L495" s="30"/>
      <c r="M495" s="30"/>
      <c r="N495" s="30"/>
      <c r="P495" s="74"/>
      <c r="Q495" s="89"/>
      <c r="R495" s="29"/>
      <c r="S495" s="39"/>
      <c r="T495" s="37"/>
      <c r="U495" s="5"/>
      <c r="V495" s="52"/>
      <c r="W495" s="56"/>
      <c r="X495" s="39"/>
      <c r="Y495" s="52"/>
      <c r="Z495" s="6"/>
      <c r="AA495" s="39"/>
      <c r="AB495" s="60"/>
      <c r="AC495" s="39"/>
      <c r="AD495" s="60"/>
      <c r="AE495" s="75"/>
      <c r="AF495" s="154"/>
      <c r="AG495" s="39"/>
      <c r="AH495" s="52"/>
      <c r="AJ495" s="17"/>
      <c r="AK495" s="17"/>
      <c r="AL495" s="17"/>
      <c r="AM495" s="17"/>
      <c r="AO495" s="31"/>
    </row>
    <row r="496" spans="1:41" s="3" customFormat="1" ht="9.6" customHeight="1" x14ac:dyDescent="0.2">
      <c r="B496" s="120"/>
      <c r="D496" s="40"/>
      <c r="E496" s="169" t="s">
        <v>787</v>
      </c>
      <c r="F496" s="74"/>
      <c r="G496" s="30"/>
      <c r="H496" s="30"/>
      <c r="I496" s="30"/>
      <c r="J496" s="30"/>
      <c r="K496" s="30"/>
      <c r="L496" s="187"/>
      <c r="M496" s="30"/>
      <c r="N496" s="30"/>
      <c r="O496" s="169"/>
      <c r="P496" s="74"/>
      <c r="Q496" s="89"/>
      <c r="R496" s="29"/>
      <c r="S496" s="39"/>
      <c r="T496" s="37"/>
      <c r="U496" s="5"/>
      <c r="V496" s="52"/>
      <c r="W496" s="56"/>
      <c r="X496" s="39"/>
      <c r="Y496" s="52"/>
      <c r="Z496" s="6"/>
      <c r="AA496" s="39"/>
      <c r="AB496" s="60"/>
      <c r="AC496" s="39"/>
      <c r="AD496" s="60"/>
      <c r="AE496" s="75"/>
      <c r="AF496" s="154"/>
      <c r="AG496" s="39"/>
      <c r="AH496" s="52"/>
      <c r="AJ496" s="17"/>
      <c r="AK496" s="17"/>
      <c r="AL496" s="17"/>
      <c r="AM496" s="17"/>
      <c r="AO496" s="31"/>
    </row>
    <row r="497" spans="1:41" s="3" customFormat="1" ht="9.6" customHeight="1" x14ac:dyDescent="0.2">
      <c r="B497" s="120"/>
      <c r="C497" s="6"/>
      <c r="D497" s="40"/>
      <c r="E497" s="169" t="s">
        <v>845</v>
      </c>
      <c r="F497" s="74"/>
      <c r="G497" s="30"/>
      <c r="H497" s="30"/>
      <c r="I497" s="30"/>
      <c r="J497" s="169"/>
      <c r="K497" s="30"/>
      <c r="L497" s="30"/>
      <c r="M497" s="30"/>
      <c r="N497" s="30"/>
      <c r="P497" s="74"/>
      <c r="Q497" s="89"/>
      <c r="R497" s="29"/>
      <c r="S497" s="39"/>
      <c r="T497" s="37"/>
      <c r="U497" s="5"/>
      <c r="V497" s="52"/>
      <c r="W497" s="56"/>
      <c r="X497" s="39"/>
      <c r="Y497" s="52"/>
      <c r="Z497" s="6"/>
      <c r="AA497" s="39"/>
      <c r="AB497" s="60"/>
      <c r="AC497" s="39"/>
      <c r="AD497" s="60"/>
      <c r="AE497" s="75"/>
      <c r="AF497" s="154"/>
      <c r="AG497" s="39"/>
      <c r="AH497" s="52"/>
      <c r="AJ497" s="17"/>
      <c r="AK497" s="17"/>
      <c r="AL497" s="17"/>
      <c r="AM497" s="17"/>
      <c r="AO497" s="31"/>
    </row>
    <row r="498" spans="1:41" s="3" customFormat="1" ht="9.6" customHeight="1" x14ac:dyDescent="0.2">
      <c r="B498" s="120"/>
      <c r="D498" s="40"/>
      <c r="E498" s="187" t="s">
        <v>848</v>
      </c>
      <c r="F498" s="74"/>
      <c r="G498" s="30"/>
      <c r="H498" s="30"/>
      <c r="I498" s="30"/>
      <c r="J498" s="30"/>
      <c r="K498" s="30"/>
      <c r="L498" s="187"/>
      <c r="M498" s="30"/>
      <c r="N498" s="30"/>
      <c r="O498" s="169"/>
      <c r="P498" s="74"/>
      <c r="Q498" s="89"/>
      <c r="R498" s="29"/>
      <c r="S498" s="39"/>
      <c r="T498" s="37"/>
      <c r="U498" s="5"/>
      <c r="V498" s="52"/>
      <c r="W498" s="56"/>
      <c r="X498" s="39"/>
      <c r="Y498" s="52"/>
      <c r="Z498" s="6"/>
      <c r="AA498" s="39"/>
      <c r="AB498" s="60"/>
      <c r="AC498" s="39"/>
      <c r="AD498" s="60"/>
      <c r="AE498" s="75"/>
      <c r="AF498" s="154"/>
      <c r="AG498" s="39"/>
      <c r="AH498" s="52"/>
      <c r="AJ498" s="17"/>
      <c r="AK498" s="17"/>
      <c r="AL498" s="17"/>
      <c r="AM498" s="17"/>
      <c r="AO498" s="31"/>
    </row>
    <row r="499" spans="1:41" s="3" customFormat="1" ht="3.95" customHeight="1" x14ac:dyDescent="0.2">
      <c r="B499" s="120"/>
      <c r="D499" s="40"/>
      <c r="E499" s="74"/>
      <c r="F499" s="74"/>
      <c r="G499" s="30"/>
      <c r="H499" s="30"/>
      <c r="I499" s="30"/>
      <c r="J499" s="30"/>
      <c r="K499" s="30"/>
      <c r="L499" s="30"/>
      <c r="M499" s="30"/>
      <c r="N499" s="30"/>
      <c r="P499" s="74"/>
      <c r="Q499" s="89"/>
      <c r="R499" s="29"/>
      <c r="S499" s="39"/>
      <c r="T499" s="37"/>
      <c r="U499" s="5"/>
      <c r="V499" s="52"/>
      <c r="W499" s="56"/>
      <c r="X499" s="39"/>
      <c r="Y499" s="52"/>
      <c r="Z499" s="6"/>
      <c r="AA499" s="39"/>
      <c r="AB499" s="60"/>
      <c r="AC499" s="39"/>
      <c r="AD499" s="60"/>
      <c r="AE499" s="75"/>
      <c r="AF499" s="154"/>
      <c r="AG499" s="39"/>
      <c r="AH499" s="52"/>
      <c r="AJ499" s="17"/>
      <c r="AK499" s="17"/>
      <c r="AL499" s="17"/>
      <c r="AM499" s="17"/>
      <c r="AO499" s="31"/>
    </row>
    <row r="500" spans="1:41" s="3" customFormat="1" ht="9.9499999999999993" customHeight="1" x14ac:dyDescent="0.2">
      <c r="A500" s="3" t="s">
        <v>125</v>
      </c>
      <c r="C500" s="73" t="s">
        <v>371</v>
      </c>
      <c r="N500" s="3" t="s">
        <v>139</v>
      </c>
      <c r="O500" s="3" t="s">
        <v>139</v>
      </c>
      <c r="P500" s="74"/>
      <c r="Q500" s="89"/>
      <c r="R500" s="177" t="s">
        <v>233</v>
      </c>
      <c r="S500" s="178" t="s">
        <v>372</v>
      </c>
      <c r="T500" s="179"/>
      <c r="U500" s="5"/>
      <c r="V500" s="52"/>
      <c r="W500" s="56"/>
      <c r="X500" s="15"/>
      <c r="Y500" s="52"/>
      <c r="Z500" s="39"/>
      <c r="AA500" s="39"/>
      <c r="AB500" s="55"/>
      <c r="AC500" s="17"/>
      <c r="AD500" s="15"/>
      <c r="AE500" s="65"/>
      <c r="AF500" s="65"/>
      <c r="AG500" s="39"/>
      <c r="AH500" s="52"/>
      <c r="AO500" s="142"/>
    </row>
    <row r="501" spans="1:41" s="3" customFormat="1" ht="2.25" customHeight="1" x14ac:dyDescent="0.2">
      <c r="C501" s="73"/>
      <c r="P501" s="74"/>
      <c r="Q501" s="89"/>
      <c r="R501" s="6"/>
      <c r="S501" s="39"/>
      <c r="T501" s="6"/>
      <c r="U501" s="5"/>
      <c r="V501" s="52"/>
      <c r="W501" s="56"/>
      <c r="X501" s="15"/>
      <c r="Y501" s="52"/>
      <c r="Z501" s="39"/>
      <c r="AA501" s="39"/>
      <c r="AB501" s="55"/>
      <c r="AC501" s="17"/>
      <c r="AD501" s="15"/>
      <c r="AE501" s="65"/>
      <c r="AF501" s="65"/>
      <c r="AG501" s="39"/>
      <c r="AH501" s="52"/>
      <c r="AO501" s="142"/>
    </row>
    <row r="502" spans="1:41" s="3" customFormat="1" ht="9.9499999999999993" customHeight="1" x14ac:dyDescent="0.2">
      <c r="D502" s="40" t="s">
        <v>10</v>
      </c>
      <c r="E502" s="143" t="s">
        <v>373</v>
      </c>
      <c r="G502" s="143"/>
      <c r="H502" s="143"/>
      <c r="J502" s="143"/>
      <c r="K502" s="143"/>
      <c r="L502" s="143"/>
      <c r="N502" s="143" t="s">
        <v>139</v>
      </c>
      <c r="O502" s="3" t="s">
        <v>139</v>
      </c>
      <c r="P502" s="74"/>
      <c r="Q502" s="89"/>
      <c r="R502" s="6"/>
      <c r="S502" s="39"/>
      <c r="T502" s="6"/>
      <c r="U502" s="5"/>
      <c r="V502" s="52"/>
      <c r="W502" s="56"/>
      <c r="X502" s="15"/>
      <c r="Y502" s="52"/>
      <c r="Z502" s="39"/>
      <c r="AA502" s="39"/>
      <c r="AB502" s="55"/>
      <c r="AC502" s="17"/>
      <c r="AD502" s="15"/>
      <c r="AE502" s="65"/>
      <c r="AF502" s="65"/>
      <c r="AG502" s="39"/>
      <c r="AH502" s="52"/>
      <c r="AO502" s="142"/>
    </row>
    <row r="503" spans="1:41" s="3" customFormat="1" ht="1.5" customHeight="1" x14ac:dyDescent="0.2">
      <c r="A503" s="3" t="s">
        <v>125</v>
      </c>
      <c r="P503" s="74"/>
      <c r="Q503" s="89"/>
      <c r="R503" s="6"/>
      <c r="S503" s="39"/>
      <c r="T503" s="6"/>
      <c r="U503" s="5"/>
      <c r="V503" s="52"/>
      <c r="W503" s="56"/>
      <c r="X503" s="15"/>
      <c r="Y503" s="52"/>
      <c r="Z503" s="39"/>
      <c r="AA503" s="39"/>
      <c r="AB503" s="55"/>
      <c r="AC503" s="17"/>
      <c r="AD503" s="15"/>
      <c r="AE503" s="65"/>
      <c r="AF503" s="65"/>
      <c r="AG503" s="39"/>
      <c r="AH503" s="52"/>
      <c r="AO503" s="142"/>
    </row>
    <row r="504" spans="1:41" s="3" customFormat="1" ht="9.9499999999999993" customHeight="1" x14ac:dyDescent="0.2">
      <c r="B504" s="114" t="s">
        <v>57</v>
      </c>
      <c r="D504" s="40"/>
      <c r="E504" s="74" t="s">
        <v>196</v>
      </c>
      <c r="F504" s="74"/>
      <c r="G504" s="30" t="s">
        <v>50</v>
      </c>
      <c r="H504" s="30"/>
      <c r="I504" s="30"/>
      <c r="J504" s="30" t="s">
        <v>339</v>
      </c>
      <c r="K504" s="30"/>
      <c r="L504" s="30"/>
      <c r="M504" s="30"/>
      <c r="N504" s="30"/>
      <c r="P504" s="74" t="s">
        <v>145</v>
      </c>
      <c r="Q504" s="89"/>
      <c r="R504" s="29"/>
      <c r="S504" s="39">
        <f>IF(Suggested="Yes",AA504,AG504)</f>
        <v>6.25</v>
      </c>
      <c r="T504" s="37" t="s">
        <v>49</v>
      </c>
      <c r="U504" s="5" t="str">
        <f>+Instructions!$B$3</f>
        <v>G</v>
      </c>
      <c r="V504" s="52"/>
      <c r="W504" s="56">
        <f>+Instructions!$C$22</f>
        <v>0</v>
      </c>
      <c r="X504" s="17">
        <f>ROUND($AA504*(1-W504)+0.004999,2)</f>
        <v>6.25</v>
      </c>
      <c r="Y504" s="52"/>
      <c r="Z504" s="6" t="s">
        <v>868</v>
      </c>
      <c r="AA504" s="39">
        <v>6.25</v>
      </c>
      <c r="AB504" s="60">
        <f>+W504</f>
        <v>0</v>
      </c>
      <c r="AC504" s="17">
        <f>+X504</f>
        <v>6.25</v>
      </c>
      <c r="AD504" s="12">
        <f>(AG504-AC504)/AG504</f>
        <v>0</v>
      </c>
      <c r="AE504" s="122"/>
      <c r="AF504" s="129">
        <v>1</v>
      </c>
      <c r="AG504" s="38">
        <f>SUM(AJ504:AL504)+AE504</f>
        <v>6.25</v>
      </c>
      <c r="AH504" s="52"/>
      <c r="AJ504" s="17">
        <f>ROUND(AC504/(1-VLOOKUP(AF504,Group,2,FALSE)),2)</f>
        <v>6.25</v>
      </c>
      <c r="AK504" s="17">
        <f>IF(VLOOKUP(AF504,Group,5,FALSE)="YES",VLOOKUP(ROUND(ROUND(AJ504,1)-AJ504,2),Round,2,FALSE)+VLOOKUP(AF504,Group,6,FALSE),0)</f>
        <v>0</v>
      </c>
      <c r="AL504" s="17">
        <f>IF(VLOOKUP(AF504,Group,7,FALSE)="",0,ROUND(AJ504-0.04999,1)-AJ504+AM504)</f>
        <v>0</v>
      </c>
      <c r="AM504" s="17" t="str">
        <f>IF(VLOOKUP(AF504,Group,7,FALSE)="","",VLOOKUP(AF504,Group,7,FALSE))</f>
        <v/>
      </c>
      <c r="AO504" s="100" t="s">
        <v>61</v>
      </c>
    </row>
    <row r="505" spans="1:41" s="3" customFormat="1" ht="3.95" customHeight="1" x14ac:dyDescent="0.2">
      <c r="B505" s="120"/>
      <c r="D505" s="40"/>
      <c r="E505" s="74"/>
      <c r="F505" s="74"/>
      <c r="G505" s="30"/>
      <c r="H505" s="30"/>
      <c r="I505" s="30"/>
      <c r="J505" s="30"/>
      <c r="K505" s="30"/>
      <c r="L505" s="30"/>
      <c r="M505" s="30"/>
      <c r="N505" s="30"/>
      <c r="P505" s="74"/>
      <c r="Q505" s="89"/>
      <c r="R505" s="29"/>
      <c r="S505" s="39"/>
      <c r="T505" s="37"/>
      <c r="U505" s="5"/>
      <c r="V505" s="52"/>
      <c r="W505" s="56"/>
      <c r="X505" s="39"/>
      <c r="Y505" s="52"/>
      <c r="Z505" s="6"/>
      <c r="AA505" s="39"/>
      <c r="AB505" s="60"/>
      <c r="AC505" s="39"/>
      <c r="AD505" s="60"/>
      <c r="AE505" s="75"/>
      <c r="AF505" s="154"/>
      <c r="AG505" s="39"/>
      <c r="AH505" s="52"/>
      <c r="AJ505" s="17"/>
      <c r="AK505" s="17"/>
      <c r="AL505" s="17"/>
      <c r="AM505" s="17"/>
      <c r="AO505" s="31"/>
    </row>
    <row r="506" spans="1:41" s="3" customFormat="1" ht="9.9499999999999993" customHeight="1" x14ac:dyDescent="0.2">
      <c r="C506" s="73" t="s">
        <v>837</v>
      </c>
      <c r="P506" s="74"/>
      <c r="Q506" s="89"/>
      <c r="R506" s="177" t="s">
        <v>233</v>
      </c>
      <c r="S506" s="178" t="s">
        <v>452</v>
      </c>
      <c r="T506" s="179"/>
      <c r="U506" s="5"/>
      <c r="V506" s="52"/>
      <c r="W506" s="56"/>
      <c r="X506" s="15"/>
      <c r="Y506" s="52"/>
      <c r="Z506" s="39"/>
      <c r="AA506" s="39"/>
      <c r="AB506" s="55"/>
      <c r="AC506" s="17"/>
      <c r="AD506" s="15"/>
      <c r="AE506" s="65"/>
      <c r="AF506" s="65"/>
      <c r="AG506" s="39"/>
      <c r="AH506" s="52"/>
      <c r="AO506" s="142"/>
    </row>
    <row r="507" spans="1:41" s="3" customFormat="1" ht="2.4500000000000002" customHeight="1" x14ac:dyDescent="0.2">
      <c r="C507" s="73"/>
      <c r="P507" s="74"/>
      <c r="Q507" s="89"/>
      <c r="R507" s="6"/>
      <c r="S507" s="39"/>
      <c r="T507" s="6"/>
      <c r="U507" s="5"/>
      <c r="V507" s="52"/>
      <c r="W507" s="56"/>
      <c r="X507" s="15"/>
      <c r="Y507" s="52"/>
      <c r="Z507" s="39"/>
      <c r="AA507" s="39"/>
      <c r="AB507" s="55"/>
      <c r="AC507" s="17"/>
      <c r="AD507" s="15"/>
      <c r="AE507" s="65"/>
      <c r="AF507" s="65"/>
      <c r="AG507" s="39"/>
      <c r="AH507" s="52"/>
      <c r="AO507" s="142"/>
    </row>
    <row r="508" spans="1:41" s="3" customFormat="1" ht="9.9499999999999993" customHeight="1" x14ac:dyDescent="0.2">
      <c r="D508" s="40" t="s">
        <v>10</v>
      </c>
      <c r="E508" s="143" t="s">
        <v>453</v>
      </c>
      <c r="G508" s="143"/>
      <c r="H508" s="143"/>
      <c r="I508" s="143"/>
      <c r="J508" s="143"/>
      <c r="K508" s="143"/>
      <c r="L508" s="143"/>
      <c r="N508" s="143" t="s">
        <v>139</v>
      </c>
      <c r="P508" s="74"/>
      <c r="Q508" s="89"/>
      <c r="R508" s="6"/>
      <c r="S508" s="39"/>
      <c r="T508" s="6"/>
      <c r="U508" s="5"/>
      <c r="V508" s="52"/>
      <c r="W508" s="56"/>
      <c r="X508" s="15"/>
      <c r="Y508" s="52"/>
      <c r="Z508" s="39"/>
      <c r="AA508" s="39"/>
      <c r="AB508" s="55"/>
      <c r="AC508" s="17"/>
      <c r="AD508" s="15"/>
      <c r="AE508" s="65"/>
      <c r="AF508" s="65"/>
      <c r="AG508" s="39"/>
      <c r="AH508" s="52"/>
      <c r="AO508" s="142"/>
    </row>
    <row r="509" spans="1:41" s="3" customFormat="1" ht="1.5" customHeight="1" x14ac:dyDescent="0.2">
      <c r="B509" s="120"/>
      <c r="D509" s="40"/>
      <c r="E509" s="74"/>
      <c r="F509" s="74"/>
      <c r="G509" s="30"/>
      <c r="H509" s="30"/>
      <c r="I509" s="30"/>
      <c r="J509" s="30"/>
      <c r="K509" s="30"/>
      <c r="L509" s="30"/>
      <c r="M509" s="30"/>
      <c r="N509" s="30"/>
      <c r="P509" s="74"/>
      <c r="Q509" s="89"/>
      <c r="R509" s="29"/>
      <c r="S509" s="39"/>
      <c r="T509" s="37"/>
      <c r="U509" s="5"/>
      <c r="V509" s="52"/>
      <c r="W509" s="56"/>
      <c r="X509" s="39"/>
      <c r="Y509" s="52"/>
      <c r="Z509" s="6"/>
      <c r="AA509" s="39"/>
      <c r="AB509" s="60"/>
      <c r="AC509" s="39"/>
      <c r="AD509" s="60"/>
      <c r="AE509" s="75"/>
      <c r="AF509" s="154"/>
      <c r="AG509" s="39"/>
      <c r="AH509" s="52"/>
      <c r="AJ509" s="17"/>
      <c r="AK509" s="17"/>
      <c r="AL509" s="17"/>
      <c r="AM509" s="17"/>
      <c r="AO509" s="31"/>
    </row>
    <row r="510" spans="1:41" s="3" customFormat="1" ht="9.9499999999999993" customHeight="1" x14ac:dyDescent="0.2">
      <c r="B510" s="114" t="s">
        <v>57</v>
      </c>
      <c r="D510" s="40"/>
      <c r="E510" s="74" t="s">
        <v>144</v>
      </c>
      <c r="F510" s="74"/>
      <c r="G510" s="30" t="s">
        <v>50</v>
      </c>
      <c r="H510" s="30"/>
      <c r="I510" s="30"/>
      <c r="J510" s="30" t="s">
        <v>264</v>
      </c>
      <c r="K510" s="30"/>
      <c r="L510" s="30"/>
      <c r="M510" s="30"/>
      <c r="N510" s="30"/>
      <c r="P510" s="74" t="s">
        <v>145</v>
      </c>
      <c r="Q510" s="89"/>
      <c r="R510" s="29"/>
      <c r="S510" s="39">
        <f>IF(Suggested="Yes",AA510,AG510)</f>
        <v>7.6</v>
      </c>
      <c r="T510" s="37" t="s">
        <v>49</v>
      </c>
      <c r="U510" s="5" t="str">
        <f>+Instructions!$B$3</f>
        <v>G</v>
      </c>
      <c r="V510" s="52"/>
      <c r="W510" s="56">
        <f>+Instructions!$C$22</f>
        <v>0</v>
      </c>
      <c r="X510" s="17">
        <f>ROUND($AA510*(1-W510)+0.004999,2)</f>
        <v>7.6</v>
      </c>
      <c r="Y510" s="52"/>
      <c r="Z510" s="6" t="s">
        <v>868</v>
      </c>
      <c r="AA510" s="39">
        <v>7.6</v>
      </c>
      <c r="AB510" s="60">
        <f>+W510</f>
        <v>0</v>
      </c>
      <c r="AC510" s="17">
        <f>+X510</f>
        <v>7.6</v>
      </c>
      <c r="AD510" s="12">
        <f>(AG510-AC510)/AG510</f>
        <v>0</v>
      </c>
      <c r="AE510" s="122"/>
      <c r="AF510" s="129">
        <v>1</v>
      </c>
      <c r="AG510" s="38">
        <f>SUM(AJ510:AL510)+AE510</f>
        <v>7.6</v>
      </c>
      <c r="AH510" s="52"/>
      <c r="AJ510" s="17">
        <f>ROUND(AC510/(1-VLOOKUP(AF510,Group,2,FALSE)),2)</f>
        <v>7.6</v>
      </c>
      <c r="AK510" s="17">
        <f>IF(VLOOKUP(AF510,Group,5,FALSE)="YES",VLOOKUP(ROUND(ROUND(AJ510,1)-AJ510,2),Round,2,FALSE)+VLOOKUP(AF510,Group,6,FALSE),0)</f>
        <v>0</v>
      </c>
      <c r="AL510" s="17">
        <f>IF(VLOOKUP(AF510,Group,7,FALSE)="",0,ROUND(AJ510-0.04999,1)-AJ510+AM510)</f>
        <v>0</v>
      </c>
      <c r="AM510" s="17" t="str">
        <f>IF(VLOOKUP(AF510,Group,7,FALSE)="","",VLOOKUP(AF510,Group,7,FALSE))</f>
        <v/>
      </c>
      <c r="AO510" s="100" t="s">
        <v>61</v>
      </c>
    </row>
    <row r="511" spans="1:41" s="3" customFormat="1" ht="9.9499999999999993" customHeight="1" x14ac:dyDescent="0.2">
      <c r="B511" s="114" t="s">
        <v>57</v>
      </c>
      <c r="D511" s="40"/>
      <c r="E511" s="74" t="s">
        <v>236</v>
      </c>
      <c r="F511" s="74"/>
      <c r="G511" s="30" t="s">
        <v>50</v>
      </c>
      <c r="H511" s="30"/>
      <c r="I511" s="30"/>
      <c r="J511" s="30" t="s">
        <v>264</v>
      </c>
      <c r="K511" s="30"/>
      <c r="L511" s="30"/>
      <c r="M511" s="30"/>
      <c r="N511" s="30"/>
      <c r="P511" s="74" t="s">
        <v>275</v>
      </c>
      <c r="Q511" s="89"/>
      <c r="R511" s="29"/>
      <c r="S511" s="39">
        <f>IF(Suggested="Yes",AA511,AG511)</f>
        <v>8.9499999999999993</v>
      </c>
      <c r="T511" s="37" t="s">
        <v>49</v>
      </c>
      <c r="U511" s="5" t="str">
        <f>+Instructions!$B$3</f>
        <v>G</v>
      </c>
      <c r="V511" s="52"/>
      <c r="W511" s="56">
        <f>+Instructions!$C$22</f>
        <v>0</v>
      </c>
      <c r="X511" s="17">
        <f>ROUND($AA511*(1-W511)+0.004999,2)</f>
        <v>8.9499999999999993</v>
      </c>
      <c r="Y511" s="52"/>
      <c r="Z511" s="6" t="s">
        <v>868</v>
      </c>
      <c r="AA511" s="39">
        <v>8.9499999999999993</v>
      </c>
      <c r="AB511" s="60">
        <f>+W511</f>
        <v>0</v>
      </c>
      <c r="AC511" s="17">
        <f>+X511</f>
        <v>8.9499999999999993</v>
      </c>
      <c r="AD511" s="12">
        <f>(AG511-AC511)/AG511</f>
        <v>0</v>
      </c>
      <c r="AE511" s="122"/>
      <c r="AF511" s="129">
        <v>1</v>
      </c>
      <c r="AG511" s="38">
        <f>SUM(AJ511:AL511)+AE511</f>
        <v>8.9499999999999993</v>
      </c>
      <c r="AH511" s="52"/>
      <c r="AJ511" s="17">
        <f>ROUND(AC511/(1-VLOOKUP(AF511,Group,2,FALSE)),2)</f>
        <v>8.9499999999999993</v>
      </c>
      <c r="AK511" s="17">
        <f>IF(VLOOKUP(AF511,Group,5,FALSE)="YES",VLOOKUP(ROUND(ROUND(AJ511,1)-AJ511,2),Round,2,FALSE)+VLOOKUP(AF511,Group,6,FALSE),0)</f>
        <v>0</v>
      </c>
      <c r="AL511" s="17">
        <f>IF(VLOOKUP(AF511,Group,7,FALSE)="",0,ROUND(AJ511-0.04999,1)-AJ511+AM511)</f>
        <v>0</v>
      </c>
      <c r="AM511" s="17" t="str">
        <f>IF(VLOOKUP(AF511,Group,7,FALSE)="","",VLOOKUP(AF511,Group,7,FALSE))</f>
        <v/>
      </c>
      <c r="AO511" s="100" t="s">
        <v>61</v>
      </c>
    </row>
    <row r="512" spans="1:41" s="3" customFormat="1" ht="1.5" customHeight="1" x14ac:dyDescent="0.2">
      <c r="B512" s="120"/>
      <c r="D512" s="40"/>
      <c r="E512" s="74"/>
      <c r="F512" s="74"/>
      <c r="G512" s="30"/>
      <c r="H512" s="30"/>
      <c r="I512" s="30"/>
      <c r="J512" s="30"/>
      <c r="K512" s="30"/>
      <c r="L512" s="30"/>
      <c r="M512" s="30"/>
      <c r="N512" s="30"/>
      <c r="P512" s="74"/>
      <c r="Q512" s="89"/>
      <c r="R512" s="29"/>
      <c r="S512" s="39"/>
      <c r="T512" s="37"/>
      <c r="U512" s="5"/>
      <c r="V512" s="52"/>
      <c r="W512" s="56"/>
      <c r="X512" s="39"/>
      <c r="Y512" s="52"/>
      <c r="Z512" s="6"/>
      <c r="AA512" s="39"/>
      <c r="AB512" s="60"/>
      <c r="AC512" s="39"/>
      <c r="AD512" s="60"/>
      <c r="AE512" s="75"/>
      <c r="AF512" s="154"/>
      <c r="AG512" s="39"/>
      <c r="AH512" s="52"/>
      <c r="AJ512" s="17"/>
      <c r="AK512" s="17"/>
      <c r="AL512" s="17"/>
      <c r="AM512" s="17"/>
      <c r="AO512" s="31"/>
    </row>
    <row r="513" spans="1:41" s="3" customFormat="1" ht="9.9499999999999993" customHeight="1" x14ac:dyDescent="0.2">
      <c r="B513" s="113" t="s">
        <v>8</v>
      </c>
      <c r="D513" s="40"/>
      <c r="E513" s="74" t="s">
        <v>94</v>
      </c>
      <c r="F513" s="74"/>
      <c r="G513" s="30" t="s">
        <v>143</v>
      </c>
      <c r="H513" s="30"/>
      <c r="I513" s="30"/>
      <c r="J513" s="30" t="s">
        <v>265</v>
      </c>
      <c r="K513" s="30"/>
      <c r="L513" s="30" t="s">
        <v>279</v>
      </c>
      <c r="M513" s="30"/>
      <c r="N513" s="30"/>
      <c r="P513" s="74"/>
      <c r="Q513" s="89"/>
      <c r="R513" s="29"/>
      <c r="S513" s="39">
        <f>IF(Suggested="Yes",AA513,AG513)</f>
        <v>28.1</v>
      </c>
      <c r="T513" s="37" t="s">
        <v>48</v>
      </c>
      <c r="U513" s="5" t="str">
        <f>+Instructions!$B$3</f>
        <v>G</v>
      </c>
      <c r="V513" s="52"/>
      <c r="W513" s="56">
        <f>+Instructions!$C$22</f>
        <v>0</v>
      </c>
      <c r="X513" s="17">
        <f>ROUND($AA513*(1-W513)+0.004999,2)</f>
        <v>28.1</v>
      </c>
      <c r="Y513" s="52"/>
      <c r="Z513" s="6" t="s">
        <v>869</v>
      </c>
      <c r="AA513" s="39">
        <v>28.1</v>
      </c>
      <c r="AB513" s="60">
        <f>+W513</f>
        <v>0</v>
      </c>
      <c r="AC513" s="17">
        <f>+X513</f>
        <v>28.1</v>
      </c>
      <c r="AD513" s="12">
        <f>(AG513-AC513)/AG513</f>
        <v>0</v>
      </c>
      <c r="AE513" s="122"/>
      <c r="AF513" s="130">
        <v>3</v>
      </c>
      <c r="AG513" s="53">
        <f>SUM(AJ513:AL513)+AE513</f>
        <v>28.1</v>
      </c>
      <c r="AH513" s="52"/>
      <c r="AJ513" s="17">
        <f>ROUND(AC513/(1-VLOOKUP(AF513,Group,2,FALSE)),2)</f>
        <v>28.1</v>
      </c>
      <c r="AK513" s="17">
        <f>IF(VLOOKUP(AF513,Group,5,FALSE)="YES",VLOOKUP(ROUND(ROUND(AJ513,1)-AJ513,2),Round,2,FALSE)+VLOOKUP(AF513,Group,6,FALSE),0)</f>
        <v>0</v>
      </c>
      <c r="AL513" s="17">
        <f>IF(VLOOKUP(AF513,Group,7,FALSE)="",0,ROUND(AJ513-0.04999,1)-AJ513+AM513)</f>
        <v>0</v>
      </c>
      <c r="AM513" s="17" t="str">
        <f>IF(VLOOKUP(AF513,Group,7,FALSE)="","",VLOOKUP(AF513,Group,7,FALSE))</f>
        <v/>
      </c>
      <c r="AO513" s="100" t="s">
        <v>61</v>
      </c>
    </row>
    <row r="514" spans="1:41" s="3" customFormat="1" ht="1.5" customHeight="1" x14ac:dyDescent="0.2">
      <c r="B514" s="120"/>
      <c r="D514" s="40"/>
      <c r="E514" s="74"/>
      <c r="F514" s="74"/>
      <c r="G514" s="30"/>
      <c r="H514" s="30"/>
      <c r="I514" s="30"/>
      <c r="J514" s="30"/>
      <c r="K514" s="30"/>
      <c r="L514" s="30"/>
      <c r="M514" s="30"/>
      <c r="N514" s="30"/>
      <c r="P514" s="74"/>
      <c r="Q514" s="89"/>
      <c r="R514" s="29"/>
      <c r="S514" s="39"/>
      <c r="T514" s="37"/>
      <c r="U514" s="5"/>
      <c r="V514" s="52"/>
      <c r="W514" s="56"/>
      <c r="X514" s="39"/>
      <c r="Y514" s="52"/>
      <c r="Z514" s="6"/>
      <c r="AA514" s="39"/>
      <c r="AB514" s="60"/>
      <c r="AC514" s="39"/>
      <c r="AD514" s="60"/>
      <c r="AE514" s="75"/>
      <c r="AF514" s="154"/>
      <c r="AG514" s="39"/>
      <c r="AH514" s="52"/>
      <c r="AJ514" s="17"/>
      <c r="AK514" s="17"/>
      <c r="AL514" s="17"/>
      <c r="AM514" s="17"/>
      <c r="AO514" s="31"/>
    </row>
    <row r="515" spans="1:41" s="3" customFormat="1" ht="9.9499999999999993" customHeight="1" x14ac:dyDescent="0.2">
      <c r="B515" s="115" t="s">
        <v>47</v>
      </c>
      <c r="D515" s="40"/>
      <c r="E515" s="74" t="s">
        <v>100</v>
      </c>
      <c r="F515" s="74"/>
      <c r="G515" s="30" t="s">
        <v>108</v>
      </c>
      <c r="H515" s="30"/>
      <c r="I515" s="30"/>
      <c r="J515" s="30" t="s">
        <v>265</v>
      </c>
      <c r="K515" s="30"/>
      <c r="L515" s="30" t="s">
        <v>139</v>
      </c>
      <c r="M515" s="30"/>
      <c r="N515" s="30"/>
      <c r="P515" s="74" t="s">
        <v>425</v>
      </c>
      <c r="Q515" s="89"/>
      <c r="R515" s="29"/>
      <c r="S515" s="39">
        <f>IF(Suggested="Yes",AA515,AG515)</f>
        <v>7.4</v>
      </c>
      <c r="T515" s="37" t="s">
        <v>48</v>
      </c>
      <c r="U515" s="5" t="str">
        <f>+Instructions!$B$3</f>
        <v>G</v>
      </c>
      <c r="V515" s="52"/>
      <c r="W515" s="56">
        <f>+Instructions!$C$22</f>
        <v>0</v>
      </c>
      <c r="X515" s="39">
        <f>ROUND($AA515*(1-W515)+0.004999,2)</f>
        <v>7.4</v>
      </c>
      <c r="Y515" s="52"/>
      <c r="Z515" s="6" t="s">
        <v>869</v>
      </c>
      <c r="AA515" s="39">
        <v>7.4</v>
      </c>
      <c r="AB515" s="60">
        <f>+W515</f>
        <v>0</v>
      </c>
      <c r="AC515" s="39">
        <f>+X515</f>
        <v>7.4</v>
      </c>
      <c r="AD515" s="60">
        <f>(AG515-AC515)/AG515</f>
        <v>0</v>
      </c>
      <c r="AE515" s="122"/>
      <c r="AF515" s="131">
        <v>2</v>
      </c>
      <c r="AG515" s="44">
        <f>SUM(AJ515:AL515)+AE515</f>
        <v>7.4</v>
      </c>
      <c r="AH515" s="52"/>
      <c r="AJ515" s="17">
        <f>ROUND(AC515/(1-VLOOKUP(AF515,Group,2,FALSE)),2)</f>
        <v>7.4</v>
      </c>
      <c r="AK515" s="17">
        <f>IF(VLOOKUP(AF515,Group,5,FALSE)="YES",VLOOKUP(ROUND(ROUND(AJ515,1)-AJ515,2),Round,2,FALSE)+VLOOKUP(AF515,Group,6,FALSE),0)</f>
        <v>0</v>
      </c>
      <c r="AL515" s="17">
        <f>IF(VLOOKUP(AF515,Group,7,FALSE)="",0,ROUND(AJ515-0.04999,1)-AJ515+AM515)</f>
        <v>0</v>
      </c>
      <c r="AM515" s="17" t="str">
        <f>IF(VLOOKUP(AF515,Group,7,FALSE)="","",VLOOKUP(AF515,Group,7,FALSE))</f>
        <v/>
      </c>
      <c r="AO515" s="100" t="s">
        <v>61</v>
      </c>
    </row>
    <row r="516" spans="1:41" s="3" customFormat="1" ht="2.4500000000000002" customHeight="1" x14ac:dyDescent="0.2">
      <c r="B516" s="120"/>
      <c r="D516" s="40"/>
      <c r="E516" s="74"/>
      <c r="F516" s="74"/>
      <c r="G516" s="30"/>
      <c r="H516" s="30"/>
      <c r="I516" s="30"/>
      <c r="J516" s="30"/>
      <c r="K516" s="30"/>
      <c r="L516" s="30"/>
      <c r="M516" s="30"/>
      <c r="N516" s="30"/>
      <c r="P516" s="74"/>
      <c r="Q516" s="89"/>
      <c r="R516" s="29"/>
      <c r="S516" s="39"/>
      <c r="T516" s="37"/>
      <c r="U516" s="5"/>
      <c r="V516" s="52"/>
      <c r="W516" s="56"/>
      <c r="X516" s="39"/>
      <c r="Y516" s="52"/>
      <c r="Z516" s="6"/>
      <c r="AA516" s="39"/>
      <c r="AB516" s="60"/>
      <c r="AC516" s="39"/>
      <c r="AD516" s="60"/>
      <c r="AE516" s="75"/>
      <c r="AF516" s="154"/>
      <c r="AG516" s="39"/>
      <c r="AH516" s="52"/>
      <c r="AJ516" s="17"/>
      <c r="AK516" s="17"/>
      <c r="AL516" s="17"/>
      <c r="AM516" s="17"/>
      <c r="AO516" s="31"/>
    </row>
    <row r="517" spans="1:41" s="3" customFormat="1" ht="10.5" customHeight="1" x14ac:dyDescent="0.2">
      <c r="B517" s="114" t="s">
        <v>57</v>
      </c>
      <c r="D517" s="40"/>
      <c r="E517" s="74" t="s">
        <v>144</v>
      </c>
      <c r="F517" s="74"/>
      <c r="G517" s="30" t="s">
        <v>50</v>
      </c>
      <c r="H517" s="30"/>
      <c r="I517" s="30"/>
      <c r="J517" s="30" t="s">
        <v>659</v>
      </c>
      <c r="K517" s="30"/>
      <c r="L517" s="30"/>
      <c r="M517" s="30"/>
      <c r="N517" s="30"/>
      <c r="P517" s="74" t="s">
        <v>145</v>
      </c>
      <c r="Q517" s="89"/>
      <c r="R517" s="29"/>
      <c r="S517" s="39">
        <f>IF(Suggested="Yes",AA517,AG517)</f>
        <v>7.9</v>
      </c>
      <c r="T517" s="37" t="s">
        <v>49</v>
      </c>
      <c r="U517" s="5" t="str">
        <f>+Instructions!$B$3</f>
        <v>G</v>
      </c>
      <c r="V517" s="52"/>
      <c r="W517" s="56">
        <f>+Instructions!$C$22</f>
        <v>0</v>
      </c>
      <c r="X517" s="17">
        <f>ROUND($AA517*(1-W517)+0.004999,2)</f>
        <v>7.9</v>
      </c>
      <c r="Y517" s="52"/>
      <c r="Z517" s="6" t="s">
        <v>868</v>
      </c>
      <c r="AA517" s="39">
        <v>7.9</v>
      </c>
      <c r="AB517" s="60">
        <f>+W517</f>
        <v>0</v>
      </c>
      <c r="AC517" s="17">
        <f>+X517</f>
        <v>7.9</v>
      </c>
      <c r="AD517" s="12">
        <f>(AG517-AC517)/AG517</f>
        <v>0</v>
      </c>
      <c r="AE517" s="122"/>
      <c r="AF517" s="129">
        <v>1</v>
      </c>
      <c r="AG517" s="38">
        <f>SUM(AJ517:AL517)+AE517</f>
        <v>7.9</v>
      </c>
      <c r="AH517" s="52"/>
      <c r="AJ517" s="17">
        <f>ROUND(AC517/(1-VLOOKUP(AF517,Group,2,FALSE)),2)</f>
        <v>7.9</v>
      </c>
      <c r="AK517" s="17">
        <f>IF(VLOOKUP(AF517,Group,5,FALSE)="YES",VLOOKUP(ROUND(ROUND(AJ517,1)-AJ517,2),Round,2,FALSE)+VLOOKUP(AF517,Group,6,FALSE),0)</f>
        <v>0</v>
      </c>
      <c r="AL517" s="17">
        <f>IF(VLOOKUP(AF517,Group,7,FALSE)="",0,ROUND(AJ517-0.04999,1)-AJ517+AM517)</f>
        <v>0</v>
      </c>
      <c r="AM517" s="17" t="str">
        <f>IF(VLOOKUP(AF517,Group,7,FALSE)="","",VLOOKUP(AF517,Group,7,FALSE))</f>
        <v/>
      </c>
      <c r="AO517" s="100" t="s">
        <v>61</v>
      </c>
    </row>
    <row r="518" spans="1:41" s="3" customFormat="1" ht="10.5" customHeight="1" x14ac:dyDescent="0.2">
      <c r="B518" s="114" t="s">
        <v>57</v>
      </c>
      <c r="D518" s="40"/>
      <c r="E518" s="74" t="s">
        <v>236</v>
      </c>
      <c r="F518" s="74"/>
      <c r="G518" s="30" t="s">
        <v>50</v>
      </c>
      <c r="H518" s="30"/>
      <c r="I518" s="30"/>
      <c r="J518" s="30" t="s">
        <v>659</v>
      </c>
      <c r="K518" s="30"/>
      <c r="L518" s="30"/>
      <c r="M518" s="30" t="s">
        <v>139</v>
      </c>
      <c r="N518" s="30" t="s">
        <v>139</v>
      </c>
      <c r="P518" s="74" t="s">
        <v>275</v>
      </c>
      <c r="Q518" s="89"/>
      <c r="R518" s="29"/>
      <c r="S518" s="39">
        <f>IF(Suggested="Yes",AA518,AG518)</f>
        <v>9.75</v>
      </c>
      <c r="T518" s="37" t="s">
        <v>49</v>
      </c>
      <c r="U518" s="5" t="str">
        <f>+Instructions!$B$3</f>
        <v>G</v>
      </c>
      <c r="V518" s="52"/>
      <c r="W518" s="56">
        <f>+Instructions!$C$22</f>
        <v>0</v>
      </c>
      <c r="X518" s="17">
        <f>ROUND($AA518*(1-W518)+0.004999,2)</f>
        <v>9.75</v>
      </c>
      <c r="Y518" s="52"/>
      <c r="Z518" s="6" t="s">
        <v>868</v>
      </c>
      <c r="AA518" s="39">
        <v>9.75</v>
      </c>
      <c r="AB518" s="60">
        <f>+W518</f>
        <v>0</v>
      </c>
      <c r="AC518" s="17">
        <f>+X518</f>
        <v>9.75</v>
      </c>
      <c r="AD518" s="12">
        <f>(AG518-AC518)/AG518</f>
        <v>0</v>
      </c>
      <c r="AE518" s="122"/>
      <c r="AF518" s="129">
        <v>1</v>
      </c>
      <c r="AG518" s="38">
        <f>SUM(AJ518:AL518)+AE518</f>
        <v>9.75</v>
      </c>
      <c r="AH518" s="52"/>
      <c r="AJ518" s="17">
        <f>ROUND(AC518/(1-VLOOKUP(AF518,Group,2,FALSE)),2)</f>
        <v>9.75</v>
      </c>
      <c r="AK518" s="17">
        <f>IF(VLOOKUP(AF518,Group,5,FALSE)="YES",VLOOKUP(ROUND(ROUND(AJ518,1)-AJ518,2),Round,2,FALSE)+VLOOKUP(AF518,Group,6,FALSE),0)</f>
        <v>0</v>
      </c>
      <c r="AL518" s="17">
        <f>IF(VLOOKUP(AF518,Group,7,FALSE)="",0,ROUND(AJ518-0.04999,1)-AJ518+AM518)</f>
        <v>0</v>
      </c>
      <c r="AM518" s="17" t="str">
        <f>IF(VLOOKUP(AF518,Group,7,FALSE)="","",VLOOKUP(AF518,Group,7,FALSE))</f>
        <v/>
      </c>
      <c r="AO518" s="100" t="s">
        <v>61</v>
      </c>
    </row>
    <row r="519" spans="1:41" s="3" customFormat="1" ht="2.85" customHeight="1" x14ac:dyDescent="0.2">
      <c r="C519" s="73"/>
      <c r="P519" s="74"/>
      <c r="Q519" s="89"/>
      <c r="R519" s="6"/>
      <c r="S519" s="39"/>
      <c r="T519" s="6"/>
      <c r="U519" s="5"/>
      <c r="V519" s="52"/>
      <c r="W519" s="56"/>
      <c r="X519" s="15"/>
      <c r="Y519" s="52"/>
      <c r="Z519" s="39"/>
      <c r="AA519" s="39"/>
      <c r="AB519" s="55"/>
      <c r="AC519" s="17"/>
      <c r="AD519" s="15"/>
      <c r="AE519" s="65"/>
      <c r="AF519" s="65"/>
      <c r="AG519" s="39"/>
      <c r="AH519" s="52"/>
      <c r="AO519" s="142"/>
    </row>
    <row r="520" spans="1:41" s="202" customFormat="1" ht="9.9499999999999993" customHeight="1" x14ac:dyDescent="0.2">
      <c r="C520" s="217" t="s">
        <v>804</v>
      </c>
      <c r="D520" s="3"/>
      <c r="E520" s="171"/>
      <c r="F520" s="3"/>
      <c r="G520" s="171"/>
      <c r="H520" s="3"/>
      <c r="I520" s="143"/>
      <c r="J520" s="3"/>
      <c r="K520" s="3"/>
      <c r="L520" s="171"/>
      <c r="M520" s="3"/>
      <c r="N520" s="3"/>
      <c r="O520" s="3"/>
      <c r="P520" s="74"/>
      <c r="Q520" s="89"/>
      <c r="R520" s="6"/>
      <c r="S520" s="39"/>
      <c r="T520" s="6"/>
      <c r="U520" s="5"/>
      <c r="V520" s="205"/>
      <c r="W520" s="208"/>
      <c r="X520" s="207"/>
      <c r="Y520" s="205"/>
      <c r="Z520" s="204"/>
      <c r="AA520" s="204"/>
      <c r="AB520" s="209"/>
      <c r="AC520" s="206"/>
      <c r="AD520" s="207"/>
      <c r="AE520" s="210"/>
      <c r="AF520" s="210"/>
      <c r="AG520" s="204"/>
      <c r="AH520" s="205"/>
      <c r="AO520" s="211"/>
    </row>
    <row r="521" spans="1:41" s="202" customFormat="1" ht="1.5" customHeight="1" x14ac:dyDescent="0.2">
      <c r="A521" s="202" t="s">
        <v>125</v>
      </c>
      <c r="C521" s="3"/>
      <c r="D521" s="3"/>
      <c r="E521" s="3"/>
      <c r="F521" s="3"/>
      <c r="G521" s="3"/>
      <c r="H521" s="3"/>
      <c r="I521" s="3"/>
      <c r="J521" s="3"/>
      <c r="K521" s="3"/>
      <c r="L521" s="3"/>
      <c r="M521" s="3"/>
      <c r="N521" s="3"/>
      <c r="O521" s="3"/>
      <c r="P521" s="74"/>
      <c r="Q521" s="89"/>
      <c r="R521" s="6"/>
      <c r="S521" s="39"/>
      <c r="T521" s="6"/>
      <c r="U521" s="5"/>
      <c r="V521" s="205"/>
      <c r="W521" s="208"/>
      <c r="X521" s="207"/>
      <c r="Y521" s="205"/>
      <c r="Z521" s="204"/>
      <c r="AA521" s="204"/>
      <c r="AB521" s="209"/>
      <c r="AC521" s="206"/>
      <c r="AD521" s="207"/>
      <c r="AE521" s="210"/>
      <c r="AF521" s="210"/>
      <c r="AG521" s="204"/>
      <c r="AH521" s="205"/>
      <c r="AO521" s="211"/>
    </row>
    <row r="522" spans="1:41" s="3" customFormat="1" ht="9.9499999999999993" customHeight="1" x14ac:dyDescent="0.2">
      <c r="B522" s="114" t="s">
        <v>57</v>
      </c>
      <c r="D522" s="40"/>
      <c r="E522" s="74" t="s">
        <v>543</v>
      </c>
      <c r="F522" s="74"/>
      <c r="G522" s="30" t="s">
        <v>50</v>
      </c>
      <c r="H522" s="30"/>
      <c r="I522" s="30"/>
      <c r="K522" s="30" t="s">
        <v>418</v>
      </c>
      <c r="L522" s="30"/>
      <c r="M522" s="30"/>
      <c r="N522" s="30"/>
      <c r="P522" s="74" t="s">
        <v>454</v>
      </c>
      <c r="Q522" s="89"/>
      <c r="R522" s="29"/>
      <c r="S522" s="39">
        <f>IF(Suggested="Yes",AA522,AG522)</f>
        <v>22.05</v>
      </c>
      <c r="T522" s="37" t="s">
        <v>49</v>
      </c>
      <c r="U522" s="5" t="str">
        <f>+Instructions!$B$3</f>
        <v>G</v>
      </c>
      <c r="V522" s="52"/>
      <c r="W522" s="56">
        <f>+Instructions!$C$22</f>
        <v>0</v>
      </c>
      <c r="X522" s="17">
        <f>ROUND($AA522*(1-W522)+0.004999,2)</f>
        <v>22.05</v>
      </c>
      <c r="Y522" s="52"/>
      <c r="Z522" s="6" t="s">
        <v>868</v>
      </c>
      <c r="AA522" s="39">
        <v>22.05</v>
      </c>
      <c r="AB522" s="60">
        <f t="shared" ref="AB522:AC526" si="82">+W522</f>
        <v>0</v>
      </c>
      <c r="AC522" s="17">
        <f t="shared" si="82"/>
        <v>22.05</v>
      </c>
      <c r="AD522" s="12">
        <f>(AG522-AC522)/AG522</f>
        <v>0</v>
      </c>
      <c r="AE522" s="122"/>
      <c r="AF522" s="129">
        <v>1</v>
      </c>
      <c r="AG522" s="38">
        <f>SUM(AJ522:AL522)+AE522</f>
        <v>22.05</v>
      </c>
      <c r="AH522" s="52"/>
      <c r="AJ522" s="17">
        <f>ROUND(AC522/(1-VLOOKUP(AF522,Group,2,FALSE)),2)</f>
        <v>22.05</v>
      </c>
      <c r="AK522" s="17">
        <f>IF(VLOOKUP(AF522,Group,5,FALSE)="YES",VLOOKUP(ROUND(ROUND(AJ522,1)-AJ522,2),Round,2,FALSE)+VLOOKUP(AF522,Group,6,FALSE),0)</f>
        <v>0</v>
      </c>
      <c r="AL522" s="17">
        <f>IF(VLOOKUP(AF522,Group,7,FALSE)="",0,ROUND(AJ522-0.04999,1)-AJ522+AM522)</f>
        <v>0</v>
      </c>
      <c r="AM522" s="17" t="str">
        <f>IF(VLOOKUP(AF522,Group,7,FALSE)="","",VLOOKUP(AF522,Group,7,FALSE))</f>
        <v/>
      </c>
      <c r="AO522" s="100" t="s">
        <v>61</v>
      </c>
    </row>
    <row r="523" spans="1:41" s="3" customFormat="1" ht="9.9499999999999993" customHeight="1" x14ac:dyDescent="0.2">
      <c r="B523" s="114" t="s">
        <v>57</v>
      </c>
      <c r="D523" s="40"/>
      <c r="E523" s="74" t="s">
        <v>222</v>
      </c>
      <c r="F523" s="74"/>
      <c r="G523" s="30" t="s">
        <v>50</v>
      </c>
      <c r="H523" s="30"/>
      <c r="I523" s="30"/>
      <c r="K523" s="30" t="s">
        <v>418</v>
      </c>
      <c r="L523" s="30"/>
      <c r="M523" s="30"/>
      <c r="N523" s="30"/>
      <c r="P523" s="74" t="s">
        <v>214</v>
      </c>
      <c r="Q523" s="89"/>
      <c r="R523" s="29"/>
      <c r="S523" s="39">
        <f>IF(Suggested="Yes",AA523,AG523)</f>
        <v>22.05</v>
      </c>
      <c r="T523" s="37" t="s">
        <v>49</v>
      </c>
      <c r="U523" s="5" t="str">
        <f>+Instructions!$B$3</f>
        <v>G</v>
      </c>
      <c r="V523" s="52"/>
      <c r="W523" s="56">
        <f>+Instructions!$C$22</f>
        <v>0</v>
      </c>
      <c r="X523" s="17">
        <f>ROUND($AA523*(1-W523)+0.004999,2)</f>
        <v>22.05</v>
      </c>
      <c r="Y523" s="52"/>
      <c r="Z523" s="6" t="s">
        <v>868</v>
      </c>
      <c r="AA523" s="39">
        <v>22.05</v>
      </c>
      <c r="AB523" s="60">
        <f t="shared" si="82"/>
        <v>0</v>
      </c>
      <c r="AC523" s="17">
        <f t="shared" si="82"/>
        <v>22.05</v>
      </c>
      <c r="AD523" s="12">
        <f>(AG523-AC523)/AG523</f>
        <v>0</v>
      </c>
      <c r="AE523" s="122"/>
      <c r="AF523" s="129">
        <v>1</v>
      </c>
      <c r="AG523" s="38">
        <f>SUM(AJ523:AL523)+AE523</f>
        <v>22.05</v>
      </c>
      <c r="AH523" s="52"/>
      <c r="AJ523" s="17">
        <f>ROUND(AC523/(1-VLOOKUP(AF523,Group,2,FALSE)),2)</f>
        <v>22.05</v>
      </c>
      <c r="AK523" s="17">
        <f>IF(VLOOKUP(AF523,Group,5,FALSE)="YES",VLOOKUP(ROUND(ROUND(AJ523,1)-AJ523,2),Round,2,FALSE)+VLOOKUP(AF523,Group,6,FALSE),0)</f>
        <v>0</v>
      </c>
      <c r="AL523" s="17">
        <f>IF(VLOOKUP(AF523,Group,7,FALSE)="",0,ROUND(AJ523-0.04999,1)-AJ523+AM523)</f>
        <v>0</v>
      </c>
      <c r="AM523" s="17" t="str">
        <f>IF(VLOOKUP(AF523,Group,7,FALSE)="","",VLOOKUP(AF523,Group,7,FALSE))</f>
        <v/>
      </c>
      <c r="AO523" s="100" t="s">
        <v>61</v>
      </c>
    </row>
    <row r="524" spans="1:41" s="3" customFormat="1" ht="9.9499999999999993" customHeight="1" x14ac:dyDescent="0.2">
      <c r="B524" s="114" t="s">
        <v>57</v>
      </c>
      <c r="D524" s="40"/>
      <c r="E524" s="74" t="s">
        <v>215</v>
      </c>
      <c r="F524" s="74"/>
      <c r="G524" s="30" t="s">
        <v>50</v>
      </c>
      <c r="H524" s="30"/>
      <c r="I524" s="30"/>
      <c r="K524" s="30" t="s">
        <v>418</v>
      </c>
      <c r="L524" s="30"/>
      <c r="M524" s="30"/>
      <c r="N524" s="30"/>
      <c r="P524" s="74" t="s">
        <v>214</v>
      </c>
      <c r="Q524" s="89"/>
      <c r="R524" s="29"/>
      <c r="S524" s="39">
        <f>IF(Suggested="Yes",AA524,AG524)</f>
        <v>14.55</v>
      </c>
      <c r="T524" s="37" t="s">
        <v>49</v>
      </c>
      <c r="U524" s="5" t="str">
        <f>+Instructions!$B$3</f>
        <v>G</v>
      </c>
      <c r="V524" s="52"/>
      <c r="W524" s="56">
        <f>+Instructions!$C$22</f>
        <v>0</v>
      </c>
      <c r="X524" s="17">
        <f>ROUND($AA524*(1-W524)+0.004999,2)</f>
        <v>14.55</v>
      </c>
      <c r="Y524" s="52"/>
      <c r="Z524" s="6" t="s">
        <v>868</v>
      </c>
      <c r="AA524" s="39">
        <v>14.55</v>
      </c>
      <c r="AB524" s="60">
        <f t="shared" si="82"/>
        <v>0</v>
      </c>
      <c r="AC524" s="17">
        <f t="shared" si="82"/>
        <v>14.55</v>
      </c>
      <c r="AD524" s="12">
        <f>(AG524-AC524)/AG524</f>
        <v>0</v>
      </c>
      <c r="AE524" s="122"/>
      <c r="AF524" s="129">
        <v>1</v>
      </c>
      <c r="AG524" s="38">
        <f>SUM(AJ524:AL524)+AE524</f>
        <v>14.55</v>
      </c>
      <c r="AH524" s="52"/>
      <c r="AJ524" s="17">
        <f>ROUND(AC524/(1-VLOOKUP(AF524,Group,2,FALSE)),2)</f>
        <v>14.55</v>
      </c>
      <c r="AK524" s="17">
        <f>IF(VLOOKUP(AF524,Group,5,FALSE)="YES",VLOOKUP(ROUND(ROUND(AJ524,1)-AJ524,2),Round,2,FALSE)+VLOOKUP(AF524,Group,6,FALSE),0)</f>
        <v>0</v>
      </c>
      <c r="AL524" s="17">
        <f>IF(VLOOKUP(AF524,Group,7,FALSE)="",0,ROUND(AJ524-0.04999,1)-AJ524+AM524)</f>
        <v>0</v>
      </c>
      <c r="AM524" s="17" t="str">
        <f>IF(VLOOKUP(AF524,Group,7,FALSE)="","",VLOOKUP(AF524,Group,7,FALSE))</f>
        <v/>
      </c>
      <c r="AO524" s="100" t="s">
        <v>61</v>
      </c>
    </row>
    <row r="525" spans="1:41" s="3" customFormat="1" ht="9.9499999999999993" customHeight="1" x14ac:dyDescent="0.2">
      <c r="B525" s="114" t="s">
        <v>57</v>
      </c>
      <c r="D525" s="40"/>
      <c r="E525" s="74" t="s">
        <v>544</v>
      </c>
      <c r="F525" s="74"/>
      <c r="G525" s="30" t="s">
        <v>50</v>
      </c>
      <c r="H525" s="30"/>
      <c r="I525" s="30"/>
      <c r="K525" s="30" t="s">
        <v>418</v>
      </c>
      <c r="L525" s="30"/>
      <c r="M525" s="30"/>
      <c r="N525" s="30"/>
      <c r="P525" s="74" t="s">
        <v>145</v>
      </c>
      <c r="Q525" s="89"/>
      <c r="R525" s="29"/>
      <c r="S525" s="39">
        <f>IF(Suggested="Yes",AA525,AG525)</f>
        <v>22.05</v>
      </c>
      <c r="T525" s="37" t="s">
        <v>49</v>
      </c>
      <c r="U525" s="5" t="str">
        <f>+Instructions!$B$3</f>
        <v>G</v>
      </c>
      <c r="V525" s="52"/>
      <c r="W525" s="56">
        <f>+Instructions!$C$22</f>
        <v>0</v>
      </c>
      <c r="X525" s="17">
        <f>ROUND($AA525*(1-W525)+0.004999,2)</f>
        <v>22.05</v>
      </c>
      <c r="Y525" s="52"/>
      <c r="Z525" s="6" t="s">
        <v>868</v>
      </c>
      <c r="AA525" s="39">
        <v>22.05</v>
      </c>
      <c r="AB525" s="60">
        <f t="shared" si="82"/>
        <v>0</v>
      </c>
      <c r="AC525" s="17">
        <f t="shared" si="82"/>
        <v>22.05</v>
      </c>
      <c r="AD525" s="12">
        <f>(AG525-AC525)/AG525</f>
        <v>0</v>
      </c>
      <c r="AE525" s="122"/>
      <c r="AF525" s="129">
        <v>1</v>
      </c>
      <c r="AG525" s="38">
        <f>SUM(AJ525:AL525)+AE525</f>
        <v>22.05</v>
      </c>
      <c r="AH525" s="52"/>
      <c r="AJ525" s="17">
        <f>ROUND(AC525/(1-VLOOKUP(AF525,Group,2,FALSE)),2)</f>
        <v>22.05</v>
      </c>
      <c r="AK525" s="17">
        <f>IF(VLOOKUP(AF525,Group,5,FALSE)="YES",VLOOKUP(ROUND(ROUND(AJ525,1)-AJ525,2),Round,2,FALSE)+VLOOKUP(AF525,Group,6,FALSE),0)</f>
        <v>0</v>
      </c>
      <c r="AL525" s="17">
        <f>IF(VLOOKUP(AF525,Group,7,FALSE)="",0,ROUND(AJ525-0.04999,1)-AJ525+AM525)</f>
        <v>0</v>
      </c>
      <c r="AM525" s="17" t="str">
        <f>IF(VLOOKUP(AF525,Group,7,FALSE)="","",VLOOKUP(AF525,Group,7,FALSE))</f>
        <v/>
      </c>
      <c r="AO525" s="100" t="s">
        <v>61</v>
      </c>
    </row>
    <row r="526" spans="1:41" s="3" customFormat="1" ht="9.9499999999999993" customHeight="1" x14ac:dyDescent="0.2">
      <c r="B526" s="114" t="s">
        <v>57</v>
      </c>
      <c r="D526" s="40"/>
      <c r="E526" s="74" t="s">
        <v>309</v>
      </c>
      <c r="F526" s="74"/>
      <c r="G526" s="30" t="s">
        <v>50</v>
      </c>
      <c r="H526" s="30"/>
      <c r="I526" s="30"/>
      <c r="K526" s="30" t="s">
        <v>418</v>
      </c>
      <c r="L526" s="30"/>
      <c r="M526" s="30"/>
      <c r="N526" s="30"/>
      <c r="P526" s="74" t="s">
        <v>275</v>
      </c>
      <c r="Q526" s="89"/>
      <c r="R526" s="29"/>
      <c r="S526" s="39">
        <f>IF(Suggested="Yes",AA526,AG526)</f>
        <v>15.05</v>
      </c>
      <c r="T526" s="37" t="s">
        <v>49</v>
      </c>
      <c r="U526" s="5" t="str">
        <f>+Instructions!$B$3</f>
        <v>G</v>
      </c>
      <c r="V526" s="52"/>
      <c r="W526" s="56">
        <f>+Instructions!$C$22</f>
        <v>0</v>
      </c>
      <c r="X526" s="17">
        <f>ROUND($AA526*(1-W526)+0.004999,2)</f>
        <v>15.05</v>
      </c>
      <c r="Y526" s="52"/>
      <c r="Z526" s="6" t="s">
        <v>868</v>
      </c>
      <c r="AA526" s="39">
        <v>15.05</v>
      </c>
      <c r="AB526" s="60">
        <f t="shared" si="82"/>
        <v>0</v>
      </c>
      <c r="AC526" s="17">
        <f t="shared" si="82"/>
        <v>15.05</v>
      </c>
      <c r="AD526" s="12">
        <f>(AG526-AC526)/AG526</f>
        <v>0</v>
      </c>
      <c r="AE526" s="122"/>
      <c r="AF526" s="129">
        <v>1</v>
      </c>
      <c r="AG526" s="38">
        <f>SUM(AJ526:AL526)+AE526</f>
        <v>15.05</v>
      </c>
      <c r="AH526" s="52"/>
      <c r="AJ526" s="17">
        <f>ROUND(AC526/(1-VLOOKUP(AF526,Group,2,FALSE)),2)</f>
        <v>15.05</v>
      </c>
      <c r="AK526" s="17">
        <f>IF(VLOOKUP(AF526,Group,5,FALSE)="YES",VLOOKUP(ROUND(ROUND(AJ526,1)-AJ526,2),Round,2,FALSE)+VLOOKUP(AF526,Group,6,FALSE),0)</f>
        <v>0</v>
      </c>
      <c r="AL526" s="17">
        <f>IF(VLOOKUP(AF526,Group,7,FALSE)="",0,ROUND(AJ526-0.04999,1)-AJ526+AM526)</f>
        <v>0</v>
      </c>
      <c r="AM526" s="17" t="str">
        <f>IF(VLOOKUP(AF526,Group,7,FALSE)="","",VLOOKUP(AF526,Group,7,FALSE))</f>
        <v/>
      </c>
      <c r="AO526" s="100" t="s">
        <v>61</v>
      </c>
    </row>
    <row r="527" spans="1:41" s="3" customFormat="1" ht="0.95" customHeight="1" x14ac:dyDescent="0.2">
      <c r="A527" s="3" t="s">
        <v>125</v>
      </c>
      <c r="P527" s="74"/>
      <c r="Q527" s="89"/>
      <c r="R527" s="6"/>
      <c r="S527" s="39"/>
      <c r="T527" s="6"/>
      <c r="U527" s="5"/>
      <c r="V527" s="52"/>
      <c r="W527" s="56"/>
      <c r="X527" s="15"/>
      <c r="Y527" s="52"/>
      <c r="Z527" s="39"/>
      <c r="AA527" s="39"/>
      <c r="AB527" s="55"/>
      <c r="AC527" s="17"/>
      <c r="AD527" s="15"/>
      <c r="AE527" s="65"/>
      <c r="AF527" s="65"/>
      <c r="AG527" s="39"/>
      <c r="AH527" s="52"/>
      <c r="AO527" s="142"/>
    </row>
    <row r="528" spans="1:41" s="3" customFormat="1" ht="9.9499999999999993" customHeight="1" x14ac:dyDescent="0.2">
      <c r="B528" s="113" t="s">
        <v>8</v>
      </c>
      <c r="D528" s="40"/>
      <c r="E528" s="74" t="s">
        <v>222</v>
      </c>
      <c r="F528" s="74"/>
      <c r="G528" s="30" t="s">
        <v>598</v>
      </c>
      <c r="H528" s="30"/>
      <c r="I528" s="30"/>
      <c r="J528" s="30"/>
      <c r="K528" s="30" t="s">
        <v>455</v>
      </c>
      <c r="L528" s="30"/>
      <c r="M528" s="30"/>
      <c r="N528" s="30"/>
      <c r="P528" s="74" t="s">
        <v>539</v>
      </c>
      <c r="Q528" s="89"/>
      <c r="R528" s="29" t="s">
        <v>54</v>
      </c>
      <c r="S528" s="39">
        <f>IF(Suggested="Yes",AA528,AG528)</f>
        <v>246.45</v>
      </c>
      <c r="T528" s="37" t="s">
        <v>48</v>
      </c>
      <c r="U528" s="5" t="str">
        <f>+Instructions!$B$3</f>
        <v>G</v>
      </c>
      <c r="V528" s="52"/>
      <c r="W528" s="56">
        <f>+Instructions!$C$22</f>
        <v>0</v>
      </c>
      <c r="X528" s="17">
        <f>ROUND($AA528*(1-W528)+0.004999,2)</f>
        <v>246.45</v>
      </c>
      <c r="Y528" s="52"/>
      <c r="Z528" s="6" t="s">
        <v>869</v>
      </c>
      <c r="AA528" s="39">
        <v>246.45</v>
      </c>
      <c r="AB528" s="60">
        <f t="shared" ref="AB528:AC531" si="83">+W528</f>
        <v>0</v>
      </c>
      <c r="AC528" s="17">
        <f t="shared" si="83"/>
        <v>246.45</v>
      </c>
      <c r="AD528" s="12">
        <f>(AG528-AC528)/AG528</f>
        <v>0</v>
      </c>
      <c r="AE528" s="122"/>
      <c r="AF528" s="130">
        <v>3</v>
      </c>
      <c r="AG528" s="53">
        <f>SUM(AJ528:AL528)+AE528</f>
        <v>246.45</v>
      </c>
      <c r="AH528" s="52"/>
      <c r="AJ528" s="17">
        <f>ROUND(AC528/(1-VLOOKUP(AF528,Group,2,FALSE)),2)</f>
        <v>246.45</v>
      </c>
      <c r="AK528" s="17">
        <f>IF(VLOOKUP(AF528,Group,5,FALSE)="YES",VLOOKUP(ROUND(ROUND(AJ528,1)-AJ528,2),Round,2,FALSE)+VLOOKUP(AF528,Group,6,FALSE),0)</f>
        <v>0</v>
      </c>
      <c r="AL528" s="17">
        <f>IF(VLOOKUP(AF528,Group,7,FALSE)="",0,ROUND(AJ528-0.04999,1)-AJ528+AM528)</f>
        <v>0</v>
      </c>
      <c r="AM528" s="17" t="str">
        <f>IF(VLOOKUP(AF528,Group,7,FALSE)="","",VLOOKUP(AF528,Group,7,FALSE))</f>
        <v/>
      </c>
      <c r="AO528" s="100" t="s">
        <v>61</v>
      </c>
    </row>
    <row r="529" spans="1:41" s="3" customFormat="1" ht="9.9499999999999993" customHeight="1" x14ac:dyDescent="0.2">
      <c r="B529" s="113" t="s">
        <v>8</v>
      </c>
      <c r="D529" s="40"/>
      <c r="E529" s="74" t="s">
        <v>222</v>
      </c>
      <c r="F529" s="74"/>
      <c r="G529" s="30" t="s">
        <v>599</v>
      </c>
      <c r="H529" s="30"/>
      <c r="I529" s="30"/>
      <c r="J529" s="30"/>
      <c r="K529" s="30" t="s">
        <v>455</v>
      </c>
      <c r="L529" s="30"/>
      <c r="M529" s="30"/>
      <c r="N529" s="30"/>
      <c r="P529" s="74" t="s">
        <v>539</v>
      </c>
      <c r="Q529" s="89"/>
      <c r="R529" s="29" t="s">
        <v>54</v>
      </c>
      <c r="S529" s="39">
        <f>IF(Suggested="Yes",AA529,AG529)</f>
        <v>246.45</v>
      </c>
      <c r="T529" s="37" t="s">
        <v>48</v>
      </c>
      <c r="U529" s="5" t="str">
        <f>+Instructions!$B$3</f>
        <v>G</v>
      </c>
      <c r="V529" s="52"/>
      <c r="W529" s="56">
        <f>+Instructions!$C$22</f>
        <v>0</v>
      </c>
      <c r="X529" s="17">
        <f>ROUND($AA529*(1-W529)+0.004999,2)</f>
        <v>246.45</v>
      </c>
      <c r="Y529" s="52"/>
      <c r="Z529" s="6" t="s">
        <v>869</v>
      </c>
      <c r="AA529" s="39">
        <v>246.45</v>
      </c>
      <c r="AB529" s="60">
        <f t="shared" si="83"/>
        <v>0</v>
      </c>
      <c r="AC529" s="17">
        <f t="shared" si="83"/>
        <v>246.45</v>
      </c>
      <c r="AD529" s="12">
        <f>(AG529-AC529)/AG529</f>
        <v>0</v>
      </c>
      <c r="AE529" s="122"/>
      <c r="AF529" s="130">
        <v>3</v>
      </c>
      <c r="AG529" s="53">
        <f>SUM(AJ529:AL529)+AE529</f>
        <v>246.45</v>
      </c>
      <c r="AH529" s="52"/>
      <c r="AJ529" s="17">
        <f>ROUND(AC529/(1-VLOOKUP(AF529,Group,2,FALSE)),2)</f>
        <v>246.45</v>
      </c>
      <c r="AK529" s="17">
        <f>IF(VLOOKUP(AF529,Group,5,FALSE)="YES",VLOOKUP(ROUND(ROUND(AJ529,1)-AJ529,2),Round,2,FALSE)+VLOOKUP(AF529,Group,6,FALSE),0)</f>
        <v>0</v>
      </c>
      <c r="AL529" s="17">
        <f>IF(VLOOKUP(AF529,Group,7,FALSE)="",0,ROUND(AJ529-0.04999,1)-AJ529+AM529)</f>
        <v>0</v>
      </c>
      <c r="AM529" s="17" t="str">
        <f>IF(VLOOKUP(AF529,Group,7,FALSE)="","",VLOOKUP(AF529,Group,7,FALSE))</f>
        <v/>
      </c>
      <c r="AO529" s="100" t="s">
        <v>61</v>
      </c>
    </row>
    <row r="530" spans="1:41" s="3" customFormat="1" ht="9.9499999999999993" customHeight="1" x14ac:dyDescent="0.2">
      <c r="B530" s="113" t="s">
        <v>8</v>
      </c>
      <c r="D530" s="40"/>
      <c r="E530" s="74" t="s">
        <v>222</v>
      </c>
      <c r="F530" s="74"/>
      <c r="G530" s="30" t="s">
        <v>601</v>
      </c>
      <c r="H530" s="30"/>
      <c r="I530" s="30"/>
      <c r="J530" s="30"/>
      <c r="K530" s="30" t="s">
        <v>455</v>
      </c>
      <c r="L530" s="30"/>
      <c r="M530" s="30" t="s">
        <v>590</v>
      </c>
      <c r="N530" s="30"/>
      <c r="P530" s="74" t="s">
        <v>622</v>
      </c>
      <c r="Q530" s="89"/>
      <c r="R530" s="29" t="s">
        <v>54</v>
      </c>
      <c r="S530" s="39">
        <f>IF(Suggested="Yes",AA530,AG530)</f>
        <v>190.2</v>
      </c>
      <c r="T530" s="37" t="s">
        <v>48</v>
      </c>
      <c r="U530" s="5" t="str">
        <f>+Instructions!$B$3</f>
        <v>G</v>
      </c>
      <c r="V530" s="52"/>
      <c r="W530" s="56">
        <f>+Instructions!$C$22</f>
        <v>0</v>
      </c>
      <c r="X530" s="17">
        <f>ROUND($AA530*(1-W530)+0.004999,2)</f>
        <v>190.2</v>
      </c>
      <c r="Y530" s="52"/>
      <c r="Z530" s="6" t="s">
        <v>869</v>
      </c>
      <c r="AA530" s="39">
        <v>190.2</v>
      </c>
      <c r="AB530" s="60">
        <f t="shared" si="83"/>
        <v>0</v>
      </c>
      <c r="AC530" s="17">
        <f t="shared" si="83"/>
        <v>190.2</v>
      </c>
      <c r="AD530" s="12">
        <f>(AG530-AC530)/AG530</f>
        <v>0</v>
      </c>
      <c r="AE530" s="122"/>
      <c r="AF530" s="130">
        <v>3</v>
      </c>
      <c r="AG530" s="53">
        <f>SUM(AJ530:AL530)+AE530</f>
        <v>190.2</v>
      </c>
      <c r="AH530" s="52"/>
      <c r="AJ530" s="17">
        <f>ROUND(AC530/(1-VLOOKUP(AF530,Group,2,FALSE)),2)</f>
        <v>190.2</v>
      </c>
      <c r="AK530" s="17">
        <f>IF(VLOOKUP(AF530,Group,5,FALSE)="YES",VLOOKUP(ROUND(ROUND(AJ530,1)-AJ530,2),Round,2,FALSE)+VLOOKUP(AF530,Group,6,FALSE),0)</f>
        <v>0</v>
      </c>
      <c r="AL530" s="17">
        <f>IF(VLOOKUP(AF530,Group,7,FALSE)="",0,ROUND(AJ530-0.04999,1)-AJ530+AM530)</f>
        <v>0</v>
      </c>
      <c r="AM530" s="17" t="str">
        <f>IF(VLOOKUP(AF530,Group,7,FALSE)="","",VLOOKUP(AF530,Group,7,FALSE))</f>
        <v/>
      </c>
      <c r="AO530" s="100" t="s">
        <v>61</v>
      </c>
    </row>
    <row r="531" spans="1:41" s="3" customFormat="1" ht="9.9499999999999993" customHeight="1" x14ac:dyDescent="0.2">
      <c r="B531" s="113" t="s">
        <v>8</v>
      </c>
      <c r="D531" s="40"/>
      <c r="E531" s="74" t="s">
        <v>222</v>
      </c>
      <c r="F531" s="74"/>
      <c r="G531" s="30" t="s">
        <v>600</v>
      </c>
      <c r="H531" s="30"/>
      <c r="I531" s="30"/>
      <c r="J531" s="30"/>
      <c r="K531" s="30" t="s">
        <v>455</v>
      </c>
      <c r="L531" s="30"/>
      <c r="M531" s="30" t="s">
        <v>590</v>
      </c>
      <c r="N531" s="30"/>
      <c r="P531" s="74" t="s">
        <v>539</v>
      </c>
      <c r="Q531" s="89"/>
      <c r="R531" s="29" t="s">
        <v>54</v>
      </c>
      <c r="S531" s="39">
        <f>IF(Suggested="Yes",AA531,AG531)</f>
        <v>376.05</v>
      </c>
      <c r="T531" s="37" t="s">
        <v>48</v>
      </c>
      <c r="U531" s="5" t="str">
        <f>+Instructions!$B$3</f>
        <v>G</v>
      </c>
      <c r="V531" s="52"/>
      <c r="W531" s="56">
        <f>+Instructions!$C$22</f>
        <v>0</v>
      </c>
      <c r="X531" s="17">
        <f>ROUND($AA531*(1-W531)+0.004999,2)</f>
        <v>376.05</v>
      </c>
      <c r="Y531" s="52"/>
      <c r="Z531" s="6" t="s">
        <v>869</v>
      </c>
      <c r="AA531" s="39">
        <v>376.05</v>
      </c>
      <c r="AB531" s="60">
        <f t="shared" si="83"/>
        <v>0</v>
      </c>
      <c r="AC531" s="17">
        <f t="shared" si="83"/>
        <v>376.05</v>
      </c>
      <c r="AD531" s="12">
        <f>(AG531-AC531)/AG531</f>
        <v>0</v>
      </c>
      <c r="AE531" s="122"/>
      <c r="AF531" s="130">
        <v>3</v>
      </c>
      <c r="AG531" s="53">
        <f>SUM(AJ531:AL531)+AE531</f>
        <v>376.05</v>
      </c>
      <c r="AH531" s="52"/>
      <c r="AJ531" s="17">
        <f>ROUND(AC531/(1-VLOOKUP(AF531,Group,2,FALSE)),2)</f>
        <v>376.05</v>
      </c>
      <c r="AK531" s="17">
        <f>IF(VLOOKUP(AF531,Group,5,FALSE)="YES",VLOOKUP(ROUND(ROUND(AJ531,1)-AJ531,2),Round,2,FALSE)+VLOOKUP(AF531,Group,6,FALSE),0)</f>
        <v>0</v>
      </c>
      <c r="AL531" s="17">
        <f>IF(VLOOKUP(AF531,Group,7,FALSE)="",0,ROUND(AJ531-0.04999,1)-AJ531+AM531)</f>
        <v>0</v>
      </c>
      <c r="AM531" s="17" t="str">
        <f>IF(VLOOKUP(AF531,Group,7,FALSE)="","",VLOOKUP(AF531,Group,7,FALSE))</f>
        <v/>
      </c>
      <c r="AO531" s="100" t="s">
        <v>61</v>
      </c>
    </row>
    <row r="532" spans="1:41" s="3" customFormat="1" ht="1.5" customHeight="1" x14ac:dyDescent="0.2">
      <c r="A532" s="3" t="s">
        <v>125</v>
      </c>
      <c r="P532" s="74"/>
      <c r="Q532" s="89"/>
      <c r="R532" s="6"/>
      <c r="S532" s="39"/>
      <c r="T532" s="6"/>
      <c r="U532" s="5"/>
      <c r="V532" s="52"/>
      <c r="W532" s="56"/>
      <c r="X532" s="15"/>
      <c r="Y532" s="52"/>
      <c r="Z532" s="39"/>
      <c r="AA532" s="39"/>
      <c r="AB532" s="55"/>
      <c r="AC532" s="17"/>
      <c r="AD532" s="15"/>
      <c r="AE532" s="65"/>
      <c r="AF532" s="65"/>
      <c r="AG532" s="39"/>
      <c r="AH532" s="52"/>
      <c r="AO532" s="142"/>
    </row>
    <row r="533" spans="1:41" s="3" customFormat="1" ht="9.6" customHeight="1" x14ac:dyDescent="0.2">
      <c r="B533" s="120"/>
      <c r="D533" s="40" t="s">
        <v>112</v>
      </c>
      <c r="E533" s="169" t="s">
        <v>597</v>
      </c>
      <c r="F533" s="74"/>
      <c r="G533" s="30"/>
      <c r="H533" s="30"/>
      <c r="K533" s="30"/>
      <c r="L533" s="30"/>
      <c r="M533" s="30"/>
      <c r="N533" s="30"/>
      <c r="P533" s="74"/>
      <c r="Q533" s="89"/>
      <c r="R533" s="29"/>
      <c r="S533" s="39"/>
      <c r="T533" s="37"/>
      <c r="U533" s="5"/>
      <c r="V533" s="227"/>
      <c r="W533" s="56"/>
      <c r="X533" s="39"/>
      <c r="Y533" s="227"/>
      <c r="Z533" s="6"/>
      <c r="AA533" s="39"/>
      <c r="AB533" s="60"/>
      <c r="AC533" s="39"/>
      <c r="AD533" s="60"/>
      <c r="AE533" s="75"/>
      <c r="AF533" s="154"/>
      <c r="AG533" s="39"/>
      <c r="AH533" s="227"/>
      <c r="AJ533" s="17"/>
      <c r="AK533" s="17"/>
      <c r="AL533" s="17"/>
      <c r="AM533" s="17"/>
      <c r="AO533" s="31"/>
    </row>
    <row r="534" spans="1:41" s="3" customFormat="1" ht="3.95" customHeight="1" x14ac:dyDescent="0.2">
      <c r="B534" s="120"/>
      <c r="D534" s="40"/>
      <c r="E534" s="74"/>
      <c r="F534" s="74"/>
      <c r="G534" s="30"/>
      <c r="H534" s="30"/>
      <c r="I534" s="30"/>
      <c r="J534" s="30"/>
      <c r="K534" s="30"/>
      <c r="L534" s="30"/>
      <c r="M534" s="30"/>
      <c r="N534" s="30"/>
      <c r="P534" s="74"/>
      <c r="Q534" s="89"/>
      <c r="R534" s="29"/>
      <c r="S534" s="39"/>
      <c r="T534" s="37"/>
      <c r="U534" s="5"/>
      <c r="V534" s="52"/>
      <c r="W534" s="56"/>
      <c r="X534" s="39"/>
      <c r="Y534" s="52"/>
      <c r="Z534" s="6"/>
      <c r="AA534" s="39"/>
      <c r="AB534" s="60"/>
      <c r="AC534" s="39"/>
      <c r="AD534" s="60"/>
      <c r="AE534" s="75"/>
      <c r="AF534" s="154"/>
      <c r="AG534" s="39"/>
      <c r="AH534" s="52"/>
      <c r="AJ534" s="17"/>
      <c r="AK534" s="17"/>
      <c r="AL534" s="17"/>
      <c r="AM534" s="17"/>
      <c r="AO534" s="31"/>
    </row>
    <row r="535" spans="1:41" s="3" customFormat="1" ht="9.9499999999999993" customHeight="1" x14ac:dyDescent="0.2">
      <c r="C535" s="73" t="s">
        <v>744</v>
      </c>
      <c r="P535" s="74"/>
      <c r="Q535" s="89"/>
      <c r="R535" s="177" t="s">
        <v>233</v>
      </c>
      <c r="S535" s="178" t="s">
        <v>246</v>
      </c>
      <c r="T535" s="179"/>
      <c r="U535" s="5"/>
      <c r="V535" s="52"/>
      <c r="W535" s="56"/>
      <c r="X535" s="15"/>
      <c r="Y535" s="52"/>
      <c r="Z535" s="39"/>
      <c r="AA535" s="39"/>
      <c r="AB535" s="55"/>
      <c r="AC535" s="17"/>
      <c r="AD535" s="15"/>
      <c r="AE535" s="65"/>
      <c r="AF535" s="65"/>
      <c r="AG535" s="39"/>
      <c r="AH535" s="52"/>
      <c r="AO535" s="142"/>
    </row>
    <row r="536" spans="1:41" s="3" customFormat="1" ht="2.4500000000000002" customHeight="1" x14ac:dyDescent="0.2">
      <c r="C536" s="73"/>
      <c r="P536" s="74"/>
      <c r="Q536" s="89"/>
      <c r="R536" s="6"/>
      <c r="S536" s="39"/>
      <c r="T536" s="6"/>
      <c r="U536" s="5"/>
      <c r="V536" s="52"/>
      <c r="W536" s="56"/>
      <c r="X536" s="15"/>
      <c r="Y536" s="52"/>
      <c r="Z536" s="39"/>
      <c r="AA536" s="39"/>
      <c r="AB536" s="55"/>
      <c r="AC536" s="17"/>
      <c r="AD536" s="15"/>
      <c r="AE536" s="65"/>
      <c r="AF536" s="65"/>
      <c r="AG536" s="39"/>
      <c r="AH536" s="52"/>
      <c r="AO536" s="142"/>
    </row>
    <row r="537" spans="1:41" s="3" customFormat="1" ht="9.9499999999999993" customHeight="1" x14ac:dyDescent="0.2">
      <c r="D537" s="40" t="s">
        <v>10</v>
      </c>
      <c r="E537" s="143" t="s">
        <v>387</v>
      </c>
      <c r="G537" s="143"/>
      <c r="H537" s="143"/>
      <c r="I537" s="143"/>
      <c r="J537" s="143"/>
      <c r="K537" s="143"/>
      <c r="L537" s="143"/>
      <c r="N537" s="143"/>
      <c r="P537" s="74"/>
      <c r="Q537" s="89"/>
      <c r="R537" s="6"/>
      <c r="S537" s="39"/>
      <c r="T537" s="6"/>
      <c r="U537" s="5"/>
      <c r="V537" s="52"/>
      <c r="W537" s="56"/>
      <c r="X537" s="15"/>
      <c r="Y537" s="52"/>
      <c r="Z537" s="39"/>
      <c r="AA537" s="39"/>
      <c r="AB537" s="55"/>
      <c r="AC537" s="17"/>
      <c r="AD537" s="15"/>
      <c r="AE537" s="65"/>
      <c r="AF537" s="65"/>
      <c r="AG537" s="39"/>
      <c r="AH537" s="52"/>
      <c r="AO537" s="142"/>
    </row>
    <row r="538" spans="1:41" s="3" customFormat="1" ht="1.5" customHeight="1" x14ac:dyDescent="0.2">
      <c r="B538" s="120"/>
      <c r="D538" s="40"/>
      <c r="E538" s="74"/>
      <c r="F538" s="74"/>
      <c r="G538" s="30"/>
      <c r="H538" s="30"/>
      <c r="I538" s="30"/>
      <c r="J538" s="30"/>
      <c r="K538" s="30"/>
      <c r="L538" s="30"/>
      <c r="M538" s="30"/>
      <c r="N538" s="30"/>
      <c r="P538" s="74"/>
      <c r="Q538" s="89"/>
      <c r="R538" s="29"/>
      <c r="S538" s="39"/>
      <c r="T538" s="37"/>
      <c r="U538" s="5"/>
      <c r="V538" s="52"/>
      <c r="W538" s="56"/>
      <c r="X538" s="39"/>
      <c r="Y538" s="52"/>
      <c r="Z538" s="6"/>
      <c r="AA538" s="39"/>
      <c r="AB538" s="60"/>
      <c r="AC538" s="39"/>
      <c r="AD538" s="60"/>
      <c r="AE538" s="75"/>
      <c r="AF538" s="154"/>
      <c r="AG538" s="39"/>
      <c r="AH538" s="52"/>
      <c r="AJ538" s="17"/>
      <c r="AK538" s="17"/>
      <c r="AL538" s="17"/>
      <c r="AM538" s="17"/>
      <c r="AO538" s="31"/>
    </row>
    <row r="539" spans="1:41" s="3" customFormat="1" ht="10.5" customHeight="1" x14ac:dyDescent="0.2">
      <c r="B539" s="114" t="s">
        <v>57</v>
      </c>
      <c r="D539" s="40"/>
      <c r="E539" s="74" t="s">
        <v>94</v>
      </c>
      <c r="F539" s="74"/>
      <c r="G539" s="30" t="s">
        <v>50</v>
      </c>
      <c r="H539" s="30"/>
      <c r="I539" s="30"/>
      <c r="J539" s="30" t="s">
        <v>185</v>
      </c>
      <c r="K539" s="30"/>
      <c r="L539" s="30"/>
      <c r="M539" s="30"/>
      <c r="N539" s="30"/>
      <c r="P539" s="74" t="s">
        <v>591</v>
      </c>
      <c r="Q539" s="89" t="s">
        <v>14</v>
      </c>
      <c r="R539" s="29" t="s">
        <v>54</v>
      </c>
      <c r="S539" s="39">
        <f>IF(Suggested="Yes",AA539,AG539)</f>
        <v>7.65</v>
      </c>
      <c r="T539" s="37" t="s">
        <v>49</v>
      </c>
      <c r="U539" s="5" t="str">
        <f>+Instructions!$B$3</f>
        <v>G</v>
      </c>
      <c r="V539" s="52"/>
      <c r="W539" s="56">
        <f>+Instructions!$C$22</f>
        <v>0</v>
      </c>
      <c r="X539" s="17">
        <f>ROUND($AA539*(1-W539)+0.004999,2)</f>
        <v>7.65</v>
      </c>
      <c r="Y539" s="52"/>
      <c r="Z539" s="6" t="s">
        <v>868</v>
      </c>
      <c r="AA539" s="39">
        <v>7.65</v>
      </c>
      <c r="AB539" s="60">
        <f>+W539</f>
        <v>0</v>
      </c>
      <c r="AC539" s="17">
        <f>+X539</f>
        <v>7.65</v>
      </c>
      <c r="AD539" s="12">
        <f>(AG539-AC539)/AG539</f>
        <v>0</v>
      </c>
      <c r="AE539" s="122"/>
      <c r="AF539" s="129">
        <v>1</v>
      </c>
      <c r="AG539" s="38">
        <f>SUM(AJ539:AL539)+AE539</f>
        <v>7.65</v>
      </c>
      <c r="AH539" s="52"/>
      <c r="AJ539" s="17">
        <f>ROUND(AC539/(1-VLOOKUP(AF539,Group,2,FALSE)),2)</f>
        <v>7.65</v>
      </c>
      <c r="AK539" s="17">
        <f>IF(VLOOKUP(AF539,Group,5,FALSE)="YES",VLOOKUP(ROUND(ROUND(AJ539,1)-AJ539,2),Round,2,FALSE)+VLOOKUP(AF539,Group,6,FALSE),0)</f>
        <v>0</v>
      </c>
      <c r="AL539" s="17">
        <f>IF(VLOOKUP(AF539,Group,7,FALSE)="",0,ROUND(AJ539-0.04999,1)-AJ539+AM539)</f>
        <v>0</v>
      </c>
      <c r="AM539" s="17" t="str">
        <f>IF(VLOOKUP(AF539,Group,7,FALSE)="","",VLOOKUP(AF539,Group,7,FALSE))</f>
        <v/>
      </c>
      <c r="AO539" s="100" t="s">
        <v>61</v>
      </c>
    </row>
    <row r="540" spans="1:41" s="3" customFormat="1" ht="9.9499999999999993" customHeight="1" x14ac:dyDescent="0.2">
      <c r="B540" s="114" t="s">
        <v>57</v>
      </c>
      <c r="D540" s="40"/>
      <c r="E540" s="74" t="s">
        <v>144</v>
      </c>
      <c r="F540" s="74"/>
      <c r="G540" s="30" t="s">
        <v>50</v>
      </c>
      <c r="H540" s="30"/>
      <c r="I540" s="30"/>
      <c r="J540" s="30" t="s">
        <v>185</v>
      </c>
      <c r="K540" s="30"/>
      <c r="L540" s="30"/>
      <c r="M540" s="30"/>
      <c r="N540" s="30"/>
      <c r="P540" s="74" t="s">
        <v>145</v>
      </c>
      <c r="Q540" s="89" t="s">
        <v>14</v>
      </c>
      <c r="R540" s="29" t="s">
        <v>154</v>
      </c>
      <c r="S540" s="39">
        <f>IF(Suggested="Yes",AA540,AG540)</f>
        <v>7.25</v>
      </c>
      <c r="T540" s="37" t="s">
        <v>49</v>
      </c>
      <c r="U540" s="5" t="str">
        <f>+Instructions!$B$3</f>
        <v>G</v>
      </c>
      <c r="V540" s="52"/>
      <c r="W540" s="56">
        <f>+Instructions!$C$22</f>
        <v>0</v>
      </c>
      <c r="X540" s="17">
        <f>ROUND($AA540*(1-W540)+0.004999,2)</f>
        <v>7.25</v>
      </c>
      <c r="Y540" s="52"/>
      <c r="Z540" s="6" t="s">
        <v>868</v>
      </c>
      <c r="AA540" s="39">
        <v>7.25</v>
      </c>
      <c r="AB540" s="60">
        <f t="shared" ref="AB540:AC542" si="84">+W540</f>
        <v>0</v>
      </c>
      <c r="AC540" s="17">
        <f t="shared" si="84"/>
        <v>7.25</v>
      </c>
      <c r="AD540" s="12">
        <f>(AG540-AC540)/AG540</f>
        <v>0</v>
      </c>
      <c r="AE540" s="122"/>
      <c r="AF540" s="129">
        <v>1</v>
      </c>
      <c r="AG540" s="38">
        <f>SUM(AJ540:AL540)+AE540</f>
        <v>7.25</v>
      </c>
      <c r="AH540" s="52"/>
      <c r="AJ540" s="17">
        <f>ROUND(AC540/(1-VLOOKUP(AF540,Group,2,FALSE)),2)</f>
        <v>7.25</v>
      </c>
      <c r="AK540" s="17">
        <f>IF(VLOOKUP(AF540,Group,5,FALSE)="YES",VLOOKUP(ROUND(ROUND(AJ540,1)-AJ540,2),Round,2,FALSE)+VLOOKUP(AF540,Group,6,FALSE),0)</f>
        <v>0</v>
      </c>
      <c r="AL540" s="17">
        <f>IF(VLOOKUP(AF540,Group,7,FALSE)="",0,ROUND(AJ540-0.04999,1)-AJ540+AM540)</f>
        <v>0</v>
      </c>
      <c r="AM540" s="17" t="str">
        <f>IF(VLOOKUP(AF540,Group,7,FALSE)="","",VLOOKUP(AF540,Group,7,FALSE))</f>
        <v/>
      </c>
      <c r="AO540" s="100" t="s">
        <v>61</v>
      </c>
    </row>
    <row r="541" spans="1:41" s="3" customFormat="1" ht="9.9499999999999993" customHeight="1" x14ac:dyDescent="0.2">
      <c r="B541" s="114" t="s">
        <v>57</v>
      </c>
      <c r="D541" s="40"/>
      <c r="E541" s="74" t="s">
        <v>219</v>
      </c>
      <c r="F541" s="74"/>
      <c r="G541" s="30" t="s">
        <v>50</v>
      </c>
      <c r="H541" s="30"/>
      <c r="I541" s="30"/>
      <c r="J541" s="30" t="s">
        <v>185</v>
      </c>
      <c r="K541" s="30"/>
      <c r="L541" s="30"/>
      <c r="M541" s="30"/>
      <c r="N541" s="30"/>
      <c r="P541" s="74" t="s">
        <v>275</v>
      </c>
      <c r="Q541" s="89"/>
      <c r="R541" s="29"/>
      <c r="S541" s="39">
        <f>IF(Suggested="Yes",AA541,AG541)</f>
        <v>7.7</v>
      </c>
      <c r="T541" s="37" t="s">
        <v>49</v>
      </c>
      <c r="U541" s="5" t="str">
        <f>+Instructions!$B$3</f>
        <v>G</v>
      </c>
      <c r="V541" s="52"/>
      <c r="W541" s="56">
        <f>+Instructions!$C$22</f>
        <v>0</v>
      </c>
      <c r="X541" s="17">
        <f>ROUND($AA541*(1-W541)+0.004999,2)</f>
        <v>7.7</v>
      </c>
      <c r="Y541" s="52"/>
      <c r="Z541" s="6" t="s">
        <v>868</v>
      </c>
      <c r="AA541" s="39">
        <v>7.7</v>
      </c>
      <c r="AB541" s="60">
        <f t="shared" si="84"/>
        <v>0</v>
      </c>
      <c r="AC541" s="17">
        <f t="shared" si="84"/>
        <v>7.7</v>
      </c>
      <c r="AD541" s="12">
        <f>(AG541-AC541)/AG541</f>
        <v>0</v>
      </c>
      <c r="AE541" s="122"/>
      <c r="AF541" s="129">
        <v>1</v>
      </c>
      <c r="AG541" s="38">
        <f>SUM(AJ541:AL541)+AE541</f>
        <v>7.7</v>
      </c>
      <c r="AH541" s="52"/>
      <c r="AJ541" s="17">
        <f>ROUND(AC541/(1-VLOOKUP(AF541,Group,2,FALSE)),2)</f>
        <v>7.7</v>
      </c>
      <c r="AK541" s="17">
        <f>IF(VLOOKUP(AF541,Group,5,FALSE)="YES",VLOOKUP(ROUND(ROUND(AJ541,1)-AJ541,2),Round,2,FALSE)+VLOOKUP(AF541,Group,6,FALSE),0)</f>
        <v>0</v>
      </c>
      <c r="AL541" s="17">
        <f>IF(VLOOKUP(AF541,Group,7,FALSE)="",0,ROUND(AJ541-0.04999,1)-AJ541+AM541)</f>
        <v>0</v>
      </c>
      <c r="AM541" s="17" t="str">
        <f>IF(VLOOKUP(AF541,Group,7,FALSE)="","",VLOOKUP(AF541,Group,7,FALSE))</f>
        <v/>
      </c>
      <c r="AO541" s="100" t="s">
        <v>61</v>
      </c>
    </row>
    <row r="542" spans="1:41" s="3" customFormat="1" ht="9.9499999999999993" customHeight="1" x14ac:dyDescent="0.2">
      <c r="B542" s="114" t="s">
        <v>57</v>
      </c>
      <c r="D542" s="40"/>
      <c r="E542" s="74" t="s">
        <v>236</v>
      </c>
      <c r="F542" s="74"/>
      <c r="G542" s="30" t="s">
        <v>50</v>
      </c>
      <c r="H542" s="30"/>
      <c r="I542" s="30"/>
      <c r="J542" s="30" t="s">
        <v>185</v>
      </c>
      <c r="K542" s="30"/>
      <c r="L542" s="30"/>
      <c r="M542" s="30"/>
      <c r="N542" s="30" t="s">
        <v>139</v>
      </c>
      <c r="P542" s="74" t="s">
        <v>275</v>
      </c>
      <c r="Q542" s="89"/>
      <c r="R542" s="29"/>
      <c r="S542" s="39">
        <f>IF(Suggested="Yes",AA542,AG542)</f>
        <v>8.9499999999999993</v>
      </c>
      <c r="T542" s="37" t="s">
        <v>49</v>
      </c>
      <c r="U542" s="5" t="str">
        <f>+Instructions!$B$3</f>
        <v>G</v>
      </c>
      <c r="V542" s="52"/>
      <c r="W542" s="56">
        <f>+Instructions!$C$22</f>
        <v>0</v>
      </c>
      <c r="X542" s="17">
        <f>ROUND($AA542*(1-W542)+0.004999,2)</f>
        <v>8.9499999999999993</v>
      </c>
      <c r="Y542" s="52"/>
      <c r="Z542" s="6" t="s">
        <v>868</v>
      </c>
      <c r="AA542" s="39">
        <v>8.9499999999999993</v>
      </c>
      <c r="AB542" s="60">
        <f t="shared" si="84"/>
        <v>0</v>
      </c>
      <c r="AC542" s="17">
        <f t="shared" si="84"/>
        <v>8.9499999999999993</v>
      </c>
      <c r="AD542" s="12">
        <f>(AG542-AC542)/AG542</f>
        <v>0</v>
      </c>
      <c r="AE542" s="122"/>
      <c r="AF542" s="129">
        <v>1</v>
      </c>
      <c r="AG542" s="38">
        <f>SUM(AJ542:AL542)+AE542</f>
        <v>8.9499999999999993</v>
      </c>
      <c r="AH542" s="52"/>
      <c r="AJ542" s="17">
        <f>ROUND(AC542/(1-VLOOKUP(AF542,Group,2,FALSE)),2)</f>
        <v>8.9499999999999993</v>
      </c>
      <c r="AK542" s="17">
        <f>IF(VLOOKUP(AF542,Group,5,FALSE)="YES",VLOOKUP(ROUND(ROUND(AJ542,1)-AJ542,2),Round,2,FALSE)+VLOOKUP(AF542,Group,6,FALSE),0)</f>
        <v>0</v>
      </c>
      <c r="AL542" s="17">
        <f>IF(VLOOKUP(AF542,Group,7,FALSE)="",0,ROUND(AJ542-0.04999,1)-AJ542+AM542)</f>
        <v>0</v>
      </c>
      <c r="AM542" s="17" t="str">
        <f>IF(VLOOKUP(AF542,Group,7,FALSE)="","",VLOOKUP(AF542,Group,7,FALSE))</f>
        <v/>
      </c>
      <c r="AO542" s="100" t="s">
        <v>61</v>
      </c>
    </row>
    <row r="543" spans="1:41" s="3" customFormat="1" ht="1.5" customHeight="1" x14ac:dyDescent="0.2">
      <c r="B543" s="120"/>
      <c r="D543" s="40"/>
      <c r="E543" s="74"/>
      <c r="F543" s="74"/>
      <c r="G543" s="30"/>
      <c r="H543" s="30"/>
      <c r="I543" s="30"/>
      <c r="J543" s="30"/>
      <c r="K543" s="30"/>
      <c r="L543" s="30"/>
      <c r="M543" s="30"/>
      <c r="N543" s="30"/>
      <c r="P543" s="74"/>
      <c r="Q543" s="89"/>
      <c r="R543" s="29"/>
      <c r="S543" s="39"/>
      <c r="T543" s="37"/>
      <c r="U543" s="5"/>
      <c r="V543" s="52"/>
      <c r="W543" s="56"/>
      <c r="X543" s="39"/>
      <c r="Y543" s="52"/>
      <c r="Z543" s="6"/>
      <c r="AA543" s="39"/>
      <c r="AB543" s="60"/>
      <c r="AC543" s="39"/>
      <c r="AD543" s="60"/>
      <c r="AE543" s="75"/>
      <c r="AF543" s="154"/>
      <c r="AG543" s="39"/>
      <c r="AH543" s="52"/>
      <c r="AJ543" s="17"/>
      <c r="AK543" s="17"/>
      <c r="AL543" s="17"/>
      <c r="AM543" s="17"/>
      <c r="AO543" s="31"/>
    </row>
    <row r="544" spans="1:41" s="3" customFormat="1" ht="9.9499999999999993" customHeight="1" x14ac:dyDescent="0.2">
      <c r="B544" s="113" t="s">
        <v>8</v>
      </c>
      <c r="D544" s="40"/>
      <c r="E544" s="74" t="s">
        <v>242</v>
      </c>
      <c r="F544" s="74"/>
      <c r="G544" s="30" t="s">
        <v>95</v>
      </c>
      <c r="H544" s="30"/>
      <c r="I544" s="30"/>
      <c r="J544" s="30" t="s">
        <v>184</v>
      </c>
      <c r="K544" s="30"/>
      <c r="L544" s="30" t="s">
        <v>280</v>
      </c>
      <c r="M544" s="30"/>
      <c r="N544" s="187" t="s">
        <v>278</v>
      </c>
      <c r="P544" s="74"/>
      <c r="Q544" s="89" t="s">
        <v>14</v>
      </c>
      <c r="R544" s="29" t="s">
        <v>154</v>
      </c>
      <c r="S544" s="39">
        <f>IF(Suggested="Yes",AA544,AG544)</f>
        <v>43.25</v>
      </c>
      <c r="T544" s="37" t="s">
        <v>48</v>
      </c>
      <c r="U544" s="5" t="str">
        <f>+Instructions!$B$3</f>
        <v>G</v>
      </c>
      <c r="V544" s="52"/>
      <c r="W544" s="56">
        <f>+Instructions!$C$22</f>
        <v>0</v>
      </c>
      <c r="X544" s="17">
        <f>ROUND($AA544*(1-W544)+0.004999,2)</f>
        <v>43.25</v>
      </c>
      <c r="Y544" s="52"/>
      <c r="Z544" s="6" t="s">
        <v>869</v>
      </c>
      <c r="AA544" s="39">
        <v>43.25</v>
      </c>
      <c r="AB544" s="60">
        <f>+W544</f>
        <v>0</v>
      </c>
      <c r="AC544" s="17">
        <f>+X544</f>
        <v>43.25</v>
      </c>
      <c r="AD544" s="12">
        <f>(AG544-AC544)/AG544</f>
        <v>0</v>
      </c>
      <c r="AE544" s="122"/>
      <c r="AF544" s="130">
        <v>3</v>
      </c>
      <c r="AG544" s="53">
        <f>SUM(AJ544:AL544)+AE544</f>
        <v>43.25</v>
      </c>
      <c r="AH544" s="52"/>
      <c r="AJ544" s="17">
        <f>ROUND(AC544/(1-VLOOKUP(AF544,Group,2,FALSE)),2)</f>
        <v>43.25</v>
      </c>
      <c r="AK544" s="17">
        <f>IF(VLOOKUP(AF544,Group,5,FALSE)="YES",VLOOKUP(ROUND(ROUND(AJ544,1)-AJ544,2),Round,2,FALSE)+VLOOKUP(AF544,Group,6,FALSE),0)</f>
        <v>0</v>
      </c>
      <c r="AL544" s="17">
        <f>IF(VLOOKUP(AF544,Group,7,FALSE)="",0,ROUND(AJ544-0.04999,1)-AJ544+AM544)</f>
        <v>0</v>
      </c>
      <c r="AM544" s="17" t="str">
        <f>IF(VLOOKUP(AF544,Group,7,FALSE)="","",VLOOKUP(AF544,Group,7,FALSE))</f>
        <v/>
      </c>
      <c r="AO544" s="100" t="s">
        <v>61</v>
      </c>
    </row>
    <row r="545" spans="1:41" s="3" customFormat="1" ht="1.5" customHeight="1" x14ac:dyDescent="0.2">
      <c r="B545" s="120"/>
      <c r="D545" s="40"/>
      <c r="E545" s="74"/>
      <c r="F545" s="74"/>
      <c r="G545" s="30"/>
      <c r="H545" s="30"/>
      <c r="I545" s="30"/>
      <c r="J545" s="30"/>
      <c r="K545" s="30"/>
      <c r="L545" s="30"/>
      <c r="M545" s="30"/>
      <c r="N545" s="30"/>
      <c r="P545" s="74"/>
      <c r="Q545" s="89"/>
      <c r="R545" s="29"/>
      <c r="S545" s="39"/>
      <c r="T545" s="37"/>
      <c r="U545" s="5"/>
      <c r="V545" s="52"/>
      <c r="W545" s="56"/>
      <c r="X545" s="39"/>
      <c r="Y545" s="52"/>
      <c r="Z545" s="6"/>
      <c r="AA545" s="39"/>
      <c r="AB545" s="60"/>
      <c r="AC545" s="39"/>
      <c r="AD545" s="60"/>
      <c r="AE545" s="75"/>
      <c r="AF545" s="154"/>
      <c r="AG545" s="39"/>
      <c r="AH545" s="52"/>
      <c r="AJ545" s="17"/>
      <c r="AK545" s="17"/>
      <c r="AL545" s="17"/>
      <c r="AM545" s="17"/>
      <c r="AO545" s="31"/>
    </row>
    <row r="546" spans="1:41" s="3" customFormat="1" ht="9.9499999999999993" customHeight="1" x14ac:dyDescent="0.2">
      <c r="B546" s="115" t="s">
        <v>47</v>
      </c>
      <c r="D546" s="40"/>
      <c r="E546" s="74" t="s">
        <v>100</v>
      </c>
      <c r="F546" s="74"/>
      <c r="G546" s="30" t="s">
        <v>108</v>
      </c>
      <c r="H546" s="30"/>
      <c r="I546" s="30"/>
      <c r="J546" s="30" t="s">
        <v>184</v>
      </c>
      <c r="K546" s="30"/>
      <c r="L546" s="30"/>
      <c r="M546" s="30" t="s">
        <v>139</v>
      </c>
      <c r="N546" s="30" t="s">
        <v>139</v>
      </c>
      <c r="P546" s="74" t="s">
        <v>425</v>
      </c>
      <c r="Q546" s="89"/>
      <c r="R546" s="29"/>
      <c r="S546" s="39">
        <f>IF(Suggested="Yes",AA546,AG546)</f>
        <v>7.4</v>
      </c>
      <c r="T546" s="37" t="s">
        <v>48</v>
      </c>
      <c r="U546" s="5" t="str">
        <f>+Instructions!$B$3</f>
        <v>G</v>
      </c>
      <c r="V546" s="52"/>
      <c r="W546" s="56">
        <f>+Instructions!$C$22</f>
        <v>0</v>
      </c>
      <c r="X546" s="39">
        <f>ROUND($AA546*(1-W546)+0.004999,2)</f>
        <v>7.4</v>
      </c>
      <c r="Y546" s="52"/>
      <c r="Z546" s="6" t="s">
        <v>869</v>
      </c>
      <c r="AA546" s="39">
        <v>7.4</v>
      </c>
      <c r="AB546" s="60">
        <f>+W546</f>
        <v>0</v>
      </c>
      <c r="AC546" s="39">
        <f>+X546</f>
        <v>7.4</v>
      </c>
      <c r="AD546" s="60">
        <f>(AG546-AC546)/AG546</f>
        <v>0</v>
      </c>
      <c r="AE546" s="122"/>
      <c r="AF546" s="131">
        <v>2</v>
      </c>
      <c r="AG546" s="44">
        <f>SUM(AJ546:AL546)+AE546</f>
        <v>7.4</v>
      </c>
      <c r="AH546" s="52"/>
      <c r="AJ546" s="17">
        <f>ROUND(AC546/(1-VLOOKUP(AF546,Group,2,FALSE)),2)</f>
        <v>7.4</v>
      </c>
      <c r="AK546" s="17">
        <f>IF(VLOOKUP(AF546,Group,5,FALSE)="YES",VLOOKUP(ROUND(ROUND(AJ546,1)-AJ546,2),Round,2,FALSE)+VLOOKUP(AF546,Group,6,FALSE),0)</f>
        <v>0</v>
      </c>
      <c r="AL546" s="17">
        <f>IF(VLOOKUP(AF546,Group,7,FALSE)="",0,ROUND(AJ546-0.04999,1)-AJ546+AM546)</f>
        <v>0</v>
      </c>
      <c r="AM546" s="17" t="str">
        <f>IF(VLOOKUP(AF546,Group,7,FALSE)="","",VLOOKUP(AF546,Group,7,FALSE))</f>
        <v/>
      </c>
      <c r="AO546" s="100" t="s">
        <v>61</v>
      </c>
    </row>
    <row r="547" spans="1:41" s="3" customFormat="1" ht="2.4500000000000002" customHeight="1" x14ac:dyDescent="0.2">
      <c r="B547" s="120"/>
      <c r="D547" s="40"/>
      <c r="E547" s="74"/>
      <c r="F547" s="74"/>
      <c r="G547" s="30"/>
      <c r="H547" s="30"/>
      <c r="I547" s="30"/>
      <c r="J547" s="30"/>
      <c r="K547" s="30"/>
      <c r="L547" s="30"/>
      <c r="M547" s="30"/>
      <c r="N547" s="30"/>
      <c r="P547" s="74"/>
      <c r="Q547" s="89"/>
      <c r="R547" s="29"/>
      <c r="S547" s="39"/>
      <c r="T547" s="37"/>
      <c r="U547" s="5"/>
      <c r="V547" s="52"/>
      <c r="W547" s="56"/>
      <c r="X547" s="39"/>
      <c r="Y547" s="52"/>
      <c r="Z547" s="6"/>
      <c r="AA547" s="39"/>
      <c r="AB547" s="60"/>
      <c r="AC547" s="39"/>
      <c r="AD547" s="60"/>
      <c r="AE547" s="75"/>
      <c r="AF547" s="154"/>
      <c r="AG547" s="39"/>
      <c r="AH547" s="52"/>
      <c r="AJ547" s="17"/>
      <c r="AK547" s="17"/>
      <c r="AL547" s="17"/>
      <c r="AM547" s="17"/>
      <c r="AO547" s="31"/>
    </row>
    <row r="548" spans="1:41" s="3" customFormat="1" ht="10.5" customHeight="1" x14ac:dyDescent="0.2">
      <c r="B548" s="114" t="s">
        <v>57</v>
      </c>
      <c r="D548" s="40"/>
      <c r="E548" s="74" t="s">
        <v>100</v>
      </c>
      <c r="F548" s="74"/>
      <c r="G548" s="30" t="s">
        <v>863</v>
      </c>
      <c r="H548" s="30"/>
      <c r="I548" s="30"/>
      <c r="J548" s="30" t="s">
        <v>240</v>
      </c>
      <c r="K548" s="30"/>
      <c r="L548" s="30"/>
      <c r="M548" s="30"/>
      <c r="N548" s="30"/>
      <c r="P548" s="74" t="s">
        <v>255</v>
      </c>
      <c r="Q548" s="89"/>
      <c r="R548" s="29"/>
      <c r="S548" s="39">
        <f>IF(Suggested="Yes",AA548,AG548)</f>
        <v>18.649999999999999</v>
      </c>
      <c r="T548" s="37" t="s">
        <v>49</v>
      </c>
      <c r="U548" s="5" t="str">
        <f>+Instructions!$B$3</f>
        <v>G</v>
      </c>
      <c r="V548" s="52"/>
      <c r="W548" s="56">
        <f>+Instructions!$C$22</f>
        <v>0</v>
      </c>
      <c r="X548" s="17">
        <f t="shared" ref="X548" si="85">ROUND($AA548*(1-W548)+0.004999,2)</f>
        <v>18.649999999999999</v>
      </c>
      <c r="Y548" s="52"/>
      <c r="Z548" s="6" t="s">
        <v>868</v>
      </c>
      <c r="AA548" s="39">
        <v>18.649999999999999</v>
      </c>
      <c r="AB548" s="60">
        <f t="shared" ref="AB548" si="86">+W548</f>
        <v>0</v>
      </c>
      <c r="AC548" s="17">
        <f t="shared" ref="AC548" si="87">+X548</f>
        <v>18.649999999999999</v>
      </c>
      <c r="AD548" s="12">
        <f t="shared" ref="AD548" si="88">(AG548-AC548)/AG548</f>
        <v>0</v>
      </c>
      <c r="AE548" s="122"/>
      <c r="AF548" s="129">
        <v>1</v>
      </c>
      <c r="AG548" s="38">
        <f t="shared" ref="AG548" si="89">SUM(AJ548:AL548)+AE548</f>
        <v>18.649999999999999</v>
      </c>
      <c r="AH548" s="52"/>
      <c r="AJ548" s="17">
        <f t="shared" ref="AJ548" si="90">ROUND(AC548/(1-VLOOKUP(AF548,Group,2,FALSE)),2)</f>
        <v>18.649999999999999</v>
      </c>
      <c r="AK548" s="17">
        <f t="shared" ref="AK548" si="91">IF(VLOOKUP(AF548,Group,5,FALSE)="YES",VLOOKUP(ROUND(ROUND(AJ548,1)-AJ548,2),Round,2,FALSE)+VLOOKUP(AF548,Group,6,FALSE),0)</f>
        <v>0</v>
      </c>
      <c r="AL548" s="17">
        <f t="shared" ref="AL548" si="92">IF(VLOOKUP(AF548,Group,7,FALSE)="",0,ROUND(AJ548-0.04999,1)-AJ548+AM548)</f>
        <v>0</v>
      </c>
      <c r="AM548" s="17" t="str">
        <f t="shared" ref="AM548" si="93">IF(VLOOKUP(AF548,Group,7,FALSE)="","",VLOOKUP(AF548,Group,7,FALSE))</f>
        <v/>
      </c>
      <c r="AO548" s="100" t="s">
        <v>61</v>
      </c>
    </row>
    <row r="549" spans="1:41" s="3" customFormat="1" ht="10.5" customHeight="1" x14ac:dyDescent="0.2">
      <c r="B549" s="114" t="s">
        <v>57</v>
      </c>
      <c r="D549" s="40"/>
      <c r="E549" s="74" t="s">
        <v>94</v>
      </c>
      <c r="F549" s="74"/>
      <c r="G549" s="30" t="s">
        <v>50</v>
      </c>
      <c r="H549" s="30"/>
      <c r="I549" s="30"/>
      <c r="J549" s="30" t="s">
        <v>240</v>
      </c>
      <c r="K549" s="30"/>
      <c r="L549" s="30"/>
      <c r="M549" s="30"/>
      <c r="N549" s="30"/>
      <c r="P549" s="74" t="s">
        <v>591</v>
      </c>
      <c r="Q549" s="89"/>
      <c r="R549" s="29"/>
      <c r="S549" s="39">
        <f>IF(Suggested="Yes",AA549,AG549)</f>
        <v>9.15</v>
      </c>
      <c r="T549" s="37" t="s">
        <v>49</v>
      </c>
      <c r="U549" s="5" t="str">
        <f>+Instructions!$B$3</f>
        <v>G</v>
      </c>
      <c r="V549" s="52"/>
      <c r="W549" s="56">
        <f>+Instructions!$C$22</f>
        <v>0</v>
      </c>
      <c r="X549" s="17">
        <f>ROUND($AA549*(1-W549)+0.004999,2)</f>
        <v>9.15</v>
      </c>
      <c r="Y549" s="52"/>
      <c r="Z549" s="6" t="s">
        <v>868</v>
      </c>
      <c r="AA549" s="39">
        <v>9.15</v>
      </c>
      <c r="AB549" s="60">
        <f>+W549</f>
        <v>0</v>
      </c>
      <c r="AC549" s="17">
        <f>+X549</f>
        <v>9.15</v>
      </c>
      <c r="AD549" s="12">
        <f>(AG549-AC549)/AG549</f>
        <v>0</v>
      </c>
      <c r="AE549" s="122"/>
      <c r="AF549" s="129">
        <v>1</v>
      </c>
      <c r="AG549" s="38">
        <f>SUM(AJ549:AL549)+AE549</f>
        <v>9.15</v>
      </c>
      <c r="AH549" s="52"/>
      <c r="AJ549" s="17">
        <f>ROUND(AC549/(1-VLOOKUP(AF549,Group,2,FALSE)),2)</f>
        <v>9.15</v>
      </c>
      <c r="AK549" s="17">
        <f>IF(VLOOKUP(AF549,Group,5,FALSE)="YES",VLOOKUP(ROUND(ROUND(AJ549,1)-AJ549,2),Round,2,FALSE)+VLOOKUP(AF549,Group,6,FALSE),0)</f>
        <v>0</v>
      </c>
      <c r="AL549" s="17">
        <f>IF(VLOOKUP(AF549,Group,7,FALSE)="",0,ROUND(AJ549-0.04999,1)-AJ549+AM549)</f>
        <v>0</v>
      </c>
      <c r="AM549" s="17" t="str">
        <f>IF(VLOOKUP(AF549,Group,7,FALSE)="","",VLOOKUP(AF549,Group,7,FALSE))</f>
        <v/>
      </c>
      <c r="AO549" s="100" t="s">
        <v>61</v>
      </c>
    </row>
    <row r="550" spans="1:41" s="3" customFormat="1" ht="9.9499999999999993" customHeight="1" x14ac:dyDescent="0.2">
      <c r="B550" s="114" t="s">
        <v>57</v>
      </c>
      <c r="D550" s="40"/>
      <c r="E550" s="74" t="s">
        <v>144</v>
      </c>
      <c r="F550" s="74"/>
      <c r="G550" s="30" t="s">
        <v>50</v>
      </c>
      <c r="H550" s="30"/>
      <c r="I550" s="30"/>
      <c r="J550" s="30" t="s">
        <v>240</v>
      </c>
      <c r="K550" s="30"/>
      <c r="L550" s="30"/>
      <c r="M550" s="30"/>
      <c r="N550" s="30"/>
      <c r="P550" s="74" t="s">
        <v>145</v>
      </c>
      <c r="Q550" s="89" t="s">
        <v>14</v>
      </c>
      <c r="R550" s="29" t="s">
        <v>154</v>
      </c>
      <c r="S550" s="39">
        <f>IF(Suggested="Yes",AA550,AG550)</f>
        <v>10.25</v>
      </c>
      <c r="T550" s="37" t="s">
        <v>49</v>
      </c>
      <c r="U550" s="5" t="str">
        <f>+Instructions!$B$3</f>
        <v>G</v>
      </c>
      <c r="V550" s="52"/>
      <c r="W550" s="56">
        <f>+Instructions!$C$22</f>
        <v>0</v>
      </c>
      <c r="X550" s="17">
        <f>ROUND($AA550*(1-W550)+0.004999,2)</f>
        <v>10.25</v>
      </c>
      <c r="Y550" s="52"/>
      <c r="Z550" s="6" t="s">
        <v>868</v>
      </c>
      <c r="AA550" s="39">
        <v>10.25</v>
      </c>
      <c r="AB550" s="60">
        <f t="shared" ref="AB550:AC552" si="94">+W550</f>
        <v>0</v>
      </c>
      <c r="AC550" s="17">
        <f t="shared" si="94"/>
        <v>10.25</v>
      </c>
      <c r="AD550" s="12">
        <f>(AG550-AC550)/AG550</f>
        <v>0</v>
      </c>
      <c r="AE550" s="122"/>
      <c r="AF550" s="129">
        <v>1</v>
      </c>
      <c r="AG550" s="38">
        <f>SUM(AJ550:AL550)+AE550</f>
        <v>10.25</v>
      </c>
      <c r="AH550" s="52"/>
      <c r="AJ550" s="17">
        <f>ROUND(AC550/(1-VLOOKUP(AF550,Group,2,FALSE)),2)</f>
        <v>10.25</v>
      </c>
      <c r="AK550" s="17">
        <f>IF(VLOOKUP(AF550,Group,5,FALSE)="YES",VLOOKUP(ROUND(ROUND(AJ550,1)-AJ550,2),Round,2,FALSE)+VLOOKUP(AF550,Group,6,FALSE),0)</f>
        <v>0</v>
      </c>
      <c r="AL550" s="17">
        <f>IF(VLOOKUP(AF550,Group,7,FALSE)="",0,ROUND(AJ550-0.04999,1)-AJ550+AM550)</f>
        <v>0</v>
      </c>
      <c r="AM550" s="17" t="str">
        <f>IF(VLOOKUP(AF550,Group,7,FALSE)="","",VLOOKUP(AF550,Group,7,FALSE))</f>
        <v/>
      </c>
      <c r="AO550" s="31" t="s">
        <v>61</v>
      </c>
    </row>
    <row r="551" spans="1:41" s="3" customFormat="1" ht="9.9499999999999993" customHeight="1" x14ac:dyDescent="0.2">
      <c r="B551" s="114" t="s">
        <v>57</v>
      </c>
      <c r="D551" s="40"/>
      <c r="E551" s="74" t="s">
        <v>219</v>
      </c>
      <c r="F551" s="74"/>
      <c r="G551" s="30" t="s">
        <v>50</v>
      </c>
      <c r="H551" s="30"/>
      <c r="I551" s="30"/>
      <c r="J551" s="30" t="s">
        <v>240</v>
      </c>
      <c r="K551" s="30"/>
      <c r="L551" s="30"/>
      <c r="M551" s="30"/>
      <c r="N551" s="30"/>
      <c r="P551" s="74" t="s">
        <v>275</v>
      </c>
      <c r="Q551" s="89"/>
      <c r="R551" s="29"/>
      <c r="S551" s="39">
        <f>IF(Suggested="Yes",AA551,AG551)</f>
        <v>10.35</v>
      </c>
      <c r="T551" s="37" t="s">
        <v>49</v>
      </c>
      <c r="U551" s="5" t="str">
        <f>+Instructions!$B$3</f>
        <v>G</v>
      </c>
      <c r="V551" s="52"/>
      <c r="W551" s="56">
        <f>+Instructions!$C$22</f>
        <v>0</v>
      </c>
      <c r="X551" s="17">
        <f>ROUND($AA551*(1-W551)+0.004999,2)</f>
        <v>10.35</v>
      </c>
      <c r="Y551" s="52"/>
      <c r="Z551" s="6" t="s">
        <v>868</v>
      </c>
      <c r="AA551" s="39">
        <v>10.35</v>
      </c>
      <c r="AB551" s="60">
        <f t="shared" si="94"/>
        <v>0</v>
      </c>
      <c r="AC551" s="17">
        <f t="shared" si="94"/>
        <v>10.35</v>
      </c>
      <c r="AD551" s="12">
        <f>(AG551-AC551)/AG551</f>
        <v>0</v>
      </c>
      <c r="AE551" s="122"/>
      <c r="AF551" s="129">
        <v>1</v>
      </c>
      <c r="AG551" s="38">
        <f>SUM(AJ551:AL551)+AE551</f>
        <v>10.35</v>
      </c>
      <c r="AH551" s="52"/>
      <c r="AJ551" s="17">
        <f>ROUND(AC551/(1-VLOOKUP(AF551,Group,2,FALSE)),2)</f>
        <v>10.35</v>
      </c>
      <c r="AK551" s="17">
        <f>IF(VLOOKUP(AF551,Group,5,FALSE)="YES",VLOOKUP(ROUND(ROUND(AJ551,1)-AJ551,2),Round,2,FALSE)+VLOOKUP(AF551,Group,6,FALSE),0)</f>
        <v>0</v>
      </c>
      <c r="AL551" s="17">
        <f>IF(VLOOKUP(AF551,Group,7,FALSE)="",0,ROUND(AJ551-0.04999,1)-AJ551+AM551)</f>
        <v>0</v>
      </c>
      <c r="AM551" s="17" t="str">
        <f>IF(VLOOKUP(AF551,Group,7,FALSE)="","",VLOOKUP(AF551,Group,7,FALSE))</f>
        <v/>
      </c>
      <c r="AO551" s="31" t="s">
        <v>61</v>
      </c>
    </row>
    <row r="552" spans="1:41" s="3" customFormat="1" ht="9.9499999999999993" customHeight="1" x14ac:dyDescent="0.2">
      <c r="B552" s="114" t="s">
        <v>57</v>
      </c>
      <c r="D552" s="40"/>
      <c r="E552" s="74" t="s">
        <v>236</v>
      </c>
      <c r="F552" s="74"/>
      <c r="G552" s="30" t="s">
        <v>50</v>
      </c>
      <c r="H552" s="30"/>
      <c r="I552" s="30"/>
      <c r="J552" s="30" t="s">
        <v>240</v>
      </c>
      <c r="K552" s="30"/>
      <c r="L552" s="30"/>
      <c r="M552" s="30"/>
      <c r="N552" s="30"/>
      <c r="P552" s="74" t="s">
        <v>275</v>
      </c>
      <c r="Q552" s="89"/>
      <c r="R552" s="29"/>
      <c r="S552" s="39">
        <f>IF(Suggested="Yes",AA552,AG552)</f>
        <v>12.25</v>
      </c>
      <c r="T552" s="37" t="s">
        <v>49</v>
      </c>
      <c r="U552" s="5" t="str">
        <f>+Instructions!$B$3</f>
        <v>G</v>
      </c>
      <c r="V552" s="52"/>
      <c r="W552" s="56">
        <f>+Instructions!$C$22</f>
        <v>0</v>
      </c>
      <c r="X552" s="17">
        <f>ROUND($AA552*(1-W552)+0.004999,2)</f>
        <v>12.25</v>
      </c>
      <c r="Y552" s="52"/>
      <c r="Z552" s="6" t="s">
        <v>868</v>
      </c>
      <c r="AA552" s="39">
        <v>12.25</v>
      </c>
      <c r="AB552" s="60">
        <f t="shared" si="94"/>
        <v>0</v>
      </c>
      <c r="AC552" s="17">
        <f t="shared" si="94"/>
        <v>12.25</v>
      </c>
      <c r="AD552" s="12">
        <f>(AG552-AC552)/AG552</f>
        <v>0</v>
      </c>
      <c r="AE552" s="122"/>
      <c r="AF552" s="129">
        <v>1</v>
      </c>
      <c r="AG552" s="38">
        <f>SUM(AJ552:AL552)+AE552</f>
        <v>12.25</v>
      </c>
      <c r="AH552" s="52"/>
      <c r="AJ552" s="17">
        <f>ROUND(AC552/(1-VLOOKUP(AF552,Group,2,FALSE)),2)</f>
        <v>12.25</v>
      </c>
      <c r="AK552" s="17">
        <f>IF(VLOOKUP(AF552,Group,5,FALSE)="YES",VLOOKUP(ROUND(ROUND(AJ552,1)-AJ552,2),Round,2,FALSE)+VLOOKUP(AF552,Group,6,FALSE),0)</f>
        <v>0</v>
      </c>
      <c r="AL552" s="17">
        <f>IF(VLOOKUP(AF552,Group,7,FALSE)="",0,ROUND(AJ552-0.04999,1)-AJ552+AM552)</f>
        <v>0</v>
      </c>
      <c r="AM552" s="17" t="str">
        <f>IF(VLOOKUP(AF552,Group,7,FALSE)="","",VLOOKUP(AF552,Group,7,FALSE))</f>
        <v/>
      </c>
      <c r="AO552" s="100" t="s">
        <v>61</v>
      </c>
    </row>
    <row r="553" spans="1:41" s="3" customFormat="1" ht="1.5" customHeight="1" x14ac:dyDescent="0.2">
      <c r="C553" s="73"/>
      <c r="P553" s="74"/>
      <c r="Q553" s="89"/>
      <c r="R553" s="6"/>
      <c r="S553" s="39"/>
      <c r="T553" s="6"/>
      <c r="U553" s="5"/>
      <c r="V553" s="52"/>
      <c r="W553" s="56"/>
      <c r="X553" s="15"/>
      <c r="Y553" s="52"/>
      <c r="Z553" s="39"/>
      <c r="AA553" s="39"/>
      <c r="AB553" s="55"/>
      <c r="AC553" s="17"/>
      <c r="AD553" s="15"/>
      <c r="AE553" s="65"/>
      <c r="AF553" s="65"/>
      <c r="AG553" s="39"/>
      <c r="AH553" s="52"/>
      <c r="AO553" s="142"/>
    </row>
    <row r="554" spans="1:41" s="3" customFormat="1" ht="9.9499999999999993" customHeight="1" x14ac:dyDescent="0.2">
      <c r="B554" s="113" t="s">
        <v>8</v>
      </c>
      <c r="D554" s="40"/>
      <c r="E554" s="74" t="s">
        <v>242</v>
      </c>
      <c r="F554" s="74"/>
      <c r="G554" s="30" t="s">
        <v>95</v>
      </c>
      <c r="H554" s="30"/>
      <c r="I554" s="30"/>
      <c r="J554" s="30" t="s">
        <v>241</v>
      </c>
      <c r="K554" s="30"/>
      <c r="L554" s="30" t="s">
        <v>280</v>
      </c>
      <c r="M554" s="30"/>
      <c r="N554" s="187" t="s">
        <v>278</v>
      </c>
      <c r="P554" s="74"/>
      <c r="Q554" s="89"/>
      <c r="R554" s="29"/>
      <c r="S554" s="39">
        <f>IF(Suggested="Yes",AA554,AG554)</f>
        <v>47.95</v>
      </c>
      <c r="T554" s="37" t="s">
        <v>48</v>
      </c>
      <c r="U554" s="5" t="str">
        <f>+Instructions!$B$3</f>
        <v>G</v>
      </c>
      <c r="V554" s="52"/>
      <c r="W554" s="56">
        <f>+Instructions!$C$22</f>
        <v>0</v>
      </c>
      <c r="X554" s="17">
        <f>ROUND($AA554*(1-W554)+0.004999,2)</f>
        <v>47.95</v>
      </c>
      <c r="Y554" s="52"/>
      <c r="Z554" s="6" t="s">
        <v>869</v>
      </c>
      <c r="AA554" s="39">
        <v>47.95</v>
      </c>
      <c r="AB554" s="60">
        <f>+W554</f>
        <v>0</v>
      </c>
      <c r="AC554" s="17">
        <f>+X554</f>
        <v>47.95</v>
      </c>
      <c r="AD554" s="12">
        <f>(AG554-AC554)/AG554</f>
        <v>0</v>
      </c>
      <c r="AE554" s="122"/>
      <c r="AF554" s="130">
        <v>3</v>
      </c>
      <c r="AG554" s="53">
        <f>SUM(AJ554:AL554)+AE554</f>
        <v>47.95</v>
      </c>
      <c r="AH554" s="52"/>
      <c r="AJ554" s="17">
        <f>ROUND(AC554/(1-VLOOKUP(AF554,Group,2,FALSE)),2)</f>
        <v>47.95</v>
      </c>
      <c r="AK554" s="17">
        <f>IF(VLOOKUP(AF554,Group,5,FALSE)="YES",VLOOKUP(ROUND(ROUND(AJ554,1)-AJ554,2),Round,2,FALSE)+VLOOKUP(AF554,Group,6,FALSE),0)</f>
        <v>0</v>
      </c>
      <c r="AL554" s="17">
        <f>IF(VLOOKUP(AF554,Group,7,FALSE)="",0,ROUND(AJ554-0.04999,1)-AJ554+AM554)</f>
        <v>0</v>
      </c>
      <c r="AM554" s="17" t="str">
        <f>IF(VLOOKUP(AF554,Group,7,FALSE)="","",VLOOKUP(AF554,Group,7,FALSE))</f>
        <v/>
      </c>
      <c r="AO554" s="100" t="s">
        <v>61</v>
      </c>
    </row>
    <row r="555" spans="1:41" s="3" customFormat="1" ht="1.5" customHeight="1" x14ac:dyDescent="0.2">
      <c r="B555" s="120"/>
      <c r="D555" s="40"/>
      <c r="E555" s="74"/>
      <c r="F555" s="74"/>
      <c r="G555" s="30"/>
      <c r="H555" s="30"/>
      <c r="I555" s="30"/>
      <c r="J555" s="30"/>
      <c r="K555" s="30"/>
      <c r="L555" s="30"/>
      <c r="M555" s="30"/>
      <c r="N555" s="30"/>
      <c r="P555" s="74"/>
      <c r="Q555" s="89"/>
      <c r="R555" s="29"/>
      <c r="S555" s="39"/>
      <c r="T555" s="37"/>
      <c r="U555" s="5"/>
      <c r="V555" s="52"/>
      <c r="W555" s="56"/>
      <c r="X555" s="39"/>
      <c r="Y555" s="52"/>
      <c r="Z555" s="6"/>
      <c r="AA555" s="39"/>
      <c r="AB555" s="60"/>
      <c r="AC555" s="39"/>
      <c r="AD555" s="60"/>
      <c r="AE555" s="75"/>
      <c r="AF555" s="154"/>
      <c r="AG555" s="39"/>
      <c r="AH555" s="52"/>
      <c r="AJ555" s="17"/>
      <c r="AK555" s="17"/>
      <c r="AL555" s="17"/>
      <c r="AM555" s="17"/>
      <c r="AO555" s="31"/>
    </row>
    <row r="556" spans="1:41" s="3" customFormat="1" ht="9.9499999999999993" customHeight="1" x14ac:dyDescent="0.2">
      <c r="B556" s="115" t="s">
        <v>47</v>
      </c>
      <c r="D556" s="40"/>
      <c r="E556" s="74" t="s">
        <v>100</v>
      </c>
      <c r="F556" s="74"/>
      <c r="G556" s="30" t="s">
        <v>108</v>
      </c>
      <c r="H556" s="30"/>
      <c r="I556" s="30"/>
      <c r="J556" s="30" t="s">
        <v>241</v>
      </c>
      <c r="K556" s="30"/>
      <c r="L556" s="30" t="s">
        <v>139</v>
      </c>
      <c r="M556" s="30"/>
      <c r="N556" s="30"/>
      <c r="P556" s="74" t="s">
        <v>425</v>
      </c>
      <c r="Q556" s="89"/>
      <c r="R556" s="29"/>
      <c r="S556" s="39">
        <f>IF(Suggested="Yes",AA556,AG556)</f>
        <v>11.25</v>
      </c>
      <c r="T556" s="37" t="s">
        <v>48</v>
      </c>
      <c r="U556" s="5" t="str">
        <f>+Instructions!$B$3</f>
        <v>G</v>
      </c>
      <c r="V556" s="52"/>
      <c r="W556" s="56">
        <f>+Instructions!$C$22</f>
        <v>0</v>
      </c>
      <c r="X556" s="39">
        <f>ROUND($AA556*(1-W556)+0.004999,2)</f>
        <v>11.25</v>
      </c>
      <c r="Y556" s="52"/>
      <c r="Z556" s="6" t="s">
        <v>869</v>
      </c>
      <c r="AA556" s="39">
        <v>11.25</v>
      </c>
      <c r="AB556" s="60">
        <f>+W556</f>
        <v>0</v>
      </c>
      <c r="AC556" s="39">
        <f>+X556</f>
        <v>11.25</v>
      </c>
      <c r="AD556" s="60">
        <f>(AG556-AC556)/AG556</f>
        <v>0</v>
      </c>
      <c r="AE556" s="122"/>
      <c r="AF556" s="131">
        <v>2</v>
      </c>
      <c r="AG556" s="44">
        <f>SUM(AJ556:AL556)+AE556</f>
        <v>11.25</v>
      </c>
      <c r="AH556" s="52"/>
      <c r="AJ556" s="17">
        <f>ROUND(AC556/(1-VLOOKUP(AF556,Group,2,FALSE)),2)</f>
        <v>11.25</v>
      </c>
      <c r="AK556" s="17">
        <f>IF(VLOOKUP(AF556,Group,5,FALSE)="YES",VLOOKUP(ROUND(ROUND(AJ556,1)-AJ556,2),Round,2,FALSE)+VLOOKUP(AF556,Group,6,FALSE),0)</f>
        <v>0</v>
      </c>
      <c r="AL556" s="17">
        <f>IF(VLOOKUP(AF556,Group,7,FALSE)="",0,ROUND(AJ556-0.04999,1)-AJ556+AM556)</f>
        <v>0</v>
      </c>
      <c r="AM556" s="17" t="str">
        <f>IF(VLOOKUP(AF556,Group,7,FALSE)="","",VLOOKUP(AF556,Group,7,FALSE))</f>
        <v/>
      </c>
      <c r="AO556" s="100" t="s">
        <v>61</v>
      </c>
    </row>
    <row r="557" spans="1:41" s="3" customFormat="1" ht="1.5" customHeight="1" x14ac:dyDescent="0.2">
      <c r="B557" s="120"/>
      <c r="D557" s="40"/>
      <c r="E557" s="74"/>
      <c r="F557" s="74"/>
      <c r="G557" s="30"/>
      <c r="H557" s="30"/>
      <c r="I557" s="30"/>
      <c r="J557" s="30"/>
      <c r="K557" s="30"/>
      <c r="L557" s="30"/>
      <c r="M557" s="30"/>
      <c r="N557" s="30"/>
      <c r="P557" s="74"/>
      <c r="Q557" s="89"/>
      <c r="R557" s="29"/>
      <c r="S557" s="39"/>
      <c r="T557" s="37"/>
      <c r="U557" s="5"/>
      <c r="V557" s="52"/>
      <c r="W557" s="56"/>
      <c r="X557" s="39"/>
      <c r="Y557" s="52"/>
      <c r="Z557" s="6"/>
      <c r="AA557" s="39"/>
      <c r="AB557" s="60"/>
      <c r="AC557" s="39"/>
      <c r="AD557" s="60"/>
      <c r="AE557" s="75"/>
      <c r="AF557" s="154"/>
      <c r="AG557" s="39"/>
      <c r="AH557" s="52"/>
      <c r="AJ557" s="17"/>
      <c r="AK557" s="17"/>
      <c r="AL557" s="17"/>
      <c r="AM557" s="17"/>
      <c r="AO557" s="31"/>
    </row>
    <row r="558" spans="1:41" s="3" customFormat="1" ht="9.1999999999999993" customHeight="1" x14ac:dyDescent="0.2">
      <c r="B558" s="120"/>
      <c r="D558" s="40" t="s">
        <v>155</v>
      </c>
      <c r="E558" s="169" t="s">
        <v>850</v>
      </c>
      <c r="F558" s="74"/>
      <c r="G558" s="30"/>
      <c r="H558" s="30"/>
      <c r="I558" s="30"/>
      <c r="J558" s="169"/>
      <c r="L558" s="169" t="s">
        <v>851</v>
      </c>
      <c r="M558" s="30"/>
      <c r="N558" s="30"/>
      <c r="P558" s="74"/>
      <c r="Q558" s="89"/>
      <c r="R558" s="29"/>
      <c r="S558" s="39"/>
      <c r="T558" s="37"/>
      <c r="U558" s="5"/>
      <c r="V558" s="52"/>
      <c r="W558" s="56"/>
      <c r="X558" s="39"/>
      <c r="Y558" s="52"/>
      <c r="Z558" s="6"/>
      <c r="AA558" s="39"/>
      <c r="AB558" s="60"/>
      <c r="AC558" s="39"/>
      <c r="AD558" s="60"/>
      <c r="AE558" s="75"/>
      <c r="AF558" s="154"/>
      <c r="AG558" s="39"/>
      <c r="AH558" s="52"/>
      <c r="AJ558" s="17"/>
      <c r="AK558" s="17"/>
      <c r="AL558" s="17"/>
      <c r="AM558" s="17"/>
      <c r="AO558" s="31"/>
    </row>
    <row r="559" spans="1:41" s="3" customFormat="1" ht="3.95" customHeight="1" x14ac:dyDescent="0.2">
      <c r="B559" s="120"/>
      <c r="D559" s="40"/>
      <c r="E559" s="74"/>
      <c r="F559" s="74"/>
      <c r="G559" s="30"/>
      <c r="H559" s="30"/>
      <c r="I559" s="30"/>
      <c r="J559" s="30"/>
      <c r="K559" s="30"/>
      <c r="L559" s="30"/>
      <c r="M559" s="30"/>
      <c r="N559" s="30"/>
      <c r="P559" s="74"/>
      <c r="Q559" s="89"/>
      <c r="R559" s="29"/>
      <c r="S559" s="39"/>
      <c r="T559" s="37"/>
      <c r="U559" s="5"/>
      <c r="V559" s="52"/>
      <c r="W559" s="56"/>
      <c r="X559" s="39"/>
      <c r="Y559" s="52"/>
      <c r="Z559" s="6"/>
      <c r="AA559" s="39"/>
      <c r="AB559" s="60"/>
      <c r="AC559" s="39"/>
      <c r="AD559" s="60"/>
      <c r="AE559" s="75"/>
      <c r="AF559" s="154"/>
      <c r="AG559" s="39"/>
      <c r="AH559" s="52"/>
      <c r="AJ559" s="17"/>
      <c r="AK559" s="17"/>
      <c r="AL559" s="17"/>
      <c r="AM559" s="17"/>
      <c r="AO559" s="31"/>
    </row>
    <row r="560" spans="1:41" s="3" customFormat="1" ht="9.9499999999999993" customHeight="1" x14ac:dyDescent="0.2">
      <c r="A560" s="3" t="s">
        <v>125</v>
      </c>
      <c r="C560" s="73" t="s">
        <v>582</v>
      </c>
      <c r="N560" s="3" t="s">
        <v>139</v>
      </c>
      <c r="O560" s="3" t="s">
        <v>139</v>
      </c>
      <c r="P560" s="74"/>
      <c r="Q560" s="89"/>
      <c r="R560" s="177" t="s">
        <v>233</v>
      </c>
      <c r="S560" s="178" t="s">
        <v>583</v>
      </c>
      <c r="T560" s="179"/>
      <c r="U560" s="5"/>
      <c r="V560" s="52"/>
      <c r="W560" s="56"/>
      <c r="X560" s="15"/>
      <c r="Y560" s="52"/>
      <c r="Z560" s="39"/>
      <c r="AA560" s="39"/>
      <c r="AB560" s="55"/>
      <c r="AC560" s="17"/>
      <c r="AD560" s="15"/>
      <c r="AE560" s="65"/>
      <c r="AF560" s="65"/>
      <c r="AG560" s="39"/>
      <c r="AH560" s="52"/>
      <c r="AO560" s="142"/>
    </row>
    <row r="561" spans="1:41" s="3" customFormat="1" ht="2.4500000000000002" customHeight="1" x14ac:dyDescent="0.2">
      <c r="C561" s="73"/>
      <c r="P561" s="74"/>
      <c r="Q561" s="89"/>
      <c r="R561" s="6"/>
      <c r="S561" s="39"/>
      <c r="T561" s="6"/>
      <c r="U561" s="5"/>
      <c r="V561" s="52"/>
      <c r="W561" s="56"/>
      <c r="X561" s="15"/>
      <c r="Y561" s="52"/>
      <c r="Z561" s="39"/>
      <c r="AA561" s="39"/>
      <c r="AB561" s="55"/>
      <c r="AC561" s="17"/>
      <c r="AD561" s="15"/>
      <c r="AE561" s="65"/>
      <c r="AF561" s="65"/>
      <c r="AG561" s="39"/>
      <c r="AH561" s="52"/>
      <c r="AO561" s="142"/>
    </row>
    <row r="562" spans="1:41" s="3" customFormat="1" ht="9.9499999999999993" customHeight="1" x14ac:dyDescent="0.2">
      <c r="D562" s="40" t="s">
        <v>10</v>
      </c>
      <c r="E562" s="143" t="s">
        <v>589</v>
      </c>
      <c r="G562" s="143"/>
      <c r="H562" s="143"/>
      <c r="J562" s="143"/>
      <c r="K562" s="74"/>
      <c r="L562" s="143"/>
      <c r="N562" s="143" t="s">
        <v>139</v>
      </c>
      <c r="O562" s="3" t="s">
        <v>139</v>
      </c>
      <c r="P562" s="74"/>
      <c r="Q562" s="89"/>
      <c r="R562" s="6"/>
      <c r="S562" s="39"/>
      <c r="T562" s="6"/>
      <c r="U562" s="5"/>
      <c r="V562" s="52"/>
      <c r="W562" s="56"/>
      <c r="X562" s="15"/>
      <c r="Y562" s="52"/>
      <c r="Z562" s="39"/>
      <c r="AA562" s="39"/>
      <c r="AB562" s="55"/>
      <c r="AC562" s="17"/>
      <c r="AD562" s="15"/>
      <c r="AE562" s="65"/>
      <c r="AF562" s="65"/>
      <c r="AG562" s="39"/>
      <c r="AH562" s="52"/>
      <c r="AO562" s="142"/>
    </row>
    <row r="563" spans="1:41" s="3" customFormat="1" ht="1.5" customHeight="1" x14ac:dyDescent="0.2">
      <c r="A563" s="3" t="s">
        <v>125</v>
      </c>
      <c r="P563" s="74"/>
      <c r="Q563" s="89"/>
      <c r="R563" s="6"/>
      <c r="S563" s="39"/>
      <c r="T563" s="6"/>
      <c r="U563" s="5"/>
      <c r="V563" s="52"/>
      <c r="W563" s="56"/>
      <c r="X563" s="15"/>
      <c r="Y563" s="52"/>
      <c r="Z563" s="39"/>
      <c r="AA563" s="39"/>
      <c r="AB563" s="55"/>
      <c r="AC563" s="17"/>
      <c r="AD563" s="15"/>
      <c r="AE563" s="65"/>
      <c r="AF563" s="65"/>
      <c r="AG563" s="39"/>
      <c r="AH563" s="52"/>
      <c r="AO563" s="142"/>
    </row>
    <row r="564" spans="1:41" s="3" customFormat="1" ht="9.9499999999999993" customHeight="1" x14ac:dyDescent="0.2">
      <c r="B564" s="114" t="s">
        <v>57</v>
      </c>
      <c r="D564" s="40"/>
      <c r="E564" s="74" t="s">
        <v>584</v>
      </c>
      <c r="F564" s="74"/>
      <c r="G564" s="30" t="s">
        <v>50</v>
      </c>
      <c r="H564" s="30"/>
      <c r="I564" s="30"/>
      <c r="J564" s="30"/>
      <c r="K564" s="30"/>
      <c r="L564" s="30" t="s">
        <v>264</v>
      </c>
      <c r="M564" s="30"/>
      <c r="N564" s="30"/>
      <c r="P564" s="74" t="s">
        <v>587</v>
      </c>
      <c r="Q564" s="89"/>
      <c r="R564" s="29"/>
      <c r="S564" s="39">
        <f>IF(Suggested="Yes",AA564,AG564)</f>
        <v>9.75</v>
      </c>
      <c r="T564" s="37" t="s">
        <v>49</v>
      </c>
      <c r="U564" s="5" t="str">
        <f>+Instructions!$B$3</f>
        <v>G</v>
      </c>
      <c r="V564" s="52"/>
      <c r="W564" s="56">
        <f>+Instructions!$C$22</f>
        <v>0</v>
      </c>
      <c r="X564" s="17">
        <f>ROUND($AA564*(1-W564)+0.004999,2)</f>
        <v>9.75</v>
      </c>
      <c r="Y564" s="52"/>
      <c r="Z564" s="6" t="s">
        <v>868</v>
      </c>
      <c r="AA564" s="39">
        <v>9.75</v>
      </c>
      <c r="AB564" s="60">
        <f>+W564</f>
        <v>0</v>
      </c>
      <c r="AC564" s="17">
        <f>+X564</f>
        <v>9.75</v>
      </c>
      <c r="AD564" s="12">
        <f>(AG564-AC564)/AG564</f>
        <v>0</v>
      </c>
      <c r="AE564" s="122"/>
      <c r="AF564" s="129">
        <v>1</v>
      </c>
      <c r="AG564" s="38">
        <f>SUM(AJ564:AL564)+AE564</f>
        <v>9.75</v>
      </c>
      <c r="AH564" s="52"/>
      <c r="AJ564" s="17">
        <f>ROUND(AC564/(1-VLOOKUP(AF564,Group,2,FALSE)),2)</f>
        <v>9.75</v>
      </c>
      <c r="AK564" s="17">
        <f>IF(VLOOKUP(AF564,Group,5,FALSE)="YES",VLOOKUP(ROUND(ROUND(AJ564,1)-AJ564,2),Round,2,FALSE)+VLOOKUP(AF564,Group,6,FALSE),0)</f>
        <v>0</v>
      </c>
      <c r="AL564" s="17">
        <f>IF(VLOOKUP(AF564,Group,7,FALSE)="",0,ROUND(AJ564-0.04999,1)-AJ564+AM564)</f>
        <v>0</v>
      </c>
      <c r="AM564" s="17" t="str">
        <f>IF(VLOOKUP(AF564,Group,7,FALSE)="","",VLOOKUP(AF564,Group,7,FALSE))</f>
        <v/>
      </c>
      <c r="AO564" s="100" t="s">
        <v>61</v>
      </c>
    </row>
    <row r="565" spans="1:41" s="3" customFormat="1" ht="1.5" customHeight="1" x14ac:dyDescent="0.2">
      <c r="A565" s="3" t="s">
        <v>125</v>
      </c>
      <c r="P565" s="74"/>
      <c r="Q565" s="89"/>
      <c r="R565" s="6"/>
      <c r="S565" s="39"/>
      <c r="T565" s="6"/>
      <c r="U565" s="5"/>
      <c r="V565" s="52"/>
      <c r="W565" s="56"/>
      <c r="X565" s="15"/>
      <c r="Y565" s="52"/>
      <c r="Z565" s="39"/>
      <c r="AA565" s="39"/>
      <c r="AB565" s="55"/>
      <c r="AC565" s="17"/>
      <c r="AD565" s="15"/>
      <c r="AE565" s="65"/>
      <c r="AF565" s="65"/>
      <c r="AG565" s="39"/>
      <c r="AH565" s="52"/>
      <c r="AO565" s="142"/>
    </row>
    <row r="566" spans="1:41" s="3" customFormat="1" ht="9.9499999999999993" customHeight="1" x14ac:dyDescent="0.2">
      <c r="B566" s="113" t="s">
        <v>8</v>
      </c>
      <c r="D566" s="40"/>
      <c r="E566" s="74" t="s">
        <v>586</v>
      </c>
      <c r="F566" s="74"/>
      <c r="G566" s="30" t="s">
        <v>726</v>
      </c>
      <c r="H566" s="30"/>
      <c r="I566" s="30"/>
      <c r="J566" s="30"/>
      <c r="K566" s="30"/>
      <c r="L566" s="30" t="s">
        <v>264</v>
      </c>
      <c r="M566" s="30"/>
      <c r="N566" s="30"/>
      <c r="P566" s="74" t="s">
        <v>588</v>
      </c>
      <c r="Q566" s="89"/>
      <c r="R566" s="29"/>
      <c r="S566" s="39">
        <f>IF(Suggested="Yes",AA566,AG566)</f>
        <v>33</v>
      </c>
      <c r="T566" s="37" t="s">
        <v>49</v>
      </c>
      <c r="U566" s="5" t="str">
        <f>+Instructions!$B$3</f>
        <v>G</v>
      </c>
      <c r="V566" s="52"/>
      <c r="W566" s="56">
        <f>+Instructions!$C$22</f>
        <v>0</v>
      </c>
      <c r="X566" s="17">
        <f>ROUND($AA566*(1-W566)+0.004999,2)</f>
        <v>33</v>
      </c>
      <c r="Y566" s="52"/>
      <c r="Z566" s="6" t="s">
        <v>869</v>
      </c>
      <c r="AA566" s="39">
        <v>33</v>
      </c>
      <c r="AB566" s="60">
        <f>+W566</f>
        <v>0</v>
      </c>
      <c r="AC566" s="17">
        <f>+X566</f>
        <v>33</v>
      </c>
      <c r="AD566" s="12">
        <f>(AG566-AC566)/AG566</f>
        <v>0</v>
      </c>
      <c r="AE566" s="122"/>
      <c r="AF566" s="130">
        <v>3</v>
      </c>
      <c r="AG566" s="53">
        <f>SUM(AJ566:AL566)+AE566</f>
        <v>33</v>
      </c>
      <c r="AH566" s="52"/>
      <c r="AJ566" s="17">
        <f>ROUND(AC566/(1-VLOOKUP(AF566,Group,2,FALSE)),2)</f>
        <v>33</v>
      </c>
      <c r="AK566" s="17">
        <f>IF(VLOOKUP(AF566,Group,5,FALSE)="YES",VLOOKUP(ROUND(ROUND(AJ566,1)-AJ566,2),Round,2,FALSE)+VLOOKUP(AF566,Group,6,FALSE),0)</f>
        <v>0</v>
      </c>
      <c r="AL566" s="17">
        <f>IF(VLOOKUP(AF566,Group,7,FALSE)="",0,ROUND(AJ566-0.04999,1)-AJ566+AM566)</f>
        <v>0</v>
      </c>
      <c r="AM566" s="17" t="str">
        <f>IF(VLOOKUP(AF566,Group,7,FALSE)="","",VLOOKUP(AF566,Group,7,FALSE))</f>
        <v/>
      </c>
      <c r="AO566" s="100" t="s">
        <v>61</v>
      </c>
    </row>
    <row r="567" spans="1:41" s="3" customFormat="1" ht="1.5" customHeight="1" x14ac:dyDescent="0.2">
      <c r="A567" s="3" t="s">
        <v>125</v>
      </c>
      <c r="P567" s="74"/>
      <c r="Q567" s="89"/>
      <c r="R567" s="6"/>
      <c r="S567" s="39"/>
      <c r="T567" s="6"/>
      <c r="U567" s="5"/>
      <c r="V567" s="52"/>
      <c r="W567" s="56"/>
      <c r="X567" s="15"/>
      <c r="Y567" s="52"/>
      <c r="Z567" s="39"/>
      <c r="AA567" s="39"/>
      <c r="AB567" s="55"/>
      <c r="AC567" s="17"/>
      <c r="AD567" s="15"/>
      <c r="AE567" s="65"/>
      <c r="AF567" s="65"/>
      <c r="AG567" s="39"/>
      <c r="AH567" s="52"/>
      <c r="AO567" s="142"/>
    </row>
    <row r="568" spans="1:41" s="3" customFormat="1" ht="9.9499999999999993" customHeight="1" x14ac:dyDescent="0.2">
      <c r="B568" s="113" t="s">
        <v>8</v>
      </c>
      <c r="D568" s="40"/>
      <c r="E568" s="74" t="s">
        <v>585</v>
      </c>
      <c r="F568" s="74"/>
      <c r="G568" s="30" t="s">
        <v>727</v>
      </c>
      <c r="H568" s="30"/>
      <c r="I568" s="30"/>
      <c r="J568" s="30"/>
      <c r="K568" s="30"/>
      <c r="L568" s="30" t="s">
        <v>265</v>
      </c>
      <c r="M568" s="30"/>
      <c r="N568" s="30"/>
      <c r="P568" s="74"/>
      <c r="Q568" s="89"/>
      <c r="R568" s="29"/>
      <c r="S568" s="39">
        <f>IF(Suggested="Yes",AA568,AG568)</f>
        <v>64.45</v>
      </c>
      <c r="T568" s="37" t="s">
        <v>48</v>
      </c>
      <c r="U568" s="5" t="str">
        <f>+Instructions!$B$3</f>
        <v>G</v>
      </c>
      <c r="V568" s="52"/>
      <c r="W568" s="56">
        <f>+Instructions!$C$22</f>
        <v>0</v>
      </c>
      <c r="X568" s="17">
        <f>ROUND($AA568*(1-W568)+0.004999,2)</f>
        <v>64.45</v>
      </c>
      <c r="Y568" s="52"/>
      <c r="Z568" s="6" t="s">
        <v>869</v>
      </c>
      <c r="AA568" s="39">
        <v>64.45</v>
      </c>
      <c r="AB568" s="60">
        <f>+W568</f>
        <v>0</v>
      </c>
      <c r="AC568" s="17">
        <f>+X568</f>
        <v>64.45</v>
      </c>
      <c r="AD568" s="12">
        <f>(AG568-AC568)/AG568</f>
        <v>0</v>
      </c>
      <c r="AE568" s="122"/>
      <c r="AF568" s="130">
        <v>3</v>
      </c>
      <c r="AG568" s="53">
        <f>SUM(AJ568:AL568)+AE568</f>
        <v>64.45</v>
      </c>
      <c r="AH568" s="52"/>
      <c r="AJ568" s="17">
        <f>ROUND(AC568/(1-VLOOKUP(AF568,Group,2,FALSE)),2)</f>
        <v>64.45</v>
      </c>
      <c r="AK568" s="17">
        <f>IF(VLOOKUP(AF568,Group,5,FALSE)="YES",VLOOKUP(ROUND(ROUND(AJ568,1)-AJ568,2),Round,2,FALSE)+VLOOKUP(AF568,Group,6,FALSE),0)</f>
        <v>0</v>
      </c>
      <c r="AL568" s="17">
        <f>IF(VLOOKUP(AF568,Group,7,FALSE)="",0,ROUND(AJ568-0.04999,1)-AJ568+AM568)</f>
        <v>0</v>
      </c>
      <c r="AM568" s="17" t="str">
        <f>IF(VLOOKUP(AF568,Group,7,FALSE)="","",VLOOKUP(AF568,Group,7,FALSE))</f>
        <v/>
      </c>
      <c r="AO568" s="100" t="s">
        <v>61</v>
      </c>
    </row>
    <row r="569" spans="1:41" s="3" customFormat="1" ht="3.95" customHeight="1" x14ac:dyDescent="0.2">
      <c r="B569" s="120"/>
      <c r="D569" s="40"/>
      <c r="E569" s="74"/>
      <c r="F569" s="74"/>
      <c r="G569" s="30"/>
      <c r="H569" s="30"/>
      <c r="I569" s="30"/>
      <c r="J569" s="30"/>
      <c r="K569" s="30"/>
      <c r="L569" s="30"/>
      <c r="M569" s="30"/>
      <c r="N569" s="30"/>
      <c r="P569" s="74"/>
      <c r="Q569" s="89"/>
      <c r="R569" s="29"/>
      <c r="S569" s="39"/>
      <c r="T569" s="37"/>
      <c r="U569" s="5"/>
      <c r="V569" s="52"/>
      <c r="W569" s="56"/>
      <c r="X569" s="39"/>
      <c r="Y569" s="52"/>
      <c r="Z569" s="6"/>
      <c r="AA569" s="39"/>
      <c r="AB569" s="60"/>
      <c r="AC569" s="39"/>
      <c r="AD569" s="60"/>
      <c r="AE569" s="75"/>
      <c r="AF569" s="154"/>
      <c r="AG569" s="39"/>
      <c r="AH569" s="52"/>
      <c r="AJ569" s="17"/>
      <c r="AK569" s="17"/>
      <c r="AL569" s="17"/>
      <c r="AM569" s="17"/>
      <c r="AO569" s="31"/>
    </row>
    <row r="570" spans="1:41" s="3" customFormat="1" ht="9.9499999999999993" customHeight="1" x14ac:dyDescent="0.2">
      <c r="C570" s="73" t="s">
        <v>325</v>
      </c>
      <c r="J570" s="3" t="s">
        <v>139</v>
      </c>
      <c r="L570" s="3" t="s">
        <v>139</v>
      </c>
      <c r="P570" s="74"/>
      <c r="Q570" s="89"/>
      <c r="R570" s="177" t="s">
        <v>233</v>
      </c>
      <c r="S570" s="178" t="s">
        <v>324</v>
      </c>
      <c r="T570" s="179"/>
      <c r="U570" s="5"/>
      <c r="V570" s="52"/>
      <c r="W570" s="56"/>
      <c r="X570" s="15"/>
      <c r="Y570" s="52"/>
      <c r="Z570" s="39"/>
      <c r="AA570" s="39"/>
      <c r="AB570" s="55"/>
      <c r="AC570" s="17"/>
      <c r="AD570" s="15"/>
      <c r="AE570" s="65"/>
      <c r="AF570" s="65"/>
      <c r="AG570" s="39"/>
      <c r="AH570" s="52"/>
      <c r="AO570" s="142"/>
    </row>
    <row r="571" spans="1:41" s="3" customFormat="1" ht="2.4500000000000002" customHeight="1" x14ac:dyDescent="0.2">
      <c r="C571" s="73"/>
      <c r="P571" s="74"/>
      <c r="Q571" s="89"/>
      <c r="R571" s="6"/>
      <c r="S571" s="39"/>
      <c r="T571" s="6"/>
      <c r="U571" s="5"/>
      <c r="V571" s="52"/>
      <c r="W571" s="56"/>
      <c r="X571" s="15"/>
      <c r="Y571" s="52"/>
      <c r="Z571" s="39"/>
      <c r="AA571" s="39"/>
      <c r="AB571" s="55"/>
      <c r="AC571" s="17"/>
      <c r="AD571" s="15"/>
      <c r="AE571" s="65"/>
      <c r="AF571" s="65"/>
      <c r="AG571" s="39"/>
      <c r="AH571" s="52"/>
      <c r="AO571" s="142"/>
    </row>
    <row r="572" spans="1:41" s="3" customFormat="1" ht="9.9499999999999993" customHeight="1" x14ac:dyDescent="0.2">
      <c r="D572" s="40" t="s">
        <v>10</v>
      </c>
      <c r="E572" s="143" t="s">
        <v>572</v>
      </c>
      <c r="F572" s="143"/>
      <c r="G572" s="143"/>
      <c r="H572" s="143"/>
      <c r="I572" s="143"/>
      <c r="J572" s="143"/>
      <c r="K572" s="143"/>
      <c r="N572" s="143"/>
      <c r="P572" s="74"/>
      <c r="Q572" s="89"/>
      <c r="R572" s="6"/>
      <c r="S572" s="39"/>
      <c r="T572" s="6"/>
      <c r="U572" s="5"/>
      <c r="V572" s="52"/>
      <c r="W572" s="56"/>
      <c r="X572" s="15"/>
      <c r="Y572" s="52"/>
      <c r="Z572" s="39"/>
      <c r="AA572" s="39"/>
      <c r="AB572" s="55"/>
      <c r="AC572" s="17"/>
      <c r="AD572" s="15"/>
      <c r="AE572" s="65"/>
      <c r="AF572" s="65"/>
      <c r="AG572" s="39"/>
      <c r="AH572" s="52"/>
      <c r="AO572" s="142"/>
    </row>
    <row r="573" spans="1:41" s="3" customFormat="1" ht="1.5" customHeight="1" x14ac:dyDescent="0.2">
      <c r="B573" s="120"/>
      <c r="D573" s="40"/>
      <c r="E573" s="74"/>
      <c r="F573" s="74"/>
      <c r="G573" s="30"/>
      <c r="H573" s="30"/>
      <c r="I573" s="30"/>
      <c r="J573" s="30"/>
      <c r="K573" s="30"/>
      <c r="L573" s="30"/>
      <c r="M573" s="30"/>
      <c r="N573" s="30"/>
      <c r="P573" s="74"/>
      <c r="Q573" s="89"/>
      <c r="R573" s="29"/>
      <c r="S573" s="39"/>
      <c r="T573" s="37"/>
      <c r="U573" s="5"/>
      <c r="V573" s="52"/>
      <c r="W573" s="56"/>
      <c r="X573" s="39"/>
      <c r="Y573" s="52"/>
      <c r="Z573" s="6"/>
      <c r="AA573" s="39"/>
      <c r="AB573" s="60"/>
      <c r="AC573" s="39"/>
      <c r="AD573" s="60"/>
      <c r="AE573" s="75"/>
      <c r="AF573" s="154"/>
      <c r="AG573" s="39"/>
      <c r="AH573" s="52"/>
      <c r="AJ573" s="17"/>
      <c r="AK573" s="17"/>
      <c r="AL573" s="17"/>
      <c r="AM573" s="17"/>
      <c r="AO573" s="31"/>
    </row>
    <row r="574" spans="1:41" s="3" customFormat="1" ht="9.9499999999999993" customHeight="1" x14ac:dyDescent="0.2">
      <c r="B574" s="114" t="s">
        <v>57</v>
      </c>
      <c r="D574" s="40"/>
      <c r="E574" s="74" t="s">
        <v>144</v>
      </c>
      <c r="F574" s="74"/>
      <c r="G574" s="30" t="s">
        <v>50</v>
      </c>
      <c r="H574" s="30"/>
      <c r="I574" s="30"/>
      <c r="J574" s="30" t="s">
        <v>265</v>
      </c>
      <c r="K574" s="30"/>
      <c r="L574" s="30"/>
      <c r="M574" s="30"/>
      <c r="N574" s="30"/>
      <c r="P574" s="74" t="s">
        <v>275</v>
      </c>
      <c r="Q574" s="89" t="s">
        <v>14</v>
      </c>
      <c r="R574" s="29" t="s">
        <v>54</v>
      </c>
      <c r="S574" s="39">
        <f>IF(Suggested="Yes",AA574,AG574)</f>
        <v>4.5999999999999996</v>
      </c>
      <c r="T574" s="37" t="s">
        <v>49</v>
      </c>
      <c r="U574" s="5" t="str">
        <f>+Instructions!$B$3</f>
        <v>G</v>
      </c>
      <c r="V574" s="52"/>
      <c r="W574" s="56">
        <f>+Instructions!$C$22</f>
        <v>0</v>
      </c>
      <c r="X574" s="17">
        <f>ROUND($AA574*(1-W574)+0.004999,2)</f>
        <v>4.5999999999999996</v>
      </c>
      <c r="Y574" s="52"/>
      <c r="Z574" s="6" t="s">
        <v>869</v>
      </c>
      <c r="AA574" s="39">
        <v>4.5999999999999996</v>
      </c>
      <c r="AB574" s="60">
        <f t="shared" ref="AB574:AC576" si="95">+W574</f>
        <v>0</v>
      </c>
      <c r="AC574" s="17">
        <f t="shared" si="95"/>
        <v>4.5999999999999996</v>
      </c>
      <c r="AD574" s="12">
        <f>(AG574-AC574)/AG574</f>
        <v>0</v>
      </c>
      <c r="AE574" s="122"/>
      <c r="AF574" s="129">
        <v>1</v>
      </c>
      <c r="AG574" s="38">
        <f>SUM(AJ574:AL574)+AE574</f>
        <v>4.5999999999999996</v>
      </c>
      <c r="AH574" s="52"/>
      <c r="AJ574" s="17">
        <f>ROUND(AC574/(1-VLOOKUP(AF574,Group,2,FALSE)),2)</f>
        <v>4.5999999999999996</v>
      </c>
      <c r="AK574" s="17">
        <f>IF(VLOOKUP(AF574,Group,5,FALSE)="YES",VLOOKUP(ROUND(ROUND(AJ574,1)-AJ574,2),Round,2,FALSE)+VLOOKUP(AF574,Group,6,FALSE),0)</f>
        <v>0</v>
      </c>
      <c r="AL574" s="17">
        <f>IF(VLOOKUP(AF574,Group,7,FALSE)="",0,ROUND(AJ574-0.04999,1)-AJ574+AM574)</f>
        <v>0</v>
      </c>
      <c r="AM574" s="17" t="str">
        <f>IF(VLOOKUP(AF574,Group,7,FALSE)="","",VLOOKUP(AF574,Group,7,FALSE))</f>
        <v/>
      </c>
      <c r="AO574" s="100" t="s">
        <v>61</v>
      </c>
    </row>
    <row r="575" spans="1:41" s="3" customFormat="1" ht="9.9499999999999993" customHeight="1" x14ac:dyDescent="0.2">
      <c r="B575" s="114" t="s">
        <v>57</v>
      </c>
      <c r="D575" s="40"/>
      <c r="E575" s="74" t="s">
        <v>219</v>
      </c>
      <c r="F575" s="74"/>
      <c r="G575" s="30" t="s">
        <v>50</v>
      </c>
      <c r="H575" s="30"/>
      <c r="I575" s="30"/>
      <c r="J575" s="30" t="s">
        <v>265</v>
      </c>
      <c r="K575" s="30"/>
      <c r="L575" s="30"/>
      <c r="M575" s="30"/>
      <c r="N575" s="30"/>
      <c r="P575" s="74" t="s">
        <v>275</v>
      </c>
      <c r="Q575" s="89"/>
      <c r="R575" s="29"/>
      <c r="S575" s="39">
        <f>IF(Suggested="Yes",AA575,AG575)</f>
        <v>6</v>
      </c>
      <c r="T575" s="37" t="s">
        <v>49</v>
      </c>
      <c r="U575" s="5" t="str">
        <f>+Instructions!$B$3</f>
        <v>G</v>
      </c>
      <c r="V575" s="52"/>
      <c r="W575" s="56">
        <f>+Instructions!$C$22</f>
        <v>0</v>
      </c>
      <c r="X575" s="17">
        <f>ROUND($AA575*(1-W575)+0.004999,2)</f>
        <v>6</v>
      </c>
      <c r="Y575" s="52"/>
      <c r="Z575" s="6" t="s">
        <v>868</v>
      </c>
      <c r="AA575" s="39">
        <v>6</v>
      </c>
      <c r="AB575" s="60">
        <f t="shared" si="95"/>
        <v>0</v>
      </c>
      <c r="AC575" s="17">
        <f t="shared" si="95"/>
        <v>6</v>
      </c>
      <c r="AD575" s="12">
        <f>(AG575-AC575)/AG575</f>
        <v>0</v>
      </c>
      <c r="AE575" s="122"/>
      <c r="AF575" s="129">
        <v>1</v>
      </c>
      <c r="AG575" s="38">
        <f>SUM(AJ575:AL575)+AE575</f>
        <v>6</v>
      </c>
      <c r="AH575" s="52"/>
      <c r="AJ575" s="17">
        <f>ROUND(AC575/(1-VLOOKUP(AF575,Group,2,FALSE)),2)</f>
        <v>6</v>
      </c>
      <c r="AK575" s="17">
        <f>IF(VLOOKUP(AF575,Group,5,FALSE)="YES",VLOOKUP(ROUND(ROUND(AJ575,1)-AJ575,2),Round,2,FALSE)+VLOOKUP(AF575,Group,6,FALSE),0)</f>
        <v>0</v>
      </c>
      <c r="AL575" s="17">
        <f>IF(VLOOKUP(AF575,Group,7,FALSE)="",0,ROUND(AJ575-0.04999,1)-AJ575+AM575)</f>
        <v>0</v>
      </c>
      <c r="AM575" s="17" t="str">
        <f>IF(VLOOKUP(AF575,Group,7,FALSE)="","",VLOOKUP(AF575,Group,7,FALSE))</f>
        <v/>
      </c>
      <c r="AO575" s="100" t="s">
        <v>61</v>
      </c>
    </row>
    <row r="576" spans="1:41" s="3" customFormat="1" ht="9.9499999999999993" customHeight="1" x14ac:dyDescent="0.2">
      <c r="B576" s="114" t="s">
        <v>57</v>
      </c>
      <c r="D576" s="40"/>
      <c r="E576" s="74" t="s">
        <v>236</v>
      </c>
      <c r="F576" s="74"/>
      <c r="G576" s="30" t="s">
        <v>50</v>
      </c>
      <c r="H576" s="30"/>
      <c r="I576" s="30"/>
      <c r="J576" s="30" t="s">
        <v>264</v>
      </c>
      <c r="K576" s="30"/>
      <c r="L576" s="30"/>
      <c r="M576" s="30"/>
      <c r="N576" s="30"/>
      <c r="P576" s="74" t="s">
        <v>275</v>
      </c>
      <c r="Q576" s="89"/>
      <c r="R576" s="29"/>
      <c r="S576" s="39">
        <f>IF(Suggested="Yes",AA576,AG576)</f>
        <v>8.9499999999999993</v>
      </c>
      <c r="T576" s="37" t="s">
        <v>49</v>
      </c>
      <c r="U576" s="5" t="str">
        <f>+Instructions!$B$3</f>
        <v>G</v>
      </c>
      <c r="V576" s="52"/>
      <c r="W576" s="56">
        <f>+Instructions!$C$22</f>
        <v>0</v>
      </c>
      <c r="X576" s="17">
        <f>ROUND($AA576*(1-W576)+0.004999,2)</f>
        <v>8.9499999999999993</v>
      </c>
      <c r="Y576" s="52"/>
      <c r="Z576" s="6" t="s">
        <v>868</v>
      </c>
      <c r="AA576" s="39">
        <v>8.9499999999999993</v>
      </c>
      <c r="AB576" s="60">
        <f t="shared" si="95"/>
        <v>0</v>
      </c>
      <c r="AC576" s="17">
        <f t="shared" si="95"/>
        <v>8.9499999999999993</v>
      </c>
      <c r="AD576" s="12">
        <f>(AG576-AC576)/AG576</f>
        <v>0</v>
      </c>
      <c r="AE576" s="122"/>
      <c r="AF576" s="129">
        <v>1</v>
      </c>
      <c r="AG576" s="38">
        <f>SUM(AJ576:AL576)+AE576</f>
        <v>8.9499999999999993</v>
      </c>
      <c r="AH576" s="52"/>
      <c r="AJ576" s="17">
        <f>ROUND(AC576/(1-VLOOKUP(AF576,Group,2,FALSE)),2)</f>
        <v>8.9499999999999993</v>
      </c>
      <c r="AK576" s="17">
        <f>IF(VLOOKUP(AF576,Group,5,FALSE)="YES",VLOOKUP(ROUND(ROUND(AJ576,1)-AJ576,2),Round,2,FALSE)+VLOOKUP(AF576,Group,6,FALSE),0)</f>
        <v>0</v>
      </c>
      <c r="AL576" s="17">
        <f>IF(VLOOKUP(AF576,Group,7,FALSE)="",0,ROUND(AJ576-0.04999,1)-AJ576+AM576)</f>
        <v>0</v>
      </c>
      <c r="AM576" s="17" t="str">
        <f>IF(VLOOKUP(AF576,Group,7,FALSE)="","",VLOOKUP(AF576,Group,7,FALSE))</f>
        <v/>
      </c>
      <c r="AO576" s="100" t="s">
        <v>61</v>
      </c>
    </row>
    <row r="577" spans="2:41" s="3" customFormat="1" ht="1.5" customHeight="1" x14ac:dyDescent="0.2">
      <c r="B577" s="120"/>
      <c r="D577" s="40"/>
      <c r="E577" s="74"/>
      <c r="F577" s="74"/>
      <c r="G577" s="30"/>
      <c r="H577" s="30"/>
      <c r="I577" s="30"/>
      <c r="J577" s="30"/>
      <c r="K577" s="30"/>
      <c r="L577" s="30"/>
      <c r="M577" s="30"/>
      <c r="N577" s="30"/>
      <c r="P577" s="74"/>
      <c r="Q577" s="89"/>
      <c r="R577" s="29"/>
      <c r="S577" s="39"/>
      <c r="T577" s="37"/>
      <c r="U577" s="5"/>
      <c r="V577" s="52"/>
      <c r="W577" s="56"/>
      <c r="X577" s="39"/>
      <c r="Y577" s="52"/>
      <c r="Z577" s="6"/>
      <c r="AA577" s="39"/>
      <c r="AB577" s="60"/>
      <c r="AC577" s="39"/>
      <c r="AD577" s="60"/>
      <c r="AE577" s="75"/>
      <c r="AF577" s="154"/>
      <c r="AG577" s="39"/>
      <c r="AH577" s="52"/>
      <c r="AJ577" s="17"/>
      <c r="AK577" s="17"/>
      <c r="AL577" s="17"/>
      <c r="AM577" s="17"/>
      <c r="AO577" s="31"/>
    </row>
    <row r="578" spans="2:41" s="3" customFormat="1" ht="9.9499999999999993" customHeight="1" x14ac:dyDescent="0.2">
      <c r="B578" s="113" t="s">
        <v>8</v>
      </c>
      <c r="D578" s="40"/>
      <c r="E578" s="74" t="s">
        <v>94</v>
      </c>
      <c r="F578" s="74"/>
      <c r="G578" s="30" t="s">
        <v>95</v>
      </c>
      <c r="H578" s="30"/>
      <c r="I578" s="30"/>
      <c r="J578" s="30" t="s">
        <v>265</v>
      </c>
      <c r="K578" s="30"/>
      <c r="L578" s="30" t="s">
        <v>279</v>
      </c>
      <c r="M578" s="30"/>
      <c r="N578" s="187" t="s">
        <v>278</v>
      </c>
      <c r="P578" s="74"/>
      <c r="Q578" s="89" t="s">
        <v>14</v>
      </c>
      <c r="R578" s="29" t="s">
        <v>54</v>
      </c>
      <c r="S578" s="39">
        <f>IF(Suggested="Yes",AA578,AG578)</f>
        <v>24.45</v>
      </c>
      <c r="T578" s="37" t="s">
        <v>48</v>
      </c>
      <c r="U578" s="5" t="str">
        <f>+Instructions!$B$3</f>
        <v>G</v>
      </c>
      <c r="V578" s="52"/>
      <c r="W578" s="56">
        <f>+Instructions!$C$22</f>
        <v>0</v>
      </c>
      <c r="X578" s="17">
        <f>ROUND($AA578*(1-W578)+0.004999,2)</f>
        <v>24.45</v>
      </c>
      <c r="Y578" s="52"/>
      <c r="Z578" s="6" t="s">
        <v>869</v>
      </c>
      <c r="AA578" s="39">
        <v>24.45</v>
      </c>
      <c r="AB578" s="60">
        <f>+W578</f>
        <v>0</v>
      </c>
      <c r="AC578" s="17">
        <f>+X578</f>
        <v>24.45</v>
      </c>
      <c r="AD578" s="12">
        <f>(AG578-AC578)/AG578</f>
        <v>0</v>
      </c>
      <c r="AE578" s="122"/>
      <c r="AF578" s="130">
        <v>3</v>
      </c>
      <c r="AG578" s="53">
        <f>SUM(AJ578:AL578)+AE578</f>
        <v>24.45</v>
      </c>
      <c r="AH578" s="52"/>
      <c r="AJ578" s="17">
        <f>ROUND(AC578/(1-VLOOKUP(AF578,Group,2,FALSE)),2)</f>
        <v>24.45</v>
      </c>
      <c r="AK578" s="17">
        <f>IF(VLOOKUP(AF578,Group,5,FALSE)="YES",VLOOKUP(ROUND(ROUND(AJ578,1)-AJ578,2),Round,2,FALSE)+VLOOKUP(AF578,Group,6,FALSE),0)</f>
        <v>0</v>
      </c>
      <c r="AL578" s="17">
        <f>IF(VLOOKUP(AF578,Group,7,FALSE)="",0,ROUND(AJ578-0.04999,1)-AJ578+AM578)</f>
        <v>0</v>
      </c>
      <c r="AM578" s="17" t="str">
        <f>IF(VLOOKUP(AF578,Group,7,FALSE)="","",VLOOKUP(AF578,Group,7,FALSE))</f>
        <v/>
      </c>
      <c r="AO578" s="100" t="s">
        <v>61</v>
      </c>
    </row>
    <row r="579" spans="2:41" s="3" customFormat="1" ht="9.9499999999999993" customHeight="1" x14ac:dyDescent="0.2">
      <c r="B579" s="113" t="s">
        <v>8</v>
      </c>
      <c r="D579" s="40"/>
      <c r="E579" s="74" t="s">
        <v>242</v>
      </c>
      <c r="F579" s="74"/>
      <c r="G579" s="30" t="s">
        <v>95</v>
      </c>
      <c r="H579" s="30"/>
      <c r="I579" s="30"/>
      <c r="J579" s="30" t="s">
        <v>265</v>
      </c>
      <c r="K579" s="30"/>
      <c r="L579" s="30" t="s">
        <v>280</v>
      </c>
      <c r="M579" s="30"/>
      <c r="N579" s="187" t="s">
        <v>278</v>
      </c>
      <c r="P579" s="74"/>
      <c r="Q579" s="89"/>
      <c r="R579" s="29"/>
      <c r="S579" s="39">
        <f>IF(Suggested="Yes",AA579,AG579)</f>
        <v>43.15</v>
      </c>
      <c r="T579" s="37" t="s">
        <v>48</v>
      </c>
      <c r="U579" s="5" t="str">
        <f>+Instructions!$B$3</f>
        <v>G</v>
      </c>
      <c r="V579" s="52"/>
      <c r="W579" s="56">
        <f>+Instructions!$C$22</f>
        <v>0</v>
      </c>
      <c r="X579" s="17">
        <f>ROUND($AA579*(1-W579)+0.004999,2)</f>
        <v>43.15</v>
      </c>
      <c r="Y579" s="52"/>
      <c r="Z579" s="6" t="s">
        <v>869</v>
      </c>
      <c r="AA579" s="39">
        <v>43.15</v>
      </c>
      <c r="AB579" s="60">
        <f>+W579</f>
        <v>0</v>
      </c>
      <c r="AC579" s="17">
        <f>+X579</f>
        <v>43.15</v>
      </c>
      <c r="AD579" s="12">
        <f>(AG579-AC579)/AG579</f>
        <v>0</v>
      </c>
      <c r="AE579" s="122"/>
      <c r="AF579" s="130">
        <v>3</v>
      </c>
      <c r="AG579" s="53">
        <f>SUM(AJ579:AL579)+AE579</f>
        <v>43.15</v>
      </c>
      <c r="AH579" s="52"/>
      <c r="AJ579" s="17">
        <f>ROUND(AC579/(1-VLOOKUP(AF579,Group,2,FALSE)),2)</f>
        <v>43.15</v>
      </c>
      <c r="AK579" s="17">
        <f>IF(VLOOKUP(AF579,Group,5,FALSE)="YES",VLOOKUP(ROUND(ROUND(AJ579,1)-AJ579,2),Round,2,FALSE)+VLOOKUP(AF579,Group,6,FALSE),0)</f>
        <v>0</v>
      </c>
      <c r="AL579" s="17">
        <f>IF(VLOOKUP(AF579,Group,7,FALSE)="",0,ROUND(AJ579-0.04999,1)-AJ579+AM579)</f>
        <v>0</v>
      </c>
      <c r="AM579" s="17" t="str">
        <f>IF(VLOOKUP(AF579,Group,7,FALSE)="","",VLOOKUP(AF579,Group,7,FALSE))</f>
        <v/>
      </c>
      <c r="AO579" s="100" t="s">
        <v>61</v>
      </c>
    </row>
    <row r="580" spans="2:41" s="3" customFormat="1" ht="0.95" customHeight="1" x14ac:dyDescent="0.2">
      <c r="B580" s="120"/>
      <c r="D580" s="40"/>
      <c r="E580" s="74"/>
      <c r="F580" s="74"/>
      <c r="G580" s="30"/>
      <c r="H580" s="30"/>
      <c r="I580" s="30"/>
      <c r="J580" s="30"/>
      <c r="K580" s="30"/>
      <c r="L580" s="30"/>
      <c r="M580" s="30"/>
      <c r="N580" s="30"/>
      <c r="P580" s="74"/>
      <c r="Q580" s="89"/>
      <c r="R580" s="29"/>
      <c r="S580" s="39"/>
      <c r="T580" s="37"/>
      <c r="U580" s="5"/>
      <c r="V580" s="52"/>
      <c r="W580" s="56"/>
      <c r="X580" s="39"/>
      <c r="Y580" s="52"/>
      <c r="Z580" s="6"/>
      <c r="AA580" s="39"/>
      <c r="AB580" s="60"/>
      <c r="AC580" s="39"/>
      <c r="AD580" s="60"/>
      <c r="AE580" s="75"/>
      <c r="AF580" s="154"/>
      <c r="AG580" s="39"/>
      <c r="AH580" s="52"/>
      <c r="AJ580" s="17"/>
      <c r="AK580" s="17"/>
      <c r="AL580" s="17"/>
      <c r="AM580" s="17"/>
      <c r="AO580" s="31"/>
    </row>
    <row r="581" spans="2:41" s="3" customFormat="1" ht="9.9499999999999993" customHeight="1" x14ac:dyDescent="0.2">
      <c r="B581" s="115" t="s">
        <v>47</v>
      </c>
      <c r="D581" s="40"/>
      <c r="E581" s="74" t="s">
        <v>100</v>
      </c>
      <c r="F581" s="74"/>
      <c r="G581" s="30" t="s">
        <v>108</v>
      </c>
      <c r="H581" s="30"/>
      <c r="I581" s="30"/>
      <c r="J581" s="30" t="s">
        <v>265</v>
      </c>
      <c r="K581" s="30"/>
      <c r="L581" s="30"/>
      <c r="M581" s="30" t="s">
        <v>139</v>
      </c>
      <c r="N581" s="30"/>
      <c r="P581" s="74" t="s">
        <v>426</v>
      </c>
      <c r="Q581" s="89"/>
      <c r="R581" s="29"/>
      <c r="S581" s="39">
        <f>IF(Suggested="Yes",AA581,AG581)</f>
        <v>7.35</v>
      </c>
      <c r="T581" s="37" t="s">
        <v>48</v>
      </c>
      <c r="U581" s="5" t="str">
        <f>+Instructions!$B$3</f>
        <v>G</v>
      </c>
      <c r="V581" s="52"/>
      <c r="W581" s="56">
        <f>+Instructions!$C$22</f>
        <v>0</v>
      </c>
      <c r="X581" s="39">
        <f>ROUND($AA581*(1-W581)+0.004999,2)</f>
        <v>7.35</v>
      </c>
      <c r="Y581" s="52"/>
      <c r="Z581" s="6" t="s">
        <v>869</v>
      </c>
      <c r="AA581" s="39">
        <v>7.35</v>
      </c>
      <c r="AB581" s="60">
        <f>+W581</f>
        <v>0</v>
      </c>
      <c r="AC581" s="39">
        <f>+X581</f>
        <v>7.35</v>
      </c>
      <c r="AD581" s="60">
        <f>(AG581-AC581)/AG581</f>
        <v>0</v>
      </c>
      <c r="AE581" s="122"/>
      <c r="AF581" s="131">
        <v>2</v>
      </c>
      <c r="AG581" s="44">
        <f>SUM(AJ581:AL581)+AE581</f>
        <v>7.35</v>
      </c>
      <c r="AH581" s="52"/>
      <c r="AJ581" s="17">
        <f>ROUND(AC581/(1-VLOOKUP(AF581,Group,2,FALSE)),2)</f>
        <v>7.35</v>
      </c>
      <c r="AK581" s="17">
        <f>IF(VLOOKUP(AF581,Group,5,FALSE)="YES",VLOOKUP(ROUND(ROUND(AJ581,1)-AJ581,2),Round,2,FALSE)+VLOOKUP(AF581,Group,6,FALSE),0)</f>
        <v>0</v>
      </c>
      <c r="AL581" s="17">
        <f>IF(VLOOKUP(AF581,Group,7,FALSE)="",0,ROUND(AJ581-0.04999,1)-AJ581+AM581)</f>
        <v>0</v>
      </c>
      <c r="AM581" s="17" t="str">
        <f>IF(VLOOKUP(AF581,Group,7,FALSE)="","",VLOOKUP(AF581,Group,7,FALSE))</f>
        <v/>
      </c>
      <c r="AO581" s="100" t="s">
        <v>61</v>
      </c>
    </row>
    <row r="582" spans="2:41" s="3" customFormat="1" ht="2.4500000000000002" customHeight="1" x14ac:dyDescent="0.2">
      <c r="B582" s="120"/>
      <c r="D582" s="40"/>
      <c r="E582" s="74"/>
      <c r="F582" s="74"/>
      <c r="G582" s="30"/>
      <c r="H582" s="30"/>
      <c r="I582" s="30"/>
      <c r="J582" s="30"/>
      <c r="K582" s="30"/>
      <c r="L582" s="30"/>
      <c r="M582" s="30"/>
      <c r="N582" s="30"/>
      <c r="P582" s="74"/>
      <c r="Q582" s="89"/>
      <c r="R582" s="29"/>
      <c r="S582" s="39"/>
      <c r="T582" s="37"/>
      <c r="U582" s="5"/>
      <c r="V582" s="52"/>
      <c r="W582" s="56"/>
      <c r="X582" s="39"/>
      <c r="Y582" s="52"/>
      <c r="Z582" s="6"/>
      <c r="AA582" s="39"/>
      <c r="AB582" s="60"/>
      <c r="AC582" s="39"/>
      <c r="AD582" s="60"/>
      <c r="AE582" s="75"/>
      <c r="AF582" s="154"/>
      <c r="AG582" s="39"/>
      <c r="AH582" s="52"/>
      <c r="AJ582" s="17"/>
      <c r="AK582" s="17"/>
      <c r="AL582" s="17"/>
      <c r="AM582" s="17"/>
      <c r="AO582" s="31"/>
    </row>
    <row r="583" spans="2:41" s="3" customFormat="1" ht="10.5" customHeight="1" x14ac:dyDescent="0.2">
      <c r="B583" s="114" t="s">
        <v>57</v>
      </c>
      <c r="D583" s="40"/>
      <c r="E583" s="74" t="s">
        <v>619</v>
      </c>
      <c r="F583" s="74"/>
      <c r="G583" s="30" t="s">
        <v>50</v>
      </c>
      <c r="H583" s="30"/>
      <c r="I583" s="30"/>
      <c r="J583" s="30" t="s">
        <v>240</v>
      </c>
      <c r="K583" s="30"/>
      <c r="L583" s="30"/>
      <c r="M583" s="30"/>
      <c r="N583" s="30"/>
      <c r="P583" s="74" t="s">
        <v>620</v>
      </c>
      <c r="Q583" s="89"/>
      <c r="R583" s="29"/>
      <c r="S583" s="39">
        <f>IF(Suggested="Yes",AA583,AG583)</f>
        <v>9.1</v>
      </c>
      <c r="T583" s="37" t="s">
        <v>49</v>
      </c>
      <c r="U583" s="5" t="str">
        <f>+Instructions!$B$3</f>
        <v>G</v>
      </c>
      <c r="V583" s="52"/>
      <c r="W583" s="56">
        <f>+Instructions!$C$22</f>
        <v>0</v>
      </c>
      <c r="X583" s="17">
        <f>ROUND($AA583*(1-W583)+0.004999,2)</f>
        <v>9.1</v>
      </c>
      <c r="Y583" s="52"/>
      <c r="Z583" s="6" t="s">
        <v>868</v>
      </c>
      <c r="AA583" s="39">
        <v>9.1</v>
      </c>
      <c r="AB583" s="60">
        <f>+W583</f>
        <v>0</v>
      </c>
      <c r="AC583" s="17">
        <f>+X583</f>
        <v>9.1</v>
      </c>
      <c r="AD583" s="12">
        <f>(AG583-AC583)/AG583</f>
        <v>0</v>
      </c>
      <c r="AE583" s="122"/>
      <c r="AF583" s="129">
        <v>1</v>
      </c>
      <c r="AG583" s="38">
        <f>SUM(AJ583:AL583)+AE583</f>
        <v>9.1</v>
      </c>
      <c r="AH583" s="52"/>
      <c r="AJ583" s="17">
        <f>ROUND(AC583/(1-VLOOKUP(AF583,Group,2,FALSE)),2)</f>
        <v>9.1</v>
      </c>
      <c r="AK583" s="17">
        <f>IF(VLOOKUP(AF583,Group,5,FALSE)="YES",VLOOKUP(ROUND(ROUND(AJ583,1)-AJ583,2),Round,2,FALSE)+VLOOKUP(AF583,Group,6,FALSE),0)</f>
        <v>0</v>
      </c>
      <c r="AL583" s="17">
        <f>IF(VLOOKUP(AF583,Group,7,FALSE)="",0,ROUND(AJ583-0.04999,1)-AJ583+AM583)</f>
        <v>0</v>
      </c>
      <c r="AM583" s="17" t="str">
        <f>IF(VLOOKUP(AF583,Group,7,FALSE)="","",VLOOKUP(AF583,Group,7,FALSE))</f>
        <v/>
      </c>
      <c r="AO583" s="100" t="s">
        <v>61</v>
      </c>
    </row>
    <row r="584" spans="2:41" s="3" customFormat="1" ht="9.9499999999999993" customHeight="1" x14ac:dyDescent="0.2">
      <c r="B584" s="114" t="s">
        <v>57</v>
      </c>
      <c r="D584" s="40"/>
      <c r="E584" s="74" t="s">
        <v>144</v>
      </c>
      <c r="F584" s="74"/>
      <c r="G584" s="30" t="s">
        <v>50</v>
      </c>
      <c r="H584" s="30"/>
      <c r="I584" s="30"/>
      <c r="J584" s="30" t="s">
        <v>240</v>
      </c>
      <c r="K584" s="30"/>
      <c r="L584" s="30"/>
      <c r="M584" s="30"/>
      <c r="N584" s="30"/>
      <c r="P584" s="74" t="s">
        <v>275</v>
      </c>
      <c r="Q584" s="89" t="s">
        <v>14</v>
      </c>
      <c r="R584" s="29" t="s">
        <v>54</v>
      </c>
      <c r="S584" s="39">
        <f>IF(Suggested="Yes",AA584,AG584)</f>
        <v>10.25</v>
      </c>
      <c r="T584" s="37" t="s">
        <v>49</v>
      </c>
      <c r="U584" s="5" t="str">
        <f>+Instructions!$B$3</f>
        <v>G</v>
      </c>
      <c r="V584" s="52"/>
      <c r="W584" s="56">
        <f>+Instructions!$C$22</f>
        <v>0</v>
      </c>
      <c r="X584" s="17">
        <f>ROUND($AA584*(1-W584)+0.004999,2)</f>
        <v>10.25</v>
      </c>
      <c r="Y584" s="52"/>
      <c r="Z584" s="6" t="s">
        <v>868</v>
      </c>
      <c r="AA584" s="39">
        <v>10.25</v>
      </c>
      <c r="AB584" s="60">
        <f t="shared" ref="AB584:AC586" si="96">+W584</f>
        <v>0</v>
      </c>
      <c r="AC584" s="17">
        <f t="shared" si="96"/>
        <v>10.25</v>
      </c>
      <c r="AD584" s="12">
        <f>(AG584-AC584)/AG584</f>
        <v>0</v>
      </c>
      <c r="AE584" s="122"/>
      <c r="AF584" s="129">
        <v>1</v>
      </c>
      <c r="AG584" s="38">
        <f>SUM(AJ584:AL584)+AE584</f>
        <v>10.25</v>
      </c>
      <c r="AH584" s="52"/>
      <c r="AJ584" s="17">
        <f>ROUND(AC584/(1-VLOOKUP(AF584,Group,2,FALSE)),2)</f>
        <v>10.25</v>
      </c>
      <c r="AK584" s="17">
        <f>IF(VLOOKUP(AF584,Group,5,FALSE)="YES",VLOOKUP(ROUND(ROUND(AJ584,1)-AJ584,2),Round,2,FALSE)+VLOOKUP(AF584,Group,6,FALSE),0)</f>
        <v>0</v>
      </c>
      <c r="AL584" s="17">
        <f>IF(VLOOKUP(AF584,Group,7,FALSE)="",0,ROUND(AJ584-0.04999,1)-AJ584+AM584)</f>
        <v>0</v>
      </c>
      <c r="AM584" s="17" t="str">
        <f>IF(VLOOKUP(AF584,Group,7,FALSE)="","",VLOOKUP(AF584,Group,7,FALSE))</f>
        <v/>
      </c>
      <c r="AO584" s="100" t="s">
        <v>61</v>
      </c>
    </row>
    <row r="585" spans="2:41" s="3" customFormat="1" ht="9.9499999999999993" customHeight="1" x14ac:dyDescent="0.2">
      <c r="B585" s="114" t="s">
        <v>57</v>
      </c>
      <c r="D585" s="40"/>
      <c r="E585" s="74" t="s">
        <v>219</v>
      </c>
      <c r="F585" s="74"/>
      <c r="G585" s="30" t="s">
        <v>50</v>
      </c>
      <c r="H585" s="30"/>
      <c r="I585" s="30"/>
      <c r="J585" s="30" t="s">
        <v>240</v>
      </c>
      <c r="K585" s="30"/>
      <c r="L585" s="30"/>
      <c r="M585" s="30"/>
      <c r="N585" s="30"/>
      <c r="P585" s="74" t="s">
        <v>275</v>
      </c>
      <c r="Q585" s="89"/>
      <c r="R585" s="29"/>
      <c r="S585" s="39">
        <f>IF(Suggested="Yes",AA585,AG585)</f>
        <v>10.35</v>
      </c>
      <c r="T585" s="37" t="s">
        <v>49</v>
      </c>
      <c r="U585" s="5" t="str">
        <f>+Instructions!$B$3</f>
        <v>G</v>
      </c>
      <c r="V585" s="52"/>
      <c r="W585" s="56">
        <f>+Instructions!$C$22</f>
        <v>0</v>
      </c>
      <c r="X585" s="17">
        <f>ROUND($AA585*(1-W585)+0.004999,2)</f>
        <v>10.35</v>
      </c>
      <c r="Y585" s="52"/>
      <c r="Z585" s="6" t="s">
        <v>868</v>
      </c>
      <c r="AA585" s="39">
        <v>10.35</v>
      </c>
      <c r="AB585" s="60">
        <f t="shared" si="96"/>
        <v>0</v>
      </c>
      <c r="AC585" s="17">
        <f t="shared" si="96"/>
        <v>10.35</v>
      </c>
      <c r="AD585" s="12">
        <f>(AG585-AC585)/AG585</f>
        <v>0</v>
      </c>
      <c r="AE585" s="122"/>
      <c r="AF585" s="129">
        <v>1</v>
      </c>
      <c r="AG585" s="38">
        <f>SUM(AJ585:AL585)+AE585</f>
        <v>10.35</v>
      </c>
      <c r="AH585" s="52"/>
      <c r="AJ585" s="17">
        <f>ROUND(AC585/(1-VLOOKUP(AF585,Group,2,FALSE)),2)</f>
        <v>10.35</v>
      </c>
      <c r="AK585" s="17">
        <f>IF(VLOOKUP(AF585,Group,5,FALSE)="YES",VLOOKUP(ROUND(ROUND(AJ585,1)-AJ585,2),Round,2,FALSE)+VLOOKUP(AF585,Group,6,FALSE),0)</f>
        <v>0</v>
      </c>
      <c r="AL585" s="17">
        <f>IF(VLOOKUP(AF585,Group,7,FALSE)="",0,ROUND(AJ585-0.04999,1)-AJ585+AM585)</f>
        <v>0</v>
      </c>
      <c r="AM585" s="17" t="str">
        <f>IF(VLOOKUP(AF585,Group,7,FALSE)="","",VLOOKUP(AF585,Group,7,FALSE))</f>
        <v/>
      </c>
      <c r="AO585" s="100" t="s">
        <v>61</v>
      </c>
    </row>
    <row r="586" spans="2:41" s="3" customFormat="1" ht="9.9499999999999993" customHeight="1" x14ac:dyDescent="0.2">
      <c r="B586" s="114" t="s">
        <v>57</v>
      </c>
      <c r="D586" s="40" t="s">
        <v>139</v>
      </c>
      <c r="E586" s="74" t="s">
        <v>236</v>
      </c>
      <c r="F586" s="74"/>
      <c r="G586" s="30" t="s">
        <v>50</v>
      </c>
      <c r="H586" s="30"/>
      <c r="I586" s="30"/>
      <c r="J586" s="30" t="s">
        <v>240</v>
      </c>
      <c r="K586" s="30"/>
      <c r="L586" s="30"/>
      <c r="M586" s="30"/>
      <c r="N586" s="30"/>
      <c r="P586" s="74" t="s">
        <v>275</v>
      </c>
      <c r="Q586" s="89"/>
      <c r="R586" s="29"/>
      <c r="S586" s="39">
        <f>IF(Suggested="Yes",AA586,AG586)</f>
        <v>12.24</v>
      </c>
      <c r="T586" s="37" t="s">
        <v>49</v>
      </c>
      <c r="U586" s="5" t="str">
        <f>+Instructions!$B$3</f>
        <v>G</v>
      </c>
      <c r="V586" s="52"/>
      <c r="W586" s="56">
        <f>+Instructions!$C$22</f>
        <v>0</v>
      </c>
      <c r="X586" s="17">
        <f>ROUND($AA586*(1-W586)+0.004999,2)</f>
        <v>12.24</v>
      </c>
      <c r="Y586" s="52"/>
      <c r="Z586" s="6" t="s">
        <v>868</v>
      </c>
      <c r="AA586" s="39">
        <v>12.24</v>
      </c>
      <c r="AB586" s="60">
        <f t="shared" si="96"/>
        <v>0</v>
      </c>
      <c r="AC586" s="17">
        <f t="shared" si="96"/>
        <v>12.24</v>
      </c>
      <c r="AD586" s="12">
        <f>(AG586-AC586)/AG586</f>
        <v>0</v>
      </c>
      <c r="AE586" s="122"/>
      <c r="AF586" s="129">
        <v>1</v>
      </c>
      <c r="AG586" s="38">
        <f>SUM(AJ586:AL586)+AE586</f>
        <v>12.24</v>
      </c>
      <c r="AH586" s="52"/>
      <c r="AJ586" s="17">
        <f>ROUND(AC586/(1-VLOOKUP(AF586,Group,2,FALSE)),2)</f>
        <v>12.24</v>
      </c>
      <c r="AK586" s="17">
        <f>IF(VLOOKUP(AF586,Group,5,FALSE)="YES",VLOOKUP(ROUND(ROUND(AJ586,1)-AJ586,2),Round,2,FALSE)+VLOOKUP(AF586,Group,6,FALSE),0)</f>
        <v>0</v>
      </c>
      <c r="AL586" s="17">
        <f>IF(VLOOKUP(AF586,Group,7,FALSE)="",0,ROUND(AJ586-0.04999,1)-AJ586+AM586)</f>
        <v>0</v>
      </c>
      <c r="AM586" s="17" t="str">
        <f>IF(VLOOKUP(AF586,Group,7,FALSE)="","",VLOOKUP(AF586,Group,7,FALSE))</f>
        <v/>
      </c>
      <c r="AO586" s="100" t="s">
        <v>61</v>
      </c>
    </row>
    <row r="587" spans="2:41" s="3" customFormat="1" ht="1.5" customHeight="1" x14ac:dyDescent="0.2">
      <c r="B587" s="120"/>
      <c r="D587" s="40"/>
      <c r="E587" s="74"/>
      <c r="F587" s="74"/>
      <c r="G587" s="30"/>
      <c r="H587" s="30"/>
      <c r="I587" s="30"/>
      <c r="J587" s="30"/>
      <c r="K587" s="30"/>
      <c r="L587" s="30"/>
      <c r="M587" s="30"/>
      <c r="N587" s="30"/>
      <c r="P587" s="74"/>
      <c r="Q587" s="89"/>
      <c r="R587" s="29"/>
      <c r="S587" s="39"/>
      <c r="T587" s="37"/>
      <c r="U587" s="5"/>
      <c r="V587" s="52"/>
      <c r="W587" s="56"/>
      <c r="X587" s="39"/>
      <c r="Y587" s="52"/>
      <c r="Z587" s="6"/>
      <c r="AA587" s="39"/>
      <c r="AB587" s="60"/>
      <c r="AC587" s="39"/>
      <c r="AD587" s="60"/>
      <c r="AE587" s="75"/>
      <c r="AF587" s="154"/>
      <c r="AG587" s="39"/>
      <c r="AH587" s="52"/>
      <c r="AJ587" s="17"/>
      <c r="AK587" s="17"/>
      <c r="AL587" s="17"/>
      <c r="AM587" s="17"/>
      <c r="AO587" s="31"/>
    </row>
    <row r="588" spans="2:41" s="3" customFormat="1" ht="9.9499999999999993" customHeight="1" x14ac:dyDescent="0.2">
      <c r="B588" s="113" t="s">
        <v>8</v>
      </c>
      <c r="D588" s="40"/>
      <c r="E588" s="74" t="s">
        <v>94</v>
      </c>
      <c r="F588" s="74"/>
      <c r="G588" s="30" t="s">
        <v>95</v>
      </c>
      <c r="H588" s="30"/>
      <c r="I588" s="145"/>
      <c r="J588" s="145" t="s">
        <v>241</v>
      </c>
      <c r="K588" s="30"/>
      <c r="L588" s="30" t="s">
        <v>279</v>
      </c>
      <c r="M588" s="30"/>
      <c r="N588" s="187" t="s">
        <v>278</v>
      </c>
      <c r="P588" s="74"/>
      <c r="Q588" s="89"/>
      <c r="R588" s="29"/>
      <c r="S588" s="39">
        <f>IF(Suggested="Yes",AA588,AG588)</f>
        <v>29.6</v>
      </c>
      <c r="T588" s="37" t="s">
        <v>48</v>
      </c>
      <c r="U588" s="5" t="str">
        <f>+Instructions!$B$3</f>
        <v>G</v>
      </c>
      <c r="V588" s="52"/>
      <c r="W588" s="56">
        <f>+Instructions!$C$22</f>
        <v>0</v>
      </c>
      <c r="X588" s="17">
        <f>ROUND($AA588*(1-W588)+0.004999,2)</f>
        <v>29.6</v>
      </c>
      <c r="Y588" s="52"/>
      <c r="Z588" s="6" t="s">
        <v>869</v>
      </c>
      <c r="AA588" s="39">
        <v>29.6</v>
      </c>
      <c r="AB588" s="60">
        <f>+W588</f>
        <v>0</v>
      </c>
      <c r="AC588" s="17">
        <f>+X588</f>
        <v>29.6</v>
      </c>
      <c r="AD588" s="12">
        <f>(AG588-AC588)/AG588</f>
        <v>0</v>
      </c>
      <c r="AE588" s="122"/>
      <c r="AF588" s="130">
        <v>3</v>
      </c>
      <c r="AG588" s="53">
        <f>SUM(AJ588:AL588)+AE588</f>
        <v>29.6</v>
      </c>
      <c r="AH588" s="52"/>
      <c r="AJ588" s="17">
        <f>ROUND(AC588/(1-VLOOKUP(AF588,Group,2,FALSE)),2)</f>
        <v>29.6</v>
      </c>
      <c r="AK588" s="17">
        <f>IF(VLOOKUP(AF588,Group,5,FALSE)="YES",VLOOKUP(ROUND(ROUND(AJ588,1)-AJ588,2),Round,2,FALSE)+VLOOKUP(AF588,Group,6,FALSE),0)</f>
        <v>0</v>
      </c>
      <c r="AL588" s="17">
        <f>IF(VLOOKUP(AF588,Group,7,FALSE)="",0,ROUND(AJ588-0.04999,1)-AJ588+AM588)</f>
        <v>0</v>
      </c>
      <c r="AM588" s="17" t="str">
        <f>IF(VLOOKUP(AF588,Group,7,FALSE)="","",VLOOKUP(AF588,Group,7,FALSE))</f>
        <v/>
      </c>
      <c r="AO588" s="100" t="s">
        <v>61</v>
      </c>
    </row>
    <row r="589" spans="2:41" s="3" customFormat="1" ht="9.9499999999999993" customHeight="1" x14ac:dyDescent="0.2">
      <c r="B589" s="113" t="s">
        <v>8</v>
      </c>
      <c r="D589" s="40"/>
      <c r="E589" s="74" t="s">
        <v>242</v>
      </c>
      <c r="F589" s="74"/>
      <c r="G589" s="30" t="s">
        <v>95</v>
      </c>
      <c r="H589" s="30"/>
      <c r="I589" s="30"/>
      <c r="J589" s="30" t="s">
        <v>241</v>
      </c>
      <c r="K589" s="30"/>
      <c r="L589" s="30" t="s">
        <v>280</v>
      </c>
      <c r="M589" s="30"/>
      <c r="N589" s="187" t="s">
        <v>278</v>
      </c>
      <c r="P589" s="74"/>
      <c r="Q589" s="89"/>
      <c r="R589" s="29"/>
      <c r="S589" s="39">
        <f>IF(Suggested="Yes",AA589,AG589)</f>
        <v>47.8</v>
      </c>
      <c r="T589" s="37" t="s">
        <v>48</v>
      </c>
      <c r="U589" s="5" t="str">
        <f>+Instructions!$B$3</f>
        <v>G</v>
      </c>
      <c r="V589" s="52"/>
      <c r="W589" s="56">
        <f>+Instructions!$C$22</f>
        <v>0</v>
      </c>
      <c r="X589" s="17">
        <f>ROUND($AA589*(1-W589)+0.004999,2)</f>
        <v>47.8</v>
      </c>
      <c r="Y589" s="52"/>
      <c r="Z589" s="6" t="s">
        <v>869</v>
      </c>
      <c r="AA589" s="39">
        <v>47.8</v>
      </c>
      <c r="AB589" s="60">
        <f>+W589</f>
        <v>0</v>
      </c>
      <c r="AC589" s="17">
        <f>+X589</f>
        <v>47.8</v>
      </c>
      <c r="AD589" s="12">
        <f>(AG589-AC589)/AG589</f>
        <v>0</v>
      </c>
      <c r="AE589" s="122"/>
      <c r="AF589" s="130">
        <v>3</v>
      </c>
      <c r="AG589" s="53">
        <f>SUM(AJ589:AL589)+AE589</f>
        <v>47.8</v>
      </c>
      <c r="AH589" s="52"/>
      <c r="AJ589" s="17">
        <f>ROUND(AC589/(1-VLOOKUP(AF589,Group,2,FALSE)),2)</f>
        <v>47.8</v>
      </c>
      <c r="AK589" s="17">
        <f>IF(VLOOKUP(AF589,Group,5,FALSE)="YES",VLOOKUP(ROUND(ROUND(AJ589,1)-AJ589,2),Round,2,FALSE)+VLOOKUP(AF589,Group,6,FALSE),0)</f>
        <v>0</v>
      </c>
      <c r="AL589" s="17">
        <f>IF(VLOOKUP(AF589,Group,7,FALSE)="",0,ROUND(AJ589-0.04999,1)-AJ589+AM589)</f>
        <v>0</v>
      </c>
      <c r="AM589" s="17" t="str">
        <f>IF(VLOOKUP(AF589,Group,7,FALSE)="","",VLOOKUP(AF589,Group,7,FALSE))</f>
        <v/>
      </c>
      <c r="AO589" s="100" t="s">
        <v>61</v>
      </c>
    </row>
    <row r="590" spans="2:41" s="3" customFormat="1" ht="1.5" customHeight="1" x14ac:dyDescent="0.2">
      <c r="B590" s="120"/>
      <c r="D590" s="40"/>
      <c r="E590" s="74"/>
      <c r="F590" s="74"/>
      <c r="G590" s="30"/>
      <c r="H590" s="30"/>
      <c r="I590" s="30"/>
      <c r="J590" s="30"/>
      <c r="K590" s="30"/>
      <c r="L590" s="30"/>
      <c r="M590" s="30"/>
      <c r="N590" s="30"/>
      <c r="P590" s="74"/>
      <c r="Q590" s="89"/>
      <c r="R590" s="29"/>
      <c r="S590" s="39"/>
      <c r="T590" s="37"/>
      <c r="U590" s="5"/>
      <c r="V590" s="52"/>
      <c r="W590" s="56"/>
      <c r="X590" s="39"/>
      <c r="Y590" s="52"/>
      <c r="Z590" s="6"/>
      <c r="AA590" s="39"/>
      <c r="AB590" s="60"/>
      <c r="AC590" s="39"/>
      <c r="AD590" s="60"/>
      <c r="AE590" s="75"/>
      <c r="AF590" s="154"/>
      <c r="AG590" s="39"/>
      <c r="AH590" s="52"/>
      <c r="AJ590" s="17"/>
      <c r="AK590" s="17"/>
      <c r="AL590" s="17"/>
      <c r="AM590" s="17"/>
      <c r="AO590" s="31"/>
    </row>
    <row r="591" spans="2:41" s="3" customFormat="1" ht="9.9499999999999993" customHeight="1" x14ac:dyDescent="0.2">
      <c r="B591" s="115" t="s">
        <v>47</v>
      </c>
      <c r="D591" s="40"/>
      <c r="E591" s="74" t="s">
        <v>100</v>
      </c>
      <c r="F591" s="74"/>
      <c r="G591" s="30" t="s">
        <v>108</v>
      </c>
      <c r="H591" s="30"/>
      <c r="I591" s="30"/>
      <c r="J591" s="30" t="s">
        <v>241</v>
      </c>
      <c r="K591" s="30"/>
      <c r="L591" s="30" t="s">
        <v>139</v>
      </c>
      <c r="M591" s="30"/>
      <c r="N591" s="30"/>
      <c r="P591" s="74" t="s">
        <v>426</v>
      </c>
      <c r="Q591" s="89"/>
      <c r="R591" s="29"/>
      <c r="S591" s="39">
        <f>IF(Suggested="Yes",AA591,AG591)</f>
        <v>11.25</v>
      </c>
      <c r="T591" s="37" t="s">
        <v>48</v>
      </c>
      <c r="U591" s="5" t="str">
        <f>+Instructions!$B$3</f>
        <v>G</v>
      </c>
      <c r="V591" s="52"/>
      <c r="W591" s="56">
        <f>+Instructions!$C$22</f>
        <v>0</v>
      </c>
      <c r="X591" s="39">
        <f>ROUND($AA591*(1-W591)+0.004999,2)</f>
        <v>11.25</v>
      </c>
      <c r="Y591" s="52"/>
      <c r="Z591" s="6" t="s">
        <v>869</v>
      </c>
      <c r="AA591" s="39">
        <v>11.25</v>
      </c>
      <c r="AB591" s="60">
        <f>+W591</f>
        <v>0</v>
      </c>
      <c r="AC591" s="39">
        <f>+X591</f>
        <v>11.25</v>
      </c>
      <c r="AD591" s="60">
        <f>(AG591-AC591)/AG591</f>
        <v>0</v>
      </c>
      <c r="AE591" s="122"/>
      <c r="AF591" s="131">
        <v>2</v>
      </c>
      <c r="AG591" s="44">
        <f>SUM(AJ591:AL591)+AE591</f>
        <v>11.25</v>
      </c>
      <c r="AH591" s="52"/>
      <c r="AJ591" s="17">
        <f>ROUND(AC591/(1-VLOOKUP(AF591,Group,2,FALSE)),2)</f>
        <v>11.25</v>
      </c>
      <c r="AK591" s="17">
        <f>IF(VLOOKUP(AF591,Group,5,FALSE)="YES",VLOOKUP(ROUND(ROUND(AJ591,1)-AJ591,2),Round,2,FALSE)+VLOOKUP(AF591,Group,6,FALSE),0)</f>
        <v>0</v>
      </c>
      <c r="AL591" s="17">
        <f>IF(VLOOKUP(AF591,Group,7,FALSE)="",0,ROUND(AJ591-0.04999,1)-AJ591+AM591)</f>
        <v>0</v>
      </c>
      <c r="AM591" s="17" t="str">
        <f>IF(VLOOKUP(AF591,Group,7,FALSE)="","",VLOOKUP(AF591,Group,7,FALSE))</f>
        <v/>
      </c>
      <c r="AO591" s="100" t="s">
        <v>61</v>
      </c>
    </row>
    <row r="592" spans="2:41" s="3" customFormat="1" ht="1.5" customHeight="1" x14ac:dyDescent="0.2">
      <c r="B592" s="120"/>
      <c r="D592" s="40"/>
      <c r="E592" s="74"/>
      <c r="F592" s="74"/>
      <c r="G592" s="30"/>
      <c r="H592" s="30"/>
      <c r="I592" s="30"/>
      <c r="J592" s="30"/>
      <c r="K592" s="30"/>
      <c r="L592" s="30"/>
      <c r="M592" s="30"/>
      <c r="N592" s="30"/>
      <c r="P592" s="74"/>
      <c r="Q592" s="89"/>
      <c r="R592" s="29"/>
      <c r="S592" s="39"/>
      <c r="T592" s="37"/>
      <c r="U592" s="5"/>
      <c r="V592" s="52"/>
      <c r="W592" s="56"/>
      <c r="X592" s="39"/>
      <c r="Y592" s="52"/>
      <c r="Z592" s="6"/>
      <c r="AA592" s="39"/>
      <c r="AB592" s="60"/>
      <c r="AC592" s="39"/>
      <c r="AD592" s="60"/>
      <c r="AE592" s="75"/>
      <c r="AF592" s="154"/>
      <c r="AG592" s="39"/>
      <c r="AH592" s="52"/>
      <c r="AJ592" s="17"/>
      <c r="AK592" s="17"/>
      <c r="AL592" s="17"/>
      <c r="AM592" s="17"/>
      <c r="AO592" s="31"/>
    </row>
    <row r="593" spans="2:41" s="3" customFormat="1" ht="9.1999999999999993" customHeight="1" x14ac:dyDescent="0.2">
      <c r="B593" s="120"/>
      <c r="D593" s="40" t="s">
        <v>112</v>
      </c>
      <c r="E593" s="169" t="s">
        <v>433</v>
      </c>
      <c r="F593" s="74"/>
      <c r="G593" s="30"/>
      <c r="H593" s="30"/>
      <c r="I593" s="30"/>
      <c r="J593" s="169"/>
      <c r="K593" s="30"/>
      <c r="M593" s="30"/>
      <c r="N593" s="30"/>
      <c r="P593" s="74"/>
      <c r="Q593" s="89"/>
      <c r="R593" s="29"/>
      <c r="S593" s="39"/>
      <c r="T593" s="37"/>
      <c r="U593" s="5"/>
      <c r="V593" s="52"/>
      <c r="W593" s="56"/>
      <c r="X593" s="39"/>
      <c r="Y593" s="52"/>
      <c r="Z593" s="6"/>
      <c r="AA593" s="39"/>
      <c r="AB593" s="60"/>
      <c r="AC593" s="39"/>
      <c r="AD593" s="60"/>
      <c r="AE593" s="75"/>
      <c r="AF593" s="154"/>
      <c r="AG593" s="39"/>
      <c r="AH593" s="52"/>
      <c r="AJ593" s="17"/>
      <c r="AK593" s="17"/>
      <c r="AL593" s="17"/>
      <c r="AM593" s="17"/>
      <c r="AO593" s="31"/>
    </row>
    <row r="594" spans="2:41" s="3" customFormat="1" ht="3.95" customHeight="1" x14ac:dyDescent="0.2">
      <c r="B594" s="120"/>
      <c r="D594" s="40"/>
      <c r="E594" s="74"/>
      <c r="F594" s="74"/>
      <c r="G594" s="30"/>
      <c r="H594" s="30"/>
      <c r="I594" s="30"/>
      <c r="J594" s="30"/>
      <c r="K594" s="30"/>
      <c r="L594" s="30"/>
      <c r="M594" s="30"/>
      <c r="N594" s="30"/>
      <c r="P594" s="74"/>
      <c r="Q594" s="89"/>
      <c r="R594" s="29"/>
      <c r="S594" s="39"/>
      <c r="T594" s="37"/>
      <c r="U594" s="5"/>
      <c r="V594" s="52"/>
      <c r="W594" s="56"/>
      <c r="X594" s="39"/>
      <c r="Y594" s="52"/>
      <c r="Z594" s="6"/>
      <c r="AA594" s="39"/>
      <c r="AB594" s="60"/>
      <c r="AC594" s="39"/>
      <c r="AD594" s="60"/>
      <c r="AE594" s="75"/>
      <c r="AF594" s="154"/>
      <c r="AG594" s="39"/>
      <c r="AH594" s="52"/>
      <c r="AJ594" s="17"/>
      <c r="AK594" s="17"/>
      <c r="AL594" s="17"/>
      <c r="AM594" s="17"/>
      <c r="AO594" s="31"/>
    </row>
    <row r="595" spans="2:41" s="3" customFormat="1" ht="9.9499999999999993" customHeight="1" x14ac:dyDescent="0.2">
      <c r="C595" s="73" t="s">
        <v>838</v>
      </c>
      <c r="P595" s="74"/>
      <c r="Q595" s="89"/>
      <c r="R595" s="177" t="s">
        <v>233</v>
      </c>
      <c r="S595" s="178" t="s">
        <v>375</v>
      </c>
      <c r="T595" s="179"/>
      <c r="U595" s="5"/>
      <c r="V595" s="52"/>
      <c r="W595" s="56"/>
      <c r="X595" s="15"/>
      <c r="Y595" s="52"/>
      <c r="Z595" s="39"/>
      <c r="AA595" s="39"/>
      <c r="AB595" s="55"/>
      <c r="AC595" s="17"/>
      <c r="AD595" s="15"/>
      <c r="AE595" s="65"/>
      <c r="AF595" s="65"/>
      <c r="AG595" s="39"/>
      <c r="AH595" s="52"/>
      <c r="AO595" s="142"/>
    </row>
    <row r="596" spans="2:41" s="3" customFormat="1" ht="2.85" customHeight="1" x14ac:dyDescent="0.2">
      <c r="C596" s="73"/>
      <c r="P596" s="74"/>
      <c r="Q596" s="89"/>
      <c r="R596" s="6"/>
      <c r="S596" s="39"/>
      <c r="T596" s="6"/>
      <c r="U596" s="5"/>
      <c r="V596" s="52"/>
      <c r="W596" s="56"/>
      <c r="X596" s="15"/>
      <c r="Y596" s="52"/>
      <c r="Z596" s="39"/>
      <c r="AA596" s="39"/>
      <c r="AB596" s="55"/>
      <c r="AC596" s="17"/>
      <c r="AD596" s="15"/>
      <c r="AE596" s="65"/>
      <c r="AF596" s="65"/>
      <c r="AG596" s="39"/>
      <c r="AH596" s="52"/>
      <c r="AO596" s="142"/>
    </row>
    <row r="597" spans="2:41" s="3" customFormat="1" ht="9.9499999999999993" customHeight="1" x14ac:dyDescent="0.2">
      <c r="D597" s="40" t="s">
        <v>10</v>
      </c>
      <c r="E597" s="143" t="s">
        <v>376</v>
      </c>
      <c r="G597" s="143"/>
      <c r="H597" s="143"/>
      <c r="I597" s="143"/>
      <c r="J597" s="143"/>
      <c r="K597" s="143"/>
      <c r="L597" s="143"/>
      <c r="N597" s="143" t="s">
        <v>139</v>
      </c>
      <c r="P597" s="74"/>
      <c r="Q597" s="89"/>
      <c r="R597" s="6"/>
      <c r="S597" s="39"/>
      <c r="T597" s="6"/>
      <c r="U597" s="5"/>
      <c r="V597" s="52"/>
      <c r="W597" s="56"/>
      <c r="X597" s="15"/>
      <c r="Y597" s="52"/>
      <c r="Z597" s="39"/>
      <c r="AA597" s="39"/>
      <c r="AB597" s="55"/>
      <c r="AC597" s="17"/>
      <c r="AD597" s="15"/>
      <c r="AE597" s="65"/>
      <c r="AF597" s="65"/>
      <c r="AG597" s="39"/>
      <c r="AH597" s="52"/>
      <c r="AO597" s="142"/>
    </row>
    <row r="598" spans="2:41" s="3" customFormat="1" ht="1.5" customHeight="1" x14ac:dyDescent="0.2">
      <c r="B598" s="120"/>
      <c r="D598" s="40"/>
      <c r="E598" s="74"/>
      <c r="F598" s="74"/>
      <c r="G598" s="30"/>
      <c r="H598" s="30"/>
      <c r="I598" s="30"/>
      <c r="J598" s="30"/>
      <c r="K598" s="30"/>
      <c r="L598" s="30"/>
      <c r="M598" s="30"/>
      <c r="N598" s="30"/>
      <c r="P598" s="74"/>
      <c r="Q598" s="89"/>
      <c r="R598" s="29"/>
      <c r="S598" s="39"/>
      <c r="T598" s="37"/>
      <c r="U598" s="5"/>
      <c r="V598" s="52"/>
      <c r="W598" s="56"/>
      <c r="X598" s="39"/>
      <c r="Y598" s="52"/>
      <c r="Z598" s="6"/>
      <c r="AA598" s="39"/>
      <c r="AB598" s="60"/>
      <c r="AC598" s="39"/>
      <c r="AD598" s="60"/>
      <c r="AE598" s="75"/>
      <c r="AF598" s="154"/>
      <c r="AG598" s="39"/>
      <c r="AH598" s="52"/>
      <c r="AJ598" s="17"/>
      <c r="AK598" s="17"/>
      <c r="AL598" s="17"/>
      <c r="AM598" s="17"/>
      <c r="AO598" s="31"/>
    </row>
    <row r="599" spans="2:41" s="3" customFormat="1" ht="9.9499999999999993" customHeight="1" x14ac:dyDescent="0.2">
      <c r="B599" s="114" t="s">
        <v>57</v>
      </c>
      <c r="D599" s="40"/>
      <c r="E599" s="74" t="s">
        <v>196</v>
      </c>
      <c r="F599" s="74"/>
      <c r="G599" s="30" t="s">
        <v>50</v>
      </c>
      <c r="H599" s="30"/>
      <c r="J599" s="30" t="s">
        <v>264</v>
      </c>
      <c r="K599" s="30"/>
      <c r="L599" s="30"/>
      <c r="M599" s="30"/>
      <c r="N599" s="30"/>
      <c r="P599" s="74" t="s">
        <v>145</v>
      </c>
      <c r="Q599" s="89"/>
      <c r="R599" s="29"/>
      <c r="S599" s="39">
        <f>IF(Suggested="Yes",AA599,AG599)</f>
        <v>8.4</v>
      </c>
      <c r="T599" s="37" t="s">
        <v>49</v>
      </c>
      <c r="U599" s="5" t="str">
        <f>+Instructions!$B$3</f>
        <v>G</v>
      </c>
      <c r="V599" s="52"/>
      <c r="W599" s="56">
        <f>+Instructions!$C$22</f>
        <v>0</v>
      </c>
      <c r="X599" s="17">
        <f>ROUND($AA599*(1-W599)+0.004999,2)</f>
        <v>8.4</v>
      </c>
      <c r="Y599" s="52"/>
      <c r="Z599" s="6" t="s">
        <v>868</v>
      </c>
      <c r="AA599" s="39">
        <v>8.4</v>
      </c>
      <c r="AB599" s="60">
        <f>+W599</f>
        <v>0</v>
      </c>
      <c r="AC599" s="17">
        <f>+X599</f>
        <v>8.4</v>
      </c>
      <c r="AD599" s="12">
        <f>(AG599-AC599)/AG599</f>
        <v>0</v>
      </c>
      <c r="AE599" s="122"/>
      <c r="AF599" s="129">
        <v>1</v>
      </c>
      <c r="AG599" s="38">
        <f>SUM(AJ599:AL599)+AE599</f>
        <v>8.4</v>
      </c>
      <c r="AH599" s="52"/>
      <c r="AJ599" s="17">
        <f>ROUND(AC599/(1-VLOOKUP(AF599,Group,2,FALSE)),2)</f>
        <v>8.4</v>
      </c>
      <c r="AK599" s="17">
        <f>IF(VLOOKUP(AF599,Group,5,FALSE)="YES",VLOOKUP(ROUND(ROUND(AJ599,1)-AJ599,2),Round,2,FALSE)+VLOOKUP(AF599,Group,6,FALSE),0)</f>
        <v>0</v>
      </c>
      <c r="AL599" s="17">
        <f>IF(VLOOKUP(AF599,Group,7,FALSE)="",0,ROUND(AJ599-0.04999,1)-AJ599+AM599)</f>
        <v>0</v>
      </c>
      <c r="AM599" s="17" t="str">
        <f>IF(VLOOKUP(AF599,Group,7,FALSE)="","",VLOOKUP(AF599,Group,7,FALSE))</f>
        <v/>
      </c>
      <c r="AO599" s="100" t="s">
        <v>61</v>
      </c>
    </row>
    <row r="600" spans="2:41" s="3" customFormat="1" ht="9.9499999999999993" customHeight="1" x14ac:dyDescent="0.2">
      <c r="B600" s="114" t="s">
        <v>57</v>
      </c>
      <c r="D600" s="40"/>
      <c r="E600" s="74" t="s">
        <v>360</v>
      </c>
      <c r="F600" s="74"/>
      <c r="G600" s="30" t="s">
        <v>50</v>
      </c>
      <c r="H600" s="30"/>
      <c r="J600" s="30" t="s">
        <v>264</v>
      </c>
      <c r="K600" s="30"/>
      <c r="L600" s="30"/>
      <c r="M600" s="30"/>
      <c r="N600" s="30"/>
      <c r="P600" s="74" t="s">
        <v>533</v>
      </c>
      <c r="Q600" s="89"/>
      <c r="R600" s="29"/>
      <c r="S600" s="39">
        <f>IF(Suggested="Yes",AA600,AG600)</f>
        <v>8.8000000000000007</v>
      </c>
      <c r="T600" s="37" t="s">
        <v>49</v>
      </c>
      <c r="U600" s="5" t="str">
        <f>+Instructions!$B$3</f>
        <v>G</v>
      </c>
      <c r="V600" s="52"/>
      <c r="W600" s="56">
        <f>+Instructions!$C$22</f>
        <v>0</v>
      </c>
      <c r="X600" s="17">
        <f>ROUND($AA600*(1-W600)+0.004999,2)</f>
        <v>8.8000000000000007</v>
      </c>
      <c r="Y600" s="52"/>
      <c r="Z600" s="6" t="s">
        <v>868</v>
      </c>
      <c r="AA600" s="39">
        <v>8.8000000000000007</v>
      </c>
      <c r="AB600" s="60">
        <f>+W600</f>
        <v>0</v>
      </c>
      <c r="AC600" s="17">
        <f>+X600</f>
        <v>8.8000000000000007</v>
      </c>
      <c r="AD600" s="12">
        <f>(AG600-AC600)/AG600</f>
        <v>0</v>
      </c>
      <c r="AE600" s="122"/>
      <c r="AF600" s="129">
        <v>1</v>
      </c>
      <c r="AG600" s="38">
        <f>SUM(AJ600:AL600)+AE600</f>
        <v>8.8000000000000007</v>
      </c>
      <c r="AH600" s="52"/>
      <c r="AJ600" s="17">
        <f>ROUND(AC600/(1-VLOOKUP(AF600,Group,2,FALSE)),2)</f>
        <v>8.8000000000000007</v>
      </c>
      <c r="AK600" s="17">
        <f>IF(VLOOKUP(AF600,Group,5,FALSE)="YES",VLOOKUP(ROUND(ROUND(AJ600,1)-AJ600,2),Round,2,FALSE)+VLOOKUP(AF600,Group,6,FALSE),0)</f>
        <v>0</v>
      </c>
      <c r="AL600" s="17">
        <f>IF(VLOOKUP(AF600,Group,7,FALSE)="",0,ROUND(AJ600-0.04999,1)-AJ600+AM600)</f>
        <v>0</v>
      </c>
      <c r="AM600" s="17" t="str">
        <f>IF(VLOOKUP(AF600,Group,7,FALSE)="","",VLOOKUP(AF600,Group,7,FALSE))</f>
        <v/>
      </c>
      <c r="AO600" s="100" t="s">
        <v>61</v>
      </c>
    </row>
    <row r="601" spans="2:41" s="3" customFormat="1" ht="1.5" customHeight="1" x14ac:dyDescent="0.2">
      <c r="B601" s="120"/>
      <c r="D601" s="40"/>
      <c r="E601" s="74"/>
      <c r="F601" s="74"/>
      <c r="G601" s="30"/>
      <c r="H601" s="30"/>
      <c r="I601" s="30"/>
      <c r="J601" s="30"/>
      <c r="K601" s="30"/>
      <c r="L601" s="30"/>
      <c r="M601" s="30"/>
      <c r="N601" s="30"/>
      <c r="P601" s="74"/>
      <c r="Q601" s="89"/>
      <c r="R601" s="29"/>
      <c r="S601" s="39"/>
      <c r="T601" s="37"/>
      <c r="U601" s="5"/>
      <c r="V601" s="52"/>
      <c r="W601" s="56"/>
      <c r="X601" s="39"/>
      <c r="Y601" s="52"/>
      <c r="Z601" s="6"/>
      <c r="AA601" s="39"/>
      <c r="AB601" s="60"/>
      <c r="AC601" s="39"/>
      <c r="AD601" s="60"/>
      <c r="AE601" s="75"/>
      <c r="AF601" s="154"/>
      <c r="AG601" s="39"/>
      <c r="AH601" s="52"/>
      <c r="AJ601" s="17"/>
      <c r="AK601" s="17"/>
      <c r="AL601" s="17"/>
      <c r="AM601" s="17"/>
      <c r="AO601" s="31"/>
    </row>
    <row r="602" spans="2:41" s="3" customFormat="1" ht="9.9499999999999993" customHeight="1" x14ac:dyDescent="0.2">
      <c r="B602" s="113" t="s">
        <v>8</v>
      </c>
      <c r="D602" s="40"/>
      <c r="E602" s="74" t="s">
        <v>219</v>
      </c>
      <c r="F602" s="74"/>
      <c r="G602" s="30" t="s">
        <v>728</v>
      </c>
      <c r="H602" s="30"/>
      <c r="I602" s="30"/>
      <c r="J602" s="30"/>
      <c r="K602" s="30" t="s">
        <v>377</v>
      </c>
      <c r="L602" s="30"/>
      <c r="M602" s="30"/>
      <c r="N602" s="30" t="s">
        <v>264</v>
      </c>
      <c r="P602" s="74" t="s">
        <v>145</v>
      </c>
      <c r="Q602" s="89"/>
      <c r="R602" s="29" t="s">
        <v>54</v>
      </c>
      <c r="S602" s="39">
        <f>IF(Suggested="Yes",AA602,AG602)</f>
        <v>7.7</v>
      </c>
      <c r="T602" s="37" t="s">
        <v>49</v>
      </c>
      <c r="U602" s="5" t="str">
        <f>+Instructions!$B$3</f>
        <v>G</v>
      </c>
      <c r="V602" s="52"/>
      <c r="W602" s="56">
        <f>+Instructions!$C$22</f>
        <v>0</v>
      </c>
      <c r="X602" s="17">
        <f>ROUND($AA602*(1-W602)+0.004999,2)</f>
        <v>7.7</v>
      </c>
      <c r="Y602" s="52"/>
      <c r="Z602" s="6" t="s">
        <v>869</v>
      </c>
      <c r="AA602" s="39">
        <v>7.7</v>
      </c>
      <c r="AB602" s="60">
        <f t="shared" ref="AB602:AC605" si="97">+W602</f>
        <v>0</v>
      </c>
      <c r="AC602" s="17">
        <f t="shared" si="97"/>
        <v>7.7</v>
      </c>
      <c r="AD602" s="12">
        <f>(AG602-AC602)/AG602</f>
        <v>0</v>
      </c>
      <c r="AE602" s="122"/>
      <c r="AF602" s="130">
        <v>3</v>
      </c>
      <c r="AG602" s="53">
        <f>SUM(AJ602:AL602)+AE602</f>
        <v>7.7</v>
      </c>
      <c r="AH602" s="52"/>
      <c r="AJ602" s="17">
        <f>ROUND(AC602/(1-VLOOKUP(AF602,Group,2,FALSE)),2)</f>
        <v>7.7</v>
      </c>
      <c r="AK602" s="17">
        <f>IF(VLOOKUP(AF602,Group,5,FALSE)="YES",VLOOKUP(ROUND(ROUND(AJ602,1)-AJ602,2),Round,2,FALSE)+VLOOKUP(AF602,Group,6,FALSE),0)</f>
        <v>0</v>
      </c>
      <c r="AL602" s="17">
        <f>IF(VLOOKUP(AF602,Group,7,FALSE)="",0,ROUND(AJ602-0.04999,1)-AJ602+AM602)</f>
        <v>0</v>
      </c>
      <c r="AM602" s="17" t="str">
        <f>IF(VLOOKUP(AF602,Group,7,FALSE)="","",VLOOKUP(AF602,Group,7,FALSE))</f>
        <v/>
      </c>
      <c r="AO602" s="100" t="s">
        <v>61</v>
      </c>
    </row>
    <row r="603" spans="2:41" s="3" customFormat="1" ht="9.9499999999999993" customHeight="1" x14ac:dyDescent="0.2">
      <c r="B603" s="113" t="s">
        <v>8</v>
      </c>
      <c r="D603" s="40"/>
      <c r="E603" s="74" t="s">
        <v>219</v>
      </c>
      <c r="F603" s="74"/>
      <c r="G603" s="30" t="s">
        <v>729</v>
      </c>
      <c r="H603" s="30"/>
      <c r="I603" s="30"/>
      <c r="J603" s="30"/>
      <c r="K603" s="30" t="s">
        <v>378</v>
      </c>
      <c r="L603" s="30"/>
      <c r="M603" s="30"/>
      <c r="N603" s="30" t="s">
        <v>264</v>
      </c>
      <c r="P603" s="74" t="s">
        <v>145</v>
      </c>
      <c r="Q603" s="89"/>
      <c r="R603" s="29" t="s">
        <v>54</v>
      </c>
      <c r="S603" s="39">
        <f>IF(Suggested="Yes",AA603,AG603)</f>
        <v>7.7</v>
      </c>
      <c r="T603" s="37" t="s">
        <v>49</v>
      </c>
      <c r="U603" s="5" t="str">
        <f>+Instructions!$B$3</f>
        <v>G</v>
      </c>
      <c r="V603" s="52"/>
      <c r="W603" s="56">
        <f>+Instructions!$C$22</f>
        <v>0</v>
      </c>
      <c r="X603" s="17">
        <f>ROUND($AA603*(1-W603)+0.004999,2)</f>
        <v>7.7</v>
      </c>
      <c r="Y603" s="52"/>
      <c r="Z603" s="6" t="s">
        <v>869</v>
      </c>
      <c r="AA603" s="39">
        <v>7.7</v>
      </c>
      <c r="AB603" s="60">
        <f t="shared" si="97"/>
        <v>0</v>
      </c>
      <c r="AC603" s="17">
        <f t="shared" si="97"/>
        <v>7.7</v>
      </c>
      <c r="AD603" s="12">
        <f>(AG603-AC603)/AG603</f>
        <v>0</v>
      </c>
      <c r="AE603" s="122"/>
      <c r="AF603" s="130">
        <v>3</v>
      </c>
      <c r="AG603" s="53">
        <f>SUM(AJ603:AL603)+AE603</f>
        <v>7.7</v>
      </c>
      <c r="AH603" s="52"/>
      <c r="AJ603" s="17">
        <f>ROUND(AC603/(1-VLOOKUP(AF603,Group,2,FALSE)),2)</f>
        <v>7.7</v>
      </c>
      <c r="AK603" s="17">
        <f>IF(VLOOKUP(AF603,Group,5,FALSE)="YES",VLOOKUP(ROUND(ROUND(AJ603,1)-AJ603,2),Round,2,FALSE)+VLOOKUP(AF603,Group,6,FALSE),0)</f>
        <v>0</v>
      </c>
      <c r="AL603" s="17">
        <f>IF(VLOOKUP(AF603,Group,7,FALSE)="",0,ROUND(AJ603-0.04999,1)-AJ603+AM603)</f>
        <v>0</v>
      </c>
      <c r="AM603" s="17" t="str">
        <f>IF(VLOOKUP(AF603,Group,7,FALSE)="","",VLOOKUP(AF603,Group,7,FALSE))</f>
        <v/>
      </c>
      <c r="AO603" s="100" t="s">
        <v>61</v>
      </c>
    </row>
    <row r="604" spans="2:41" s="3" customFormat="1" ht="9.9499999999999993" customHeight="1" x14ac:dyDescent="0.2">
      <c r="B604" s="113" t="s">
        <v>8</v>
      </c>
      <c r="D604" s="40"/>
      <c r="E604" s="74" t="s">
        <v>219</v>
      </c>
      <c r="F604" s="74"/>
      <c r="G604" s="30" t="s">
        <v>730</v>
      </c>
      <c r="H604" s="30"/>
      <c r="I604" s="30"/>
      <c r="J604" s="30"/>
      <c r="K604" s="30" t="s">
        <v>379</v>
      </c>
      <c r="L604" s="30"/>
      <c r="M604" s="30"/>
      <c r="N604" s="30" t="s">
        <v>264</v>
      </c>
      <c r="P604" s="74" t="s">
        <v>145</v>
      </c>
      <c r="Q604" s="89"/>
      <c r="R604" s="29" t="s">
        <v>54</v>
      </c>
      <c r="S604" s="39">
        <f>IF(Suggested="Yes",AA604,AG604)</f>
        <v>7.7</v>
      </c>
      <c r="T604" s="37" t="s">
        <v>49</v>
      </c>
      <c r="U604" s="5" t="str">
        <f>+Instructions!$B$3</f>
        <v>G</v>
      </c>
      <c r="V604" s="52"/>
      <c r="W604" s="56">
        <f>+Instructions!$C$22</f>
        <v>0</v>
      </c>
      <c r="X604" s="17">
        <f>ROUND($AA604*(1-W604)+0.004999,2)</f>
        <v>7.7</v>
      </c>
      <c r="Y604" s="52"/>
      <c r="Z604" s="6" t="s">
        <v>869</v>
      </c>
      <c r="AA604" s="39">
        <v>7.7</v>
      </c>
      <c r="AB604" s="60">
        <f t="shared" si="97"/>
        <v>0</v>
      </c>
      <c r="AC604" s="17">
        <f t="shared" si="97"/>
        <v>7.7</v>
      </c>
      <c r="AD604" s="12">
        <f>(AG604-AC604)/AG604</f>
        <v>0</v>
      </c>
      <c r="AE604" s="122"/>
      <c r="AF604" s="130">
        <v>3</v>
      </c>
      <c r="AG604" s="53">
        <f>SUM(AJ604:AL604)+AE604</f>
        <v>7.7</v>
      </c>
      <c r="AH604" s="52"/>
      <c r="AJ604" s="17">
        <f>ROUND(AC604/(1-VLOOKUP(AF604,Group,2,FALSE)),2)</f>
        <v>7.7</v>
      </c>
      <c r="AK604" s="17">
        <f>IF(VLOOKUP(AF604,Group,5,FALSE)="YES",VLOOKUP(ROUND(ROUND(AJ604,1)-AJ604,2),Round,2,FALSE)+VLOOKUP(AF604,Group,6,FALSE),0)</f>
        <v>0</v>
      </c>
      <c r="AL604" s="17">
        <f>IF(VLOOKUP(AF604,Group,7,FALSE)="",0,ROUND(AJ604-0.04999,1)-AJ604+AM604)</f>
        <v>0</v>
      </c>
      <c r="AM604" s="17" t="str">
        <f>IF(VLOOKUP(AF604,Group,7,FALSE)="","",VLOOKUP(AF604,Group,7,FALSE))</f>
        <v/>
      </c>
      <c r="AO604" s="100" t="s">
        <v>61</v>
      </c>
    </row>
    <row r="605" spans="2:41" s="3" customFormat="1" ht="9.9499999999999993" customHeight="1" x14ac:dyDescent="0.2">
      <c r="B605" s="113" t="s">
        <v>8</v>
      </c>
      <c r="D605" s="40"/>
      <c r="E605" s="74" t="s">
        <v>219</v>
      </c>
      <c r="F605" s="74"/>
      <c r="G605" s="30" t="s">
        <v>731</v>
      </c>
      <c r="H605" s="30"/>
      <c r="I605" s="30"/>
      <c r="J605" s="30"/>
      <c r="K605" s="30" t="s">
        <v>380</v>
      </c>
      <c r="L605" s="30"/>
      <c r="M605" s="30"/>
      <c r="N605" s="30" t="s">
        <v>264</v>
      </c>
      <c r="P605" s="74" t="s">
        <v>145</v>
      </c>
      <c r="Q605" s="89"/>
      <c r="R605" s="29" t="s">
        <v>54</v>
      </c>
      <c r="S605" s="39">
        <f>IF(Suggested="Yes",AA605,AG605)</f>
        <v>7.7</v>
      </c>
      <c r="T605" s="37" t="s">
        <v>49</v>
      </c>
      <c r="U605" s="5" t="str">
        <f>+Instructions!$B$3</f>
        <v>G</v>
      </c>
      <c r="V605" s="52"/>
      <c r="W605" s="56">
        <f>+Instructions!$C$22</f>
        <v>0</v>
      </c>
      <c r="X605" s="17">
        <f>ROUND($AA605*(1-W605)+0.004999,2)</f>
        <v>7.7</v>
      </c>
      <c r="Y605" s="52"/>
      <c r="Z605" s="6" t="s">
        <v>869</v>
      </c>
      <c r="AA605" s="39">
        <v>7.7</v>
      </c>
      <c r="AB605" s="60">
        <f t="shared" si="97"/>
        <v>0</v>
      </c>
      <c r="AC605" s="17">
        <f t="shared" si="97"/>
        <v>7.7</v>
      </c>
      <c r="AD605" s="12">
        <f>(AG605-AC605)/AG605</f>
        <v>0</v>
      </c>
      <c r="AE605" s="122"/>
      <c r="AF605" s="130">
        <v>3</v>
      </c>
      <c r="AG605" s="53">
        <f>SUM(AJ605:AL605)+AE605</f>
        <v>7.7</v>
      </c>
      <c r="AH605" s="52"/>
      <c r="AJ605" s="17">
        <f>ROUND(AC605/(1-VLOOKUP(AF605,Group,2,FALSE)),2)</f>
        <v>7.7</v>
      </c>
      <c r="AK605" s="17">
        <f>IF(VLOOKUP(AF605,Group,5,FALSE)="YES",VLOOKUP(ROUND(ROUND(AJ605,1)-AJ605,2),Round,2,FALSE)+VLOOKUP(AF605,Group,6,FALSE),0)</f>
        <v>0</v>
      </c>
      <c r="AL605" s="17">
        <f>IF(VLOOKUP(AF605,Group,7,FALSE)="",0,ROUND(AJ605-0.04999,1)-AJ605+AM605)</f>
        <v>0</v>
      </c>
      <c r="AM605" s="17" t="str">
        <f>IF(VLOOKUP(AF605,Group,7,FALSE)="","",VLOOKUP(AF605,Group,7,FALSE))</f>
        <v/>
      </c>
      <c r="AO605" s="100" t="s">
        <v>61</v>
      </c>
    </row>
    <row r="606" spans="2:41" s="3" customFormat="1" ht="1.5" customHeight="1" x14ac:dyDescent="0.2">
      <c r="P606" s="74"/>
      <c r="Q606" s="89"/>
      <c r="R606" s="6"/>
      <c r="S606" s="39"/>
      <c r="T606" s="6"/>
      <c r="U606" s="37"/>
      <c r="V606" s="52"/>
      <c r="W606" s="56"/>
      <c r="X606" s="15"/>
      <c r="Y606" s="52"/>
      <c r="Z606" s="39"/>
      <c r="AA606" s="39"/>
      <c r="AB606" s="55"/>
      <c r="AC606" s="39"/>
      <c r="AD606" s="15"/>
      <c r="AE606" s="75"/>
      <c r="AF606" s="126"/>
      <c r="AG606" s="39"/>
      <c r="AH606" s="52"/>
      <c r="AJ606" s="39"/>
      <c r="AK606" s="39"/>
      <c r="AL606" s="39"/>
      <c r="AM606" s="39"/>
      <c r="AO606" s="31"/>
    </row>
    <row r="607" spans="2:41" s="3" customFormat="1" ht="9.9499999999999993" customHeight="1" x14ac:dyDescent="0.2">
      <c r="B607" s="113" t="s">
        <v>8</v>
      </c>
      <c r="D607" s="40"/>
      <c r="E607" s="74" t="s">
        <v>617</v>
      </c>
      <c r="F607" s="74"/>
      <c r="G607" s="30" t="s">
        <v>95</v>
      </c>
      <c r="H607" s="30"/>
      <c r="I607" s="30" t="s">
        <v>265</v>
      </c>
      <c r="J607" s="30"/>
      <c r="K607" s="30" t="s">
        <v>419</v>
      </c>
      <c r="N607" s="187" t="s">
        <v>278</v>
      </c>
      <c r="P607" s="74"/>
      <c r="Q607" s="89"/>
      <c r="R607" s="29"/>
      <c r="S607" s="39">
        <f>IF(Suggested="Yes",AA607,AG607)</f>
        <v>33.700000000000003</v>
      </c>
      <c r="T607" s="37" t="s">
        <v>48</v>
      </c>
      <c r="U607" s="5" t="str">
        <f>+Instructions!$B$3</f>
        <v>G</v>
      </c>
      <c r="V607" s="52"/>
      <c r="W607" s="56">
        <f>+Instructions!$C$22</f>
        <v>0</v>
      </c>
      <c r="X607" s="17">
        <f>ROUND($AA607*(1-W607)+0.004999,2)</f>
        <v>33.700000000000003</v>
      </c>
      <c r="Y607" s="52"/>
      <c r="Z607" s="6" t="s">
        <v>869</v>
      </c>
      <c r="AA607" s="39">
        <v>33.700000000000003</v>
      </c>
      <c r="AB607" s="60">
        <f>+W607</f>
        <v>0</v>
      </c>
      <c r="AC607" s="17">
        <f>+X607</f>
        <v>33.700000000000003</v>
      </c>
      <c r="AD607" s="12">
        <f>(AG607-AC607)/AG607</f>
        <v>0</v>
      </c>
      <c r="AE607" s="122"/>
      <c r="AF607" s="130">
        <v>3</v>
      </c>
      <c r="AG607" s="53">
        <f>SUM(AJ607:AL607)+AE607</f>
        <v>33.700000000000003</v>
      </c>
      <c r="AH607" s="52"/>
      <c r="AJ607" s="17">
        <f>ROUND(AC607/(1-VLOOKUP(AF607,Group,2,FALSE)),2)</f>
        <v>33.700000000000003</v>
      </c>
      <c r="AK607" s="17">
        <f>IF(VLOOKUP(AF607,Group,5,FALSE)="YES",VLOOKUP(ROUND(ROUND(AJ607,1)-AJ607,2),Round,2,FALSE)+VLOOKUP(AF607,Group,6,FALSE),0)</f>
        <v>0</v>
      </c>
      <c r="AL607" s="17">
        <f>IF(VLOOKUP(AF607,Group,7,FALSE)="",0,ROUND(AJ607-0.04999,1)-AJ607+AM607)</f>
        <v>0</v>
      </c>
      <c r="AM607" s="17" t="str">
        <f>IF(VLOOKUP(AF607,Group,7,FALSE)="","",VLOOKUP(AF607,Group,7,FALSE))</f>
        <v/>
      </c>
      <c r="AO607" s="100" t="s">
        <v>61</v>
      </c>
    </row>
    <row r="608" spans="2:41" s="3" customFormat="1" ht="2.85" customHeight="1" x14ac:dyDescent="0.2">
      <c r="C608" s="73"/>
      <c r="P608" s="74"/>
      <c r="Q608" s="89"/>
      <c r="R608" s="6"/>
      <c r="S608" s="39"/>
      <c r="T608" s="6"/>
      <c r="U608" s="5"/>
      <c r="V608" s="52"/>
      <c r="W608" s="56"/>
      <c r="X608" s="15"/>
      <c r="Y608" s="52"/>
      <c r="Z608" s="39"/>
      <c r="AA608" s="39"/>
      <c r="AB608" s="55"/>
      <c r="AC608" s="17"/>
      <c r="AD608" s="15"/>
      <c r="AE608" s="65"/>
      <c r="AF608" s="65"/>
      <c r="AG608" s="39"/>
      <c r="AH608" s="52"/>
      <c r="AO608" s="142"/>
    </row>
    <row r="609" spans="1:41" s="202" customFormat="1" ht="9.9499999999999993" customHeight="1" x14ac:dyDescent="0.2">
      <c r="C609" s="217" t="s">
        <v>804</v>
      </c>
      <c r="D609" s="3"/>
      <c r="E609" s="171"/>
      <c r="F609" s="3"/>
      <c r="G609" s="171"/>
      <c r="H609" s="3"/>
      <c r="I609" s="143"/>
      <c r="J609" s="3"/>
      <c r="K609" s="3"/>
      <c r="L609" s="171"/>
      <c r="M609" s="3"/>
      <c r="N609" s="3"/>
      <c r="O609" s="3"/>
      <c r="P609" s="74"/>
      <c r="Q609" s="89"/>
      <c r="R609" s="6"/>
      <c r="S609" s="39"/>
      <c r="T609" s="6"/>
      <c r="U609" s="5"/>
      <c r="V609" s="205"/>
      <c r="W609" s="208"/>
      <c r="X609" s="207"/>
      <c r="Y609" s="205"/>
      <c r="Z609" s="204"/>
      <c r="AA609" s="204"/>
      <c r="AB609" s="209"/>
      <c r="AC609" s="206"/>
      <c r="AD609" s="207"/>
      <c r="AE609" s="210"/>
      <c r="AF609" s="210"/>
      <c r="AG609" s="204"/>
      <c r="AH609" s="205"/>
      <c r="AO609" s="211"/>
    </row>
    <row r="610" spans="1:41" s="202" customFormat="1" ht="1.5" customHeight="1" x14ac:dyDescent="0.2">
      <c r="A610" s="202" t="s">
        <v>125</v>
      </c>
      <c r="C610" s="3"/>
      <c r="D610" s="3"/>
      <c r="E610" s="3"/>
      <c r="F610" s="3"/>
      <c r="G610" s="3"/>
      <c r="H610" s="3"/>
      <c r="I610" s="3"/>
      <c r="J610" s="3"/>
      <c r="K610" s="3"/>
      <c r="L610" s="3"/>
      <c r="M610" s="3"/>
      <c r="N610" s="3"/>
      <c r="O610" s="3"/>
      <c r="P610" s="74"/>
      <c r="Q610" s="89"/>
      <c r="R610" s="6"/>
      <c r="S610" s="39"/>
      <c r="T610" s="6"/>
      <c r="U610" s="5"/>
      <c r="V610" s="205"/>
      <c r="W610" s="208"/>
      <c r="X610" s="207"/>
      <c r="Y610" s="205"/>
      <c r="Z610" s="204"/>
      <c r="AA610" s="204"/>
      <c r="AB610" s="209"/>
      <c r="AC610" s="206"/>
      <c r="AD610" s="207"/>
      <c r="AE610" s="210"/>
      <c r="AF610" s="210"/>
      <c r="AG610" s="204"/>
      <c r="AH610" s="205"/>
      <c r="AO610" s="211"/>
    </row>
    <row r="611" spans="1:41" s="3" customFormat="1" ht="9.9499999999999993" customHeight="1" x14ac:dyDescent="0.2">
      <c r="C611" s="144"/>
      <c r="D611" s="40" t="s">
        <v>10</v>
      </c>
      <c r="E611" s="171" t="s">
        <v>813</v>
      </c>
      <c r="F611" s="143"/>
      <c r="G611" s="171"/>
      <c r="I611" s="143"/>
      <c r="L611" s="171"/>
      <c r="P611" s="74"/>
      <c r="Q611" s="89"/>
      <c r="R611" s="177"/>
      <c r="S611" s="196"/>
      <c r="T611" s="197"/>
      <c r="U611" s="5"/>
      <c r="V611" s="52"/>
      <c r="W611" s="56"/>
      <c r="X611" s="15"/>
      <c r="Y611" s="52"/>
      <c r="Z611" s="39"/>
      <c r="AA611" s="39"/>
      <c r="AB611" s="55"/>
      <c r="AC611" s="17"/>
      <c r="AD611" s="15"/>
      <c r="AE611" s="65"/>
      <c r="AF611" s="65"/>
      <c r="AG611" s="39"/>
      <c r="AH611" s="52"/>
      <c r="AO611" s="142"/>
    </row>
    <row r="612" spans="1:41" s="3" customFormat="1" ht="1.5" customHeight="1" x14ac:dyDescent="0.2">
      <c r="A612" s="3" t="s">
        <v>125</v>
      </c>
      <c r="P612" s="74"/>
      <c r="Q612" s="89"/>
      <c r="R612" s="6"/>
      <c r="S612" s="39"/>
      <c r="T612" s="6"/>
      <c r="U612" s="5"/>
      <c r="V612" s="52"/>
      <c r="W612" s="56"/>
      <c r="X612" s="15"/>
      <c r="Y612" s="52"/>
      <c r="Z612" s="39"/>
      <c r="AA612" s="39"/>
      <c r="AB612" s="55"/>
      <c r="AC612" s="17"/>
      <c r="AD612" s="15"/>
      <c r="AE612" s="65"/>
      <c r="AF612" s="65"/>
      <c r="AG612" s="39"/>
      <c r="AH612" s="52"/>
      <c r="AO612" s="142"/>
    </row>
    <row r="613" spans="1:41" s="3" customFormat="1" ht="9.9499999999999993" customHeight="1" x14ac:dyDescent="0.2">
      <c r="B613" s="114" t="s">
        <v>57</v>
      </c>
      <c r="D613" s="40"/>
      <c r="E613" s="74" t="s">
        <v>308</v>
      </c>
      <c r="F613" s="74"/>
      <c r="G613" s="30" t="s">
        <v>50</v>
      </c>
      <c r="H613" s="30"/>
      <c r="J613" s="30"/>
      <c r="K613" s="30" t="s">
        <v>418</v>
      </c>
      <c r="L613" s="30"/>
      <c r="M613" s="30" t="s">
        <v>139</v>
      </c>
      <c r="N613" s="30"/>
      <c r="P613" s="74" t="s">
        <v>275</v>
      </c>
      <c r="Q613" s="89"/>
      <c r="R613" s="29"/>
      <c r="S613" s="39">
        <f>IF(Suggested="Yes",AA613,AG613)</f>
        <v>16.95</v>
      </c>
      <c r="T613" s="37" t="s">
        <v>49</v>
      </c>
      <c r="U613" s="5" t="str">
        <f>+Instructions!$B$3</f>
        <v>G</v>
      </c>
      <c r="V613" s="52"/>
      <c r="W613" s="56">
        <f>+Instructions!$C$22</f>
        <v>0</v>
      </c>
      <c r="X613" s="17">
        <f>ROUND($AA613*(1-W613)+0.004999,2)</f>
        <v>16.95</v>
      </c>
      <c r="Y613" s="52"/>
      <c r="Z613" s="6" t="s">
        <v>868</v>
      </c>
      <c r="AA613" s="39">
        <v>16.95</v>
      </c>
      <c r="AB613" s="60">
        <f>+W613</f>
        <v>0</v>
      </c>
      <c r="AC613" s="17">
        <f>+X613</f>
        <v>16.95</v>
      </c>
      <c r="AD613" s="12">
        <f>(AG613-AC613)/AG613</f>
        <v>0</v>
      </c>
      <c r="AE613" s="122"/>
      <c r="AF613" s="129">
        <v>1</v>
      </c>
      <c r="AG613" s="38">
        <f>SUM(AJ613:AL613)+AE613</f>
        <v>16.95</v>
      </c>
      <c r="AH613" s="52"/>
      <c r="AJ613" s="17">
        <f>ROUND(AC613/(1-VLOOKUP(AF613,Group,2,FALSE)),2)</f>
        <v>16.95</v>
      </c>
      <c r="AK613" s="17">
        <f>IF(VLOOKUP(AF613,Group,5,FALSE)="YES",VLOOKUP(ROUND(ROUND(AJ613,1)-AJ613,2),Round,2,FALSE)+VLOOKUP(AF613,Group,6,FALSE),0)</f>
        <v>0</v>
      </c>
      <c r="AL613" s="17">
        <f>IF(VLOOKUP(AF613,Group,7,FALSE)="",0,ROUND(AJ613-0.04999,1)-AJ613+AM613)</f>
        <v>0</v>
      </c>
      <c r="AM613" s="17" t="str">
        <f>IF(VLOOKUP(AF613,Group,7,FALSE)="","",VLOOKUP(AF613,Group,7,FALSE))</f>
        <v/>
      </c>
      <c r="AO613" s="100" t="s">
        <v>61</v>
      </c>
    </row>
    <row r="614" spans="1:41" s="3" customFormat="1" ht="0.95" customHeight="1" x14ac:dyDescent="0.2">
      <c r="A614" s="3" t="s">
        <v>125</v>
      </c>
      <c r="P614" s="74"/>
      <c r="Q614" s="89"/>
      <c r="R614" s="6"/>
      <c r="S614" s="39"/>
      <c r="T614" s="6"/>
      <c r="U614" s="5"/>
      <c r="V614" s="52"/>
      <c r="W614" s="56"/>
      <c r="X614" s="15"/>
      <c r="Y614" s="52"/>
      <c r="Z614" s="39"/>
      <c r="AA614" s="39"/>
      <c r="AB614" s="55"/>
      <c r="AC614" s="17"/>
      <c r="AD614" s="15"/>
      <c r="AE614" s="65"/>
      <c r="AF614" s="65"/>
      <c r="AG614" s="39"/>
      <c r="AH614" s="52"/>
      <c r="AO614" s="142"/>
    </row>
    <row r="615" spans="1:41" s="3" customFormat="1" ht="9.9499999999999993" customHeight="1" x14ac:dyDescent="0.2">
      <c r="B615" s="113" t="s">
        <v>8</v>
      </c>
      <c r="D615" s="40"/>
      <c r="E615" s="74" t="s">
        <v>308</v>
      </c>
      <c r="F615" s="74"/>
      <c r="G615" s="30" t="s">
        <v>598</v>
      </c>
      <c r="H615" s="30"/>
      <c r="I615" s="30"/>
      <c r="J615" s="30"/>
      <c r="K615" s="30" t="s">
        <v>455</v>
      </c>
      <c r="L615" s="30"/>
      <c r="M615" s="30"/>
      <c r="N615" s="30"/>
      <c r="P615" s="74" t="s">
        <v>539</v>
      </c>
      <c r="Q615" s="89"/>
      <c r="R615" s="29" t="s">
        <v>154</v>
      </c>
      <c r="S615" s="39">
        <f>IF(Suggested="Yes",AA615,AG615)</f>
        <v>190.9</v>
      </c>
      <c r="T615" s="37" t="s">
        <v>48</v>
      </c>
      <c r="U615" s="5" t="str">
        <f>+Instructions!$B$3</f>
        <v>G</v>
      </c>
      <c r="V615" s="52"/>
      <c r="W615" s="56">
        <f>+Instructions!$C$22</f>
        <v>0</v>
      </c>
      <c r="X615" s="17">
        <f>ROUND($AA615*(1-W615)+0.004999,2)</f>
        <v>190.9</v>
      </c>
      <c r="Y615" s="52"/>
      <c r="Z615" s="6" t="s">
        <v>869</v>
      </c>
      <c r="AA615" s="39">
        <v>190.9</v>
      </c>
      <c r="AB615" s="60">
        <f t="shared" ref="AB615:AC618" si="98">+W615</f>
        <v>0</v>
      </c>
      <c r="AC615" s="17">
        <f t="shared" si="98"/>
        <v>190.9</v>
      </c>
      <c r="AD615" s="12">
        <f>(AG615-AC615)/AG615</f>
        <v>0</v>
      </c>
      <c r="AE615" s="122"/>
      <c r="AF615" s="130">
        <v>3</v>
      </c>
      <c r="AG615" s="53">
        <f>SUM(AJ615:AL615)+AE615</f>
        <v>190.9</v>
      </c>
      <c r="AH615" s="52"/>
      <c r="AJ615" s="17">
        <f>ROUND(AC615/(1-VLOOKUP(AF615,Group,2,FALSE)),2)</f>
        <v>190.9</v>
      </c>
      <c r="AK615" s="17">
        <f>IF(VLOOKUP(AF615,Group,5,FALSE)="YES",VLOOKUP(ROUND(ROUND(AJ615,1)-AJ615,2),Round,2,FALSE)+VLOOKUP(AF615,Group,6,FALSE),0)</f>
        <v>0</v>
      </c>
      <c r="AL615" s="17">
        <f>IF(VLOOKUP(AF615,Group,7,FALSE)="",0,ROUND(AJ615-0.04999,1)-AJ615+AM615)</f>
        <v>0</v>
      </c>
      <c r="AM615" s="17" t="str">
        <f>IF(VLOOKUP(AF615,Group,7,FALSE)="","",VLOOKUP(AF615,Group,7,FALSE))</f>
        <v/>
      </c>
      <c r="AO615" s="100" t="s">
        <v>61</v>
      </c>
    </row>
    <row r="616" spans="1:41" s="3" customFormat="1" ht="9.9499999999999993" customHeight="1" x14ac:dyDescent="0.2">
      <c r="B616" s="113" t="s">
        <v>8</v>
      </c>
      <c r="D616" s="40"/>
      <c r="E616" s="74" t="s">
        <v>308</v>
      </c>
      <c r="F616" s="74"/>
      <c r="G616" s="30" t="s">
        <v>599</v>
      </c>
      <c r="H616" s="30"/>
      <c r="I616" s="30"/>
      <c r="J616" s="30"/>
      <c r="K616" s="30" t="s">
        <v>455</v>
      </c>
      <c r="L616" s="30"/>
      <c r="M616" s="30"/>
      <c r="N616" s="30"/>
      <c r="P616" s="74" t="s">
        <v>539</v>
      </c>
      <c r="Q616" s="89"/>
      <c r="R616" s="29" t="s">
        <v>154</v>
      </c>
      <c r="S616" s="39">
        <f>IF(Suggested="Yes",AA616,AG616)</f>
        <v>376.05</v>
      </c>
      <c r="T616" s="37" t="s">
        <v>48</v>
      </c>
      <c r="U616" s="5" t="str">
        <f>+Instructions!$B$3</f>
        <v>G</v>
      </c>
      <c r="V616" s="52"/>
      <c r="W616" s="56">
        <f>+Instructions!$C$22</f>
        <v>0</v>
      </c>
      <c r="X616" s="17">
        <f>ROUND($AA616*(1-W616)+0.004999,2)</f>
        <v>376.05</v>
      </c>
      <c r="Y616" s="52"/>
      <c r="Z616" s="6" t="s">
        <v>869</v>
      </c>
      <c r="AA616" s="39">
        <v>376.05</v>
      </c>
      <c r="AB616" s="60">
        <f t="shared" si="98"/>
        <v>0</v>
      </c>
      <c r="AC616" s="17">
        <f t="shared" si="98"/>
        <v>376.05</v>
      </c>
      <c r="AD616" s="12">
        <f>(AG616-AC616)/AG616</f>
        <v>0</v>
      </c>
      <c r="AE616" s="122"/>
      <c r="AF616" s="130">
        <v>3</v>
      </c>
      <c r="AG616" s="53">
        <f>SUM(AJ616:AL616)+AE616</f>
        <v>376.05</v>
      </c>
      <c r="AH616" s="52"/>
      <c r="AJ616" s="17">
        <f>ROUND(AC616/(1-VLOOKUP(AF616,Group,2,FALSE)),2)</f>
        <v>376.05</v>
      </c>
      <c r="AK616" s="17">
        <f>IF(VLOOKUP(AF616,Group,5,FALSE)="YES",VLOOKUP(ROUND(ROUND(AJ616,1)-AJ616,2),Round,2,FALSE)+VLOOKUP(AF616,Group,6,FALSE),0)</f>
        <v>0</v>
      </c>
      <c r="AL616" s="17">
        <f>IF(VLOOKUP(AF616,Group,7,FALSE)="",0,ROUND(AJ616-0.04999,1)-AJ616+AM616)</f>
        <v>0</v>
      </c>
      <c r="AM616" s="17" t="str">
        <f>IF(VLOOKUP(AF616,Group,7,FALSE)="","",VLOOKUP(AF616,Group,7,FALSE))</f>
        <v/>
      </c>
      <c r="AO616" s="100" t="s">
        <v>61</v>
      </c>
    </row>
    <row r="617" spans="1:41" s="3" customFormat="1" ht="9.9499999999999993" customHeight="1" x14ac:dyDescent="0.2">
      <c r="B617" s="113" t="s">
        <v>8</v>
      </c>
      <c r="D617" s="40"/>
      <c r="E617" s="74" t="s">
        <v>308</v>
      </c>
      <c r="F617" s="74"/>
      <c r="G617" s="30" t="s">
        <v>601</v>
      </c>
      <c r="H617" s="30"/>
      <c r="I617" s="30"/>
      <c r="J617" s="30"/>
      <c r="K617" s="30" t="s">
        <v>455</v>
      </c>
      <c r="L617" s="30"/>
      <c r="M617" s="30" t="s">
        <v>590</v>
      </c>
      <c r="N617" s="30"/>
      <c r="P617" s="74" t="s">
        <v>539</v>
      </c>
      <c r="Q617" s="89"/>
      <c r="R617" s="29" t="s">
        <v>154</v>
      </c>
      <c r="S617" s="39">
        <f>IF(Suggested="Yes",AA617,AG617)</f>
        <v>282.8</v>
      </c>
      <c r="T617" s="37" t="s">
        <v>48</v>
      </c>
      <c r="U617" s="5" t="str">
        <f>+Instructions!$B$3</f>
        <v>G</v>
      </c>
      <c r="V617" s="52"/>
      <c r="W617" s="56">
        <f>+Instructions!$C$22</f>
        <v>0</v>
      </c>
      <c r="X617" s="17">
        <f>ROUND($AA617*(1-W617)+0.004999,2)</f>
        <v>282.8</v>
      </c>
      <c r="Y617" s="52"/>
      <c r="Z617" s="6" t="s">
        <v>869</v>
      </c>
      <c r="AA617" s="39">
        <v>282.8</v>
      </c>
      <c r="AB617" s="60">
        <f t="shared" si="98"/>
        <v>0</v>
      </c>
      <c r="AC617" s="17">
        <f t="shared" si="98"/>
        <v>282.8</v>
      </c>
      <c r="AD617" s="12">
        <f>(AG617-AC617)/AG617</f>
        <v>0</v>
      </c>
      <c r="AE617" s="122"/>
      <c r="AF617" s="130">
        <v>3</v>
      </c>
      <c r="AG617" s="53">
        <f>SUM(AJ617:AL617)+AE617</f>
        <v>282.8</v>
      </c>
      <c r="AH617" s="52"/>
      <c r="AJ617" s="17">
        <f>ROUND(AC617/(1-VLOOKUP(AF617,Group,2,FALSE)),2)</f>
        <v>282.8</v>
      </c>
      <c r="AK617" s="17">
        <f>IF(VLOOKUP(AF617,Group,5,FALSE)="YES",VLOOKUP(ROUND(ROUND(AJ617,1)-AJ617,2),Round,2,FALSE)+VLOOKUP(AF617,Group,6,FALSE),0)</f>
        <v>0</v>
      </c>
      <c r="AL617" s="17">
        <f>IF(VLOOKUP(AF617,Group,7,FALSE)="",0,ROUND(AJ617-0.04999,1)-AJ617+AM617)</f>
        <v>0</v>
      </c>
      <c r="AM617" s="17" t="str">
        <f>IF(VLOOKUP(AF617,Group,7,FALSE)="","",VLOOKUP(AF617,Group,7,FALSE))</f>
        <v/>
      </c>
      <c r="AO617" s="100" t="s">
        <v>61</v>
      </c>
    </row>
    <row r="618" spans="1:41" s="3" customFormat="1" ht="9.9499999999999993" customHeight="1" x14ac:dyDescent="0.2">
      <c r="B618" s="113" t="s">
        <v>8</v>
      </c>
      <c r="D618" s="40"/>
      <c r="E618" s="74" t="s">
        <v>308</v>
      </c>
      <c r="F618" s="74"/>
      <c r="G618" s="30" t="s">
        <v>600</v>
      </c>
      <c r="H618" s="30"/>
      <c r="I618" s="30"/>
      <c r="J618" s="30"/>
      <c r="K618" s="30" t="s">
        <v>455</v>
      </c>
      <c r="L618" s="30"/>
      <c r="M618" s="30" t="s">
        <v>590</v>
      </c>
      <c r="N618" s="30"/>
      <c r="P618" s="74" t="s">
        <v>539</v>
      </c>
      <c r="Q618" s="89"/>
      <c r="R618" s="29" t="s">
        <v>154</v>
      </c>
      <c r="S618" s="39">
        <f>IF(Suggested="Yes",AA618,AG618)</f>
        <v>746.4</v>
      </c>
      <c r="T618" s="37" t="s">
        <v>48</v>
      </c>
      <c r="U618" s="5" t="str">
        <f>+Instructions!$B$3</f>
        <v>G</v>
      </c>
      <c r="V618" s="52"/>
      <c r="W618" s="56">
        <f>+Instructions!$C$22</f>
        <v>0</v>
      </c>
      <c r="X618" s="17">
        <f>ROUND($AA618*(1-W618)+0.004999,2)</f>
        <v>746.4</v>
      </c>
      <c r="Y618" s="52"/>
      <c r="Z618" s="6" t="s">
        <v>869</v>
      </c>
      <c r="AA618" s="39">
        <v>746.4</v>
      </c>
      <c r="AB618" s="60">
        <f t="shared" si="98"/>
        <v>0</v>
      </c>
      <c r="AC618" s="17">
        <f t="shared" si="98"/>
        <v>746.4</v>
      </c>
      <c r="AD618" s="12">
        <f>(AG618-AC618)/AG618</f>
        <v>0</v>
      </c>
      <c r="AE618" s="122"/>
      <c r="AF618" s="130">
        <v>3</v>
      </c>
      <c r="AG618" s="53">
        <f>SUM(AJ618:AL618)+AE618</f>
        <v>746.4</v>
      </c>
      <c r="AH618" s="52"/>
      <c r="AJ618" s="17">
        <f>ROUND(AC618/(1-VLOOKUP(AF618,Group,2,FALSE)),2)</f>
        <v>746.4</v>
      </c>
      <c r="AK618" s="17">
        <f>IF(VLOOKUP(AF618,Group,5,FALSE)="YES",VLOOKUP(ROUND(ROUND(AJ618,1)-AJ618,2),Round,2,FALSE)+VLOOKUP(AF618,Group,6,FALSE),0)</f>
        <v>0</v>
      </c>
      <c r="AL618" s="17">
        <f>IF(VLOOKUP(AF618,Group,7,FALSE)="",0,ROUND(AJ618-0.04999,1)-AJ618+AM618)</f>
        <v>0</v>
      </c>
      <c r="AM618" s="17" t="str">
        <f>IF(VLOOKUP(AF618,Group,7,FALSE)="","",VLOOKUP(AF618,Group,7,FALSE))</f>
        <v/>
      </c>
      <c r="AO618" s="100" t="s">
        <v>61</v>
      </c>
    </row>
    <row r="619" spans="1:41" s="3" customFormat="1" ht="1.5" customHeight="1" x14ac:dyDescent="0.2">
      <c r="B619" s="120"/>
      <c r="D619" s="40"/>
      <c r="E619" s="74"/>
      <c r="F619" s="74"/>
      <c r="G619" s="30"/>
      <c r="H619" s="30"/>
      <c r="I619" s="30"/>
      <c r="J619" s="30"/>
      <c r="K619" s="30"/>
      <c r="L619" s="30"/>
      <c r="M619" s="30"/>
      <c r="N619" s="30"/>
      <c r="P619" s="74"/>
      <c r="Q619" s="89"/>
      <c r="R619" s="29"/>
      <c r="S619" s="39"/>
      <c r="T619" s="37"/>
      <c r="U619" s="5"/>
      <c r="V619" s="52"/>
      <c r="W619" s="56"/>
      <c r="X619" s="39"/>
      <c r="Y619" s="52"/>
      <c r="Z619" s="6"/>
      <c r="AA619" s="39"/>
      <c r="AB619" s="60"/>
      <c r="AC619" s="39"/>
      <c r="AD619" s="60"/>
      <c r="AE619" s="75"/>
      <c r="AF619" s="154"/>
      <c r="AG619" s="39"/>
      <c r="AH619" s="52"/>
      <c r="AJ619" s="17"/>
      <c r="AK619" s="17"/>
      <c r="AL619" s="17"/>
      <c r="AM619" s="17"/>
      <c r="AO619" s="31"/>
    </row>
    <row r="620" spans="1:41" s="3" customFormat="1" ht="9.6" customHeight="1" x14ac:dyDescent="0.2">
      <c r="B620" s="120"/>
      <c r="D620" s="40" t="s">
        <v>155</v>
      </c>
      <c r="E620" s="169" t="s">
        <v>537</v>
      </c>
      <c r="F620" s="74"/>
      <c r="G620" s="30"/>
      <c r="H620" s="30"/>
      <c r="K620" s="30"/>
      <c r="L620" s="30"/>
      <c r="M620" s="30"/>
      <c r="N620" s="30"/>
      <c r="P620" s="74"/>
      <c r="Q620" s="89"/>
      <c r="R620" s="29"/>
      <c r="S620" s="39"/>
      <c r="T620" s="37"/>
      <c r="U620" s="5"/>
      <c r="V620" s="227"/>
      <c r="W620" s="56"/>
      <c r="X620" s="39"/>
      <c r="Y620" s="227"/>
      <c r="Z620" s="6"/>
      <c r="AA620" s="39"/>
      <c r="AB620" s="60"/>
      <c r="AC620" s="39"/>
      <c r="AD620" s="60"/>
      <c r="AE620" s="75"/>
      <c r="AF620" s="154"/>
      <c r="AG620" s="39"/>
      <c r="AH620" s="227"/>
      <c r="AJ620" s="17"/>
      <c r="AK620" s="17"/>
      <c r="AL620" s="17"/>
      <c r="AM620" s="17"/>
      <c r="AO620" s="31"/>
    </row>
    <row r="621" spans="1:41" s="3" customFormat="1" ht="9.6" customHeight="1" x14ac:dyDescent="0.2">
      <c r="B621" s="120"/>
      <c r="D621" s="40"/>
      <c r="E621" s="169" t="s">
        <v>805</v>
      </c>
      <c r="F621" s="74"/>
      <c r="G621" s="30"/>
      <c r="H621" s="30"/>
      <c r="K621" s="30"/>
      <c r="L621" s="30"/>
      <c r="M621" s="30"/>
      <c r="N621" s="30"/>
      <c r="P621" s="74"/>
      <c r="Q621" s="89"/>
      <c r="R621" s="29"/>
      <c r="S621" s="39"/>
      <c r="T621" s="37"/>
      <c r="U621" s="5"/>
      <c r="V621" s="227"/>
      <c r="W621" s="56"/>
      <c r="X621" s="39"/>
      <c r="Y621" s="227"/>
      <c r="Z621" s="6"/>
      <c r="AA621" s="39"/>
      <c r="AB621" s="60"/>
      <c r="AC621" s="39"/>
      <c r="AD621" s="60"/>
      <c r="AE621" s="75"/>
      <c r="AF621" s="154"/>
      <c r="AG621" s="39"/>
      <c r="AH621" s="227"/>
      <c r="AJ621" s="17"/>
      <c r="AK621" s="17"/>
      <c r="AL621" s="17"/>
      <c r="AM621" s="17"/>
      <c r="AO621" s="31"/>
    </row>
    <row r="622" spans="1:41" s="3" customFormat="1" ht="3.95" customHeight="1" x14ac:dyDescent="0.2">
      <c r="B622" s="120"/>
      <c r="D622" s="40"/>
      <c r="E622" s="74"/>
      <c r="F622" s="74"/>
      <c r="G622" s="30"/>
      <c r="H622" s="30"/>
      <c r="I622" s="30"/>
      <c r="J622" s="30"/>
      <c r="K622" s="30"/>
      <c r="L622" s="30"/>
      <c r="M622" s="30"/>
      <c r="N622" s="30"/>
      <c r="P622" s="74"/>
      <c r="Q622" s="89"/>
      <c r="R622" s="29"/>
      <c r="S622" s="39"/>
      <c r="T622" s="37"/>
      <c r="U622" s="5"/>
      <c r="V622" s="52"/>
      <c r="W622" s="56"/>
      <c r="X622" s="39"/>
      <c r="Y622" s="52"/>
      <c r="Z622" s="6"/>
      <c r="AA622" s="39"/>
      <c r="AB622" s="60"/>
      <c r="AC622" s="39"/>
      <c r="AD622" s="60"/>
      <c r="AE622" s="75"/>
      <c r="AF622" s="154"/>
      <c r="AG622" s="39"/>
      <c r="AH622" s="52"/>
      <c r="AJ622" s="17"/>
      <c r="AK622" s="17"/>
      <c r="AL622" s="17"/>
      <c r="AM622" s="17"/>
      <c r="AO622" s="31"/>
    </row>
    <row r="623" spans="1:41" s="3" customFormat="1" ht="9.9499999999999993" customHeight="1" x14ac:dyDescent="0.2">
      <c r="C623" s="73" t="s">
        <v>456</v>
      </c>
      <c r="P623" s="74"/>
      <c r="Q623" s="89"/>
      <c r="R623" s="177" t="s">
        <v>233</v>
      </c>
      <c r="S623" s="178" t="s">
        <v>457</v>
      </c>
      <c r="T623" s="179"/>
      <c r="U623" s="5"/>
      <c r="V623" s="52"/>
      <c r="W623" s="56"/>
      <c r="X623" s="15"/>
      <c r="Y623" s="52"/>
      <c r="Z623" s="39"/>
      <c r="AA623" s="39"/>
      <c r="AB623" s="55"/>
      <c r="AC623" s="17"/>
      <c r="AD623" s="15"/>
      <c r="AE623" s="65"/>
      <c r="AF623" s="65"/>
      <c r="AG623" s="39"/>
      <c r="AH623" s="52"/>
      <c r="AO623" s="142"/>
    </row>
    <row r="624" spans="1:41" s="3" customFormat="1" ht="2.85" customHeight="1" x14ac:dyDescent="0.2">
      <c r="C624" s="73"/>
      <c r="P624" s="74"/>
      <c r="Q624" s="89"/>
      <c r="R624" s="6"/>
      <c r="S624" s="39"/>
      <c r="T624" s="6"/>
      <c r="U624" s="5"/>
      <c r="V624" s="52"/>
      <c r="W624" s="56"/>
      <c r="X624" s="15"/>
      <c r="Y624" s="52"/>
      <c r="Z624" s="39"/>
      <c r="AA624" s="39"/>
      <c r="AB624" s="55"/>
      <c r="AC624" s="17"/>
      <c r="AD624" s="15"/>
      <c r="AE624" s="65"/>
      <c r="AF624" s="65"/>
      <c r="AG624" s="39"/>
      <c r="AH624" s="52"/>
      <c r="AO624" s="142"/>
    </row>
    <row r="625" spans="1:41" s="3" customFormat="1" ht="9.9499999999999993" customHeight="1" x14ac:dyDescent="0.2">
      <c r="D625" s="40" t="s">
        <v>10</v>
      </c>
      <c r="E625" s="143" t="s">
        <v>458</v>
      </c>
      <c r="G625" s="143"/>
      <c r="H625" s="143"/>
      <c r="I625" s="143"/>
      <c r="J625" s="143"/>
      <c r="K625" s="143"/>
      <c r="L625" s="143"/>
      <c r="N625" s="143"/>
      <c r="P625" s="74"/>
      <c r="Q625" s="89"/>
      <c r="R625" s="6"/>
      <c r="S625" s="39"/>
      <c r="T625" s="6"/>
      <c r="U625" s="5"/>
      <c r="V625" s="52"/>
      <c r="W625" s="56"/>
      <c r="X625" s="15"/>
      <c r="Y625" s="52"/>
      <c r="Z625" s="39"/>
      <c r="AA625" s="39"/>
      <c r="AB625" s="55"/>
      <c r="AC625" s="17"/>
      <c r="AD625" s="15"/>
      <c r="AE625" s="65"/>
      <c r="AF625" s="65"/>
      <c r="AG625" s="39"/>
      <c r="AH625" s="52"/>
      <c r="AO625" s="142"/>
    </row>
    <row r="626" spans="1:41" s="3" customFormat="1" ht="1.5" customHeight="1" x14ac:dyDescent="0.2">
      <c r="B626" s="120"/>
      <c r="D626" s="40"/>
      <c r="E626" s="74"/>
      <c r="F626" s="74"/>
      <c r="G626" s="30"/>
      <c r="H626" s="30"/>
      <c r="I626" s="30"/>
      <c r="J626" s="30"/>
      <c r="K626" s="30"/>
      <c r="L626" s="30"/>
      <c r="M626" s="30"/>
      <c r="N626" s="30"/>
      <c r="P626" s="74"/>
      <c r="Q626" s="89"/>
      <c r="R626" s="29"/>
      <c r="S626" s="39"/>
      <c r="T626" s="37"/>
      <c r="U626" s="5"/>
      <c r="V626" s="52"/>
      <c r="W626" s="56"/>
      <c r="X626" s="39"/>
      <c r="Y626" s="52"/>
      <c r="Z626" s="6"/>
      <c r="AA626" s="39"/>
      <c r="AB626" s="60"/>
      <c r="AC626" s="39"/>
      <c r="AD626" s="60"/>
      <c r="AE626" s="75"/>
      <c r="AF626" s="154"/>
      <c r="AG626" s="39"/>
      <c r="AH626" s="52"/>
      <c r="AJ626" s="17"/>
      <c r="AK626" s="17"/>
      <c r="AL626" s="17"/>
      <c r="AM626" s="17"/>
      <c r="AO626" s="31"/>
    </row>
    <row r="627" spans="1:41" s="3" customFormat="1" ht="10.5" customHeight="1" x14ac:dyDescent="0.2">
      <c r="B627" s="114" t="s">
        <v>57</v>
      </c>
      <c r="D627" s="40"/>
      <c r="E627" s="74" t="s">
        <v>360</v>
      </c>
      <c r="F627" s="74"/>
      <c r="G627" s="30" t="s">
        <v>50</v>
      </c>
      <c r="H627" s="30"/>
      <c r="I627" s="30"/>
      <c r="J627" s="30" t="s">
        <v>265</v>
      </c>
      <c r="K627" s="30"/>
      <c r="L627" s="30"/>
      <c r="M627" s="30"/>
      <c r="N627" s="30"/>
      <c r="P627" s="74" t="s">
        <v>533</v>
      </c>
      <c r="Q627" s="89"/>
      <c r="R627" s="29"/>
      <c r="S627" s="39">
        <f>IF(Suggested="Yes",AA627,AG627)</f>
        <v>6.55</v>
      </c>
      <c r="T627" s="37" t="s">
        <v>49</v>
      </c>
      <c r="U627" s="5" t="str">
        <f>+Instructions!$B$3</f>
        <v>G</v>
      </c>
      <c r="V627" s="52"/>
      <c r="W627" s="56">
        <f>+Instructions!$C$22</f>
        <v>0</v>
      </c>
      <c r="X627" s="17">
        <f>ROUND($AA627*(1-W627)+0.004999,2)</f>
        <v>6.55</v>
      </c>
      <c r="Y627" s="52"/>
      <c r="Z627" s="6" t="s">
        <v>868</v>
      </c>
      <c r="AA627" s="39">
        <v>6.55</v>
      </c>
      <c r="AB627" s="60">
        <f>+W627</f>
        <v>0</v>
      </c>
      <c r="AC627" s="17">
        <f>+X627</f>
        <v>6.55</v>
      </c>
      <c r="AD627" s="12">
        <f>(AG627-AC627)/AG627</f>
        <v>0</v>
      </c>
      <c r="AE627" s="122"/>
      <c r="AF627" s="129">
        <v>1</v>
      </c>
      <c r="AG627" s="38">
        <f>SUM(AJ627:AL627)+AE627</f>
        <v>6.55</v>
      </c>
      <c r="AH627" s="52"/>
      <c r="AJ627" s="17">
        <f>ROUND(AC627/(1-VLOOKUP(AF627,Group,2,FALSE)),2)</f>
        <v>6.55</v>
      </c>
      <c r="AK627" s="17">
        <f>IF(VLOOKUP(AF627,Group,5,FALSE)="YES",VLOOKUP(ROUND(ROUND(AJ627,1)-AJ627,2),Round,2,FALSE)+VLOOKUP(AF627,Group,6,FALSE),0)</f>
        <v>0</v>
      </c>
      <c r="AL627" s="17">
        <f>IF(VLOOKUP(AF627,Group,7,FALSE)="",0,ROUND(AJ627-0.04999,1)-AJ627+AM627)</f>
        <v>0</v>
      </c>
      <c r="AM627" s="17" t="str">
        <f>IF(VLOOKUP(AF627,Group,7,FALSE)="","",VLOOKUP(AF627,Group,7,FALSE))</f>
        <v/>
      </c>
      <c r="AO627" s="100" t="s">
        <v>61</v>
      </c>
    </row>
    <row r="628" spans="1:41" s="3" customFormat="1" ht="3.95" customHeight="1" x14ac:dyDescent="0.2">
      <c r="B628" s="120"/>
      <c r="D628" s="40"/>
      <c r="E628" s="74"/>
      <c r="F628" s="74"/>
      <c r="G628" s="30"/>
      <c r="H628" s="30"/>
      <c r="I628" s="30"/>
      <c r="J628" s="30"/>
      <c r="K628" s="30"/>
      <c r="L628" s="30"/>
      <c r="M628" s="30"/>
      <c r="N628" s="30"/>
      <c r="P628" s="74"/>
      <c r="Q628" s="89"/>
      <c r="R628" s="29"/>
      <c r="S628" s="39"/>
      <c r="T628" s="37"/>
      <c r="U628" s="5"/>
      <c r="V628" s="52"/>
      <c r="W628" s="56"/>
      <c r="X628" s="39"/>
      <c r="Y628" s="52"/>
      <c r="Z628" s="6"/>
      <c r="AA628" s="39"/>
      <c r="AB628" s="60"/>
      <c r="AC628" s="39"/>
      <c r="AD628" s="60"/>
      <c r="AE628" s="75"/>
      <c r="AF628" s="154"/>
      <c r="AG628" s="39"/>
      <c r="AH628" s="52"/>
      <c r="AJ628" s="17"/>
      <c r="AK628" s="17"/>
      <c r="AL628" s="17"/>
      <c r="AM628" s="17"/>
      <c r="AO628" s="31"/>
    </row>
    <row r="629" spans="1:41" s="3" customFormat="1" ht="9.9499999999999993" customHeight="1" x14ac:dyDescent="0.2">
      <c r="A629" s="3" t="s">
        <v>125</v>
      </c>
      <c r="C629" s="73" t="s">
        <v>556</v>
      </c>
      <c r="N629" s="3" t="s">
        <v>139</v>
      </c>
      <c r="O629" s="3" t="s">
        <v>139</v>
      </c>
      <c r="P629" s="74"/>
      <c r="Q629" s="89"/>
      <c r="R629" s="177" t="s">
        <v>233</v>
      </c>
      <c r="S629" s="178" t="s">
        <v>557</v>
      </c>
      <c r="T629" s="179"/>
      <c r="U629" s="5"/>
      <c r="V629" s="52"/>
      <c r="W629" s="56"/>
      <c r="X629" s="15"/>
      <c r="Y629" s="52"/>
      <c r="Z629" s="39"/>
      <c r="AA629" s="39"/>
      <c r="AB629" s="55"/>
      <c r="AC629" s="17"/>
      <c r="AD629" s="15"/>
      <c r="AE629" s="65"/>
      <c r="AF629" s="65"/>
      <c r="AG629" s="39"/>
      <c r="AH629" s="52"/>
      <c r="AO629" s="142"/>
    </row>
    <row r="630" spans="1:41" s="3" customFormat="1" ht="2.85" customHeight="1" x14ac:dyDescent="0.2">
      <c r="C630" s="73"/>
      <c r="P630" s="74"/>
      <c r="Q630" s="89"/>
      <c r="R630" s="6"/>
      <c r="S630" s="39"/>
      <c r="T630" s="6"/>
      <c r="U630" s="5"/>
      <c r="V630" s="52"/>
      <c r="W630" s="56"/>
      <c r="X630" s="15"/>
      <c r="Y630" s="52"/>
      <c r="Z630" s="39"/>
      <c r="AA630" s="39"/>
      <c r="AB630" s="55"/>
      <c r="AC630" s="17"/>
      <c r="AD630" s="15"/>
      <c r="AE630" s="65"/>
      <c r="AF630" s="65"/>
      <c r="AG630" s="39"/>
      <c r="AH630" s="52"/>
      <c r="AO630" s="142"/>
    </row>
    <row r="631" spans="1:41" s="3" customFormat="1" ht="9.9499999999999993" customHeight="1" x14ac:dyDescent="0.2">
      <c r="D631" s="40" t="s">
        <v>10</v>
      </c>
      <c r="E631" s="143" t="s">
        <v>558</v>
      </c>
      <c r="G631" s="143"/>
      <c r="H631" s="143"/>
      <c r="J631" s="143"/>
      <c r="K631" s="143"/>
      <c r="L631" s="143"/>
      <c r="N631" s="143" t="s">
        <v>139</v>
      </c>
      <c r="O631" s="3" t="s">
        <v>139</v>
      </c>
      <c r="P631" s="74"/>
      <c r="Q631" s="89"/>
      <c r="R631" s="6"/>
      <c r="S631" s="39"/>
      <c r="T631" s="6"/>
      <c r="U631" s="5"/>
      <c r="V631" s="52"/>
      <c r="W631" s="56"/>
      <c r="X631" s="15"/>
      <c r="Y631" s="52"/>
      <c r="Z631" s="39"/>
      <c r="AA631" s="39"/>
      <c r="AB631" s="55"/>
      <c r="AC631" s="17"/>
      <c r="AD631" s="15"/>
      <c r="AE631" s="65"/>
      <c r="AF631" s="65"/>
      <c r="AG631" s="39"/>
      <c r="AH631" s="52"/>
      <c r="AO631" s="142"/>
    </row>
    <row r="632" spans="1:41" s="3" customFormat="1" ht="1.5" customHeight="1" x14ac:dyDescent="0.2">
      <c r="A632" s="3" t="s">
        <v>125</v>
      </c>
      <c r="P632" s="74"/>
      <c r="Q632" s="89"/>
      <c r="R632" s="6"/>
      <c r="S632" s="39"/>
      <c r="T632" s="6"/>
      <c r="U632" s="5"/>
      <c r="V632" s="52"/>
      <c r="W632" s="56"/>
      <c r="X632" s="15"/>
      <c r="Y632" s="52"/>
      <c r="Z632" s="39"/>
      <c r="AA632" s="39"/>
      <c r="AB632" s="55"/>
      <c r="AC632" s="17"/>
      <c r="AD632" s="15"/>
      <c r="AE632" s="65"/>
      <c r="AF632" s="65"/>
      <c r="AG632" s="39"/>
      <c r="AH632" s="52"/>
      <c r="AO632" s="142"/>
    </row>
    <row r="633" spans="1:41" s="3" customFormat="1" ht="10.5" customHeight="1" x14ac:dyDescent="0.2">
      <c r="B633" s="114" t="s">
        <v>57</v>
      </c>
      <c r="D633" s="40"/>
      <c r="E633" s="74" t="s">
        <v>144</v>
      </c>
      <c r="F633" s="74"/>
      <c r="G633" s="30" t="s">
        <v>50</v>
      </c>
      <c r="H633" s="30"/>
      <c r="I633" s="30"/>
      <c r="J633" s="30" t="s">
        <v>265</v>
      </c>
      <c r="K633" s="30"/>
      <c r="L633" s="30"/>
      <c r="M633" s="30"/>
      <c r="N633" s="30"/>
      <c r="P633" s="74" t="s">
        <v>275</v>
      </c>
      <c r="Q633" s="89"/>
      <c r="R633" s="29"/>
      <c r="S633" s="39">
        <f>IF(Suggested="Yes",AA633,AG633)</f>
        <v>5.65</v>
      </c>
      <c r="T633" s="37" t="s">
        <v>49</v>
      </c>
      <c r="U633" s="5" t="str">
        <f>+Instructions!$B$3</f>
        <v>G</v>
      </c>
      <c r="V633" s="52"/>
      <c r="W633" s="56">
        <f>+Instructions!$C$22</f>
        <v>0</v>
      </c>
      <c r="X633" s="17">
        <f>ROUND($AA633*(1-W633)+0.004999,2)</f>
        <v>5.65</v>
      </c>
      <c r="Y633" s="52"/>
      <c r="Z633" s="6" t="s">
        <v>868</v>
      </c>
      <c r="AA633" s="39">
        <v>5.65</v>
      </c>
      <c r="AB633" s="60">
        <f t="shared" ref="AB633:AC635" si="99">+W633</f>
        <v>0</v>
      </c>
      <c r="AC633" s="17">
        <f t="shared" si="99"/>
        <v>5.65</v>
      </c>
      <c r="AD633" s="12">
        <f>(AG633-AC633)/AG633</f>
        <v>0</v>
      </c>
      <c r="AE633" s="122"/>
      <c r="AF633" s="129">
        <v>1</v>
      </c>
      <c r="AG633" s="38">
        <f>SUM(AJ633:AL633)+AE633</f>
        <v>5.65</v>
      </c>
      <c r="AH633" s="52"/>
      <c r="AJ633" s="17">
        <f>ROUND(AC633/(1-VLOOKUP(AF633,Group,2,FALSE)),2)</f>
        <v>5.65</v>
      </c>
      <c r="AK633" s="17">
        <f>IF(VLOOKUP(AF633,Group,5,FALSE)="YES",VLOOKUP(ROUND(ROUND(AJ633,1)-AJ633,2),Round,2,FALSE)+VLOOKUP(AF633,Group,6,FALSE),0)</f>
        <v>0</v>
      </c>
      <c r="AL633" s="17">
        <f>IF(VLOOKUP(AF633,Group,7,FALSE)="",0,ROUND(AJ633-0.04999,1)-AJ633+AM633)</f>
        <v>0</v>
      </c>
      <c r="AM633" s="17" t="str">
        <f>IF(VLOOKUP(AF633,Group,7,FALSE)="","",VLOOKUP(AF633,Group,7,FALSE))</f>
        <v/>
      </c>
      <c r="AO633" s="100" t="s">
        <v>61</v>
      </c>
    </row>
    <row r="634" spans="1:41" s="3" customFormat="1" ht="10.5" customHeight="1" x14ac:dyDescent="0.2">
      <c r="B634" s="114" t="s">
        <v>57</v>
      </c>
      <c r="D634" s="40"/>
      <c r="E634" s="74" t="s">
        <v>219</v>
      </c>
      <c r="F634" s="74"/>
      <c r="G634" s="30" t="s">
        <v>50</v>
      </c>
      <c r="H634" s="30"/>
      <c r="I634" s="30"/>
      <c r="J634" s="30" t="s">
        <v>265</v>
      </c>
      <c r="K634" s="30"/>
      <c r="L634" s="30"/>
      <c r="M634" s="30"/>
      <c r="N634" s="30"/>
      <c r="P634" s="74" t="s">
        <v>275</v>
      </c>
      <c r="Q634" s="89"/>
      <c r="R634" s="29"/>
      <c r="S634" s="39">
        <f>IF(Suggested="Yes",AA634,AG634)</f>
        <v>6.2</v>
      </c>
      <c r="T634" s="37" t="s">
        <v>49</v>
      </c>
      <c r="U634" s="5" t="str">
        <f>+Instructions!$B$3</f>
        <v>G</v>
      </c>
      <c r="V634" s="52"/>
      <c r="W634" s="56">
        <f>+Instructions!$C$22</f>
        <v>0</v>
      </c>
      <c r="X634" s="17">
        <f>ROUND($AA634*(1-W634)+0.004999,2)</f>
        <v>6.2</v>
      </c>
      <c r="Y634" s="52"/>
      <c r="Z634" s="6" t="s">
        <v>868</v>
      </c>
      <c r="AA634" s="39">
        <v>6.2</v>
      </c>
      <c r="AB634" s="60">
        <f t="shared" si="99"/>
        <v>0</v>
      </c>
      <c r="AC634" s="17">
        <f t="shared" si="99"/>
        <v>6.2</v>
      </c>
      <c r="AD634" s="12">
        <f>(AG634-AC634)/AG634</f>
        <v>0</v>
      </c>
      <c r="AE634" s="122"/>
      <c r="AF634" s="129">
        <v>1</v>
      </c>
      <c r="AG634" s="38">
        <f>SUM(AJ634:AL634)+AE634</f>
        <v>6.2</v>
      </c>
      <c r="AH634" s="52"/>
      <c r="AJ634" s="17">
        <f>ROUND(AC634/(1-VLOOKUP(AF634,Group,2,FALSE)),2)</f>
        <v>6.2</v>
      </c>
      <c r="AK634" s="17">
        <f>IF(VLOOKUP(AF634,Group,5,FALSE)="YES",VLOOKUP(ROUND(ROUND(AJ634,1)-AJ634,2),Round,2,FALSE)+VLOOKUP(AF634,Group,6,FALSE),0)</f>
        <v>0</v>
      </c>
      <c r="AL634" s="17">
        <f>IF(VLOOKUP(AF634,Group,7,FALSE)="",0,ROUND(AJ634-0.04999,1)-AJ634+AM634)</f>
        <v>0</v>
      </c>
      <c r="AM634" s="17" t="str">
        <f>IF(VLOOKUP(AF634,Group,7,FALSE)="","",VLOOKUP(AF634,Group,7,FALSE))</f>
        <v/>
      </c>
      <c r="AO634" s="100" t="s">
        <v>61</v>
      </c>
    </row>
    <row r="635" spans="1:41" s="3" customFormat="1" ht="10.5" customHeight="1" x14ac:dyDescent="0.2">
      <c r="B635" s="114" t="s">
        <v>57</v>
      </c>
      <c r="D635" s="40"/>
      <c r="E635" s="74" t="s">
        <v>467</v>
      </c>
      <c r="F635" s="74"/>
      <c r="G635" s="30" t="s">
        <v>50</v>
      </c>
      <c r="H635" s="30"/>
      <c r="I635" s="30"/>
      <c r="J635" s="30" t="s">
        <v>264</v>
      </c>
      <c r="K635" s="30"/>
      <c r="L635" s="30"/>
      <c r="M635" s="30"/>
      <c r="N635" s="30"/>
      <c r="P635" s="74" t="s">
        <v>775</v>
      </c>
      <c r="Q635" s="89"/>
      <c r="R635" s="29"/>
      <c r="S635" s="39">
        <f>IF(Suggested="Yes",AA635,AG635)</f>
        <v>8.75</v>
      </c>
      <c r="T635" s="37" t="s">
        <v>49</v>
      </c>
      <c r="U635" s="5" t="str">
        <f>+Instructions!$B$3</f>
        <v>G</v>
      </c>
      <c r="V635" s="52"/>
      <c r="W635" s="56">
        <f>+Instructions!$C$22</f>
        <v>0</v>
      </c>
      <c r="X635" s="17">
        <f>ROUND($AA635*(1-W635)+0.004999,2)</f>
        <v>8.75</v>
      </c>
      <c r="Y635" s="52"/>
      <c r="Z635" s="6" t="s">
        <v>868</v>
      </c>
      <c r="AA635" s="39">
        <v>8.75</v>
      </c>
      <c r="AB635" s="60">
        <f t="shared" si="99"/>
        <v>0</v>
      </c>
      <c r="AC635" s="17">
        <f t="shared" si="99"/>
        <v>8.75</v>
      </c>
      <c r="AD635" s="12">
        <f>(AG635-AC635)/AG635</f>
        <v>0</v>
      </c>
      <c r="AE635" s="122"/>
      <c r="AF635" s="129">
        <v>1</v>
      </c>
      <c r="AG635" s="38">
        <f>SUM(AJ635:AL635)+AE635</f>
        <v>8.75</v>
      </c>
      <c r="AH635" s="52"/>
      <c r="AJ635" s="17">
        <f>ROUND(AC635/(1-VLOOKUP(AF635,Group,2,FALSE)),2)</f>
        <v>8.75</v>
      </c>
      <c r="AK635" s="17">
        <f>IF(VLOOKUP(AF635,Group,5,FALSE)="YES",VLOOKUP(ROUND(ROUND(AJ635,1)-AJ635,2),Round,2,FALSE)+VLOOKUP(AF635,Group,6,FALSE),0)</f>
        <v>0</v>
      </c>
      <c r="AL635" s="17">
        <f>IF(VLOOKUP(AF635,Group,7,FALSE)="",0,ROUND(AJ635-0.04999,1)-AJ635+AM635)</f>
        <v>0</v>
      </c>
      <c r="AM635" s="17" t="str">
        <f>IF(VLOOKUP(AF635,Group,7,FALSE)="","",VLOOKUP(AF635,Group,7,FALSE))</f>
        <v/>
      </c>
      <c r="AO635" s="100" t="s">
        <v>61</v>
      </c>
    </row>
    <row r="636" spans="1:41" s="3" customFormat="1" ht="1.5" customHeight="1" x14ac:dyDescent="0.2">
      <c r="A636" s="3" t="s">
        <v>125</v>
      </c>
      <c r="P636" s="74"/>
      <c r="Q636" s="89"/>
      <c r="R636" s="6"/>
      <c r="S636" s="39"/>
      <c r="T636" s="6"/>
      <c r="U636" s="5"/>
      <c r="V636" s="52"/>
      <c r="W636" s="56"/>
      <c r="X636" s="15"/>
      <c r="Y636" s="52"/>
      <c r="Z636" s="39"/>
      <c r="AA636" s="39"/>
      <c r="AB636" s="55"/>
      <c r="AC636" s="17"/>
      <c r="AD636" s="15"/>
      <c r="AE636" s="65"/>
      <c r="AF636" s="65"/>
      <c r="AG636" s="39"/>
      <c r="AH636" s="52"/>
      <c r="AO636" s="142"/>
    </row>
    <row r="637" spans="1:41" s="3" customFormat="1" ht="9.9499999999999993" customHeight="1" x14ac:dyDescent="0.2">
      <c r="B637" s="113" t="s">
        <v>8</v>
      </c>
      <c r="D637" s="40"/>
      <c r="E637" s="74" t="s">
        <v>482</v>
      </c>
      <c r="F637" s="74"/>
      <c r="G637" s="30" t="s">
        <v>95</v>
      </c>
      <c r="H637" s="30"/>
      <c r="I637" s="30"/>
      <c r="J637" s="30" t="s">
        <v>265</v>
      </c>
      <c r="K637" s="30"/>
      <c r="L637" s="30" t="s">
        <v>484</v>
      </c>
      <c r="M637" s="30"/>
      <c r="N637" s="187" t="s">
        <v>278</v>
      </c>
      <c r="P637" s="74"/>
      <c r="Q637" s="89"/>
      <c r="R637" s="29"/>
      <c r="S637" s="39">
        <f>IF(Suggested="Yes",AA637,AG637)</f>
        <v>34.5</v>
      </c>
      <c r="T637" s="37" t="s">
        <v>48</v>
      </c>
      <c r="U637" s="5" t="str">
        <f>+Instructions!$B$3</f>
        <v>G</v>
      </c>
      <c r="V637" s="52"/>
      <c r="W637" s="56">
        <f>+Instructions!$C$22</f>
        <v>0</v>
      </c>
      <c r="X637" s="17">
        <f>ROUND($AA637*(1-W637)+0.004999,2)</f>
        <v>34.5</v>
      </c>
      <c r="Y637" s="52"/>
      <c r="Z637" s="6" t="s">
        <v>869</v>
      </c>
      <c r="AA637" s="39">
        <v>34.5</v>
      </c>
      <c r="AB637" s="60">
        <f>+W637</f>
        <v>0</v>
      </c>
      <c r="AC637" s="17">
        <f>+X637</f>
        <v>34.5</v>
      </c>
      <c r="AD637" s="12">
        <f>(AG637-AC637)/AG637</f>
        <v>0</v>
      </c>
      <c r="AE637" s="122"/>
      <c r="AF637" s="130">
        <v>3</v>
      </c>
      <c r="AG637" s="53">
        <f>SUM(AJ637:AL637)+AE637</f>
        <v>34.5</v>
      </c>
      <c r="AH637" s="52"/>
      <c r="AJ637" s="17">
        <f>ROUND(AC637/(1-VLOOKUP(AF637,Group,2,FALSE)),2)</f>
        <v>34.5</v>
      </c>
      <c r="AK637" s="17">
        <f>IF(VLOOKUP(AF637,Group,5,FALSE)="YES",VLOOKUP(ROUND(ROUND(AJ637,1)-AJ637,2),Round,2,FALSE)+VLOOKUP(AF637,Group,6,FALSE),0)</f>
        <v>0</v>
      </c>
      <c r="AL637" s="17">
        <f>IF(VLOOKUP(AF637,Group,7,FALSE)="",0,ROUND(AJ637-0.04999,1)-AJ637+AM637)</f>
        <v>0</v>
      </c>
      <c r="AM637" s="17" t="str">
        <f>IF(VLOOKUP(AF637,Group,7,FALSE)="","",VLOOKUP(AF637,Group,7,FALSE))</f>
        <v/>
      </c>
      <c r="AO637" s="100" t="s">
        <v>61</v>
      </c>
    </row>
    <row r="638" spans="1:41" s="3" customFormat="1" ht="9.9499999999999993" customHeight="1" x14ac:dyDescent="0.2">
      <c r="B638" s="113" t="s">
        <v>8</v>
      </c>
      <c r="D638" s="40"/>
      <c r="E638" s="74" t="s">
        <v>94</v>
      </c>
      <c r="F638" s="74"/>
      <c r="G638" s="30" t="s">
        <v>95</v>
      </c>
      <c r="H638" s="30"/>
      <c r="I638" s="30"/>
      <c r="J638" s="30" t="s">
        <v>265</v>
      </c>
      <c r="K638" s="30"/>
      <c r="L638" s="30" t="s">
        <v>279</v>
      </c>
      <c r="M638" s="30"/>
      <c r="N638" s="187" t="s">
        <v>278</v>
      </c>
      <c r="P638" s="74"/>
      <c r="Q638" s="89"/>
      <c r="R638" s="29"/>
      <c r="S638" s="39">
        <f>IF(Suggested="Yes",AA638,AG638)</f>
        <v>28.1</v>
      </c>
      <c r="T638" s="37" t="s">
        <v>48</v>
      </c>
      <c r="U638" s="5" t="str">
        <f>+Instructions!$B$3</f>
        <v>G</v>
      </c>
      <c r="V638" s="52"/>
      <c r="W638" s="56">
        <f>+Instructions!$C$22</f>
        <v>0</v>
      </c>
      <c r="X638" s="17">
        <f>ROUND($AA638*(1-W638)+0.004999,2)</f>
        <v>28.1</v>
      </c>
      <c r="Y638" s="52"/>
      <c r="Z638" s="6" t="s">
        <v>869</v>
      </c>
      <c r="AA638" s="39">
        <v>28.1</v>
      </c>
      <c r="AB638" s="60">
        <f>+W638</f>
        <v>0</v>
      </c>
      <c r="AC638" s="17">
        <f>+X638</f>
        <v>28.1</v>
      </c>
      <c r="AD638" s="12">
        <f>(AG638-AC638)/AG638</f>
        <v>0</v>
      </c>
      <c r="AE638" s="122"/>
      <c r="AF638" s="130">
        <v>3</v>
      </c>
      <c r="AG638" s="53">
        <f>SUM(AJ638:AL638)+AE638</f>
        <v>28.1</v>
      </c>
      <c r="AH638" s="52"/>
      <c r="AJ638" s="17">
        <f>ROUND(AC638/(1-VLOOKUP(AF638,Group,2,FALSE)),2)</f>
        <v>28.1</v>
      </c>
      <c r="AK638" s="17">
        <f>IF(VLOOKUP(AF638,Group,5,FALSE)="YES",VLOOKUP(ROUND(ROUND(AJ638,1)-AJ638,2),Round,2,FALSE)+VLOOKUP(AF638,Group,6,FALSE),0)</f>
        <v>0</v>
      </c>
      <c r="AL638" s="17">
        <f>IF(VLOOKUP(AF638,Group,7,FALSE)="",0,ROUND(AJ638-0.04999,1)-AJ638+AM638)</f>
        <v>0</v>
      </c>
      <c r="AM638" s="17" t="str">
        <f>IF(VLOOKUP(AF638,Group,7,FALSE)="","",VLOOKUP(AF638,Group,7,FALSE))</f>
        <v/>
      </c>
      <c r="AO638" s="100" t="s">
        <v>61</v>
      </c>
    </row>
    <row r="639" spans="1:41" s="3" customFormat="1" ht="1.5" customHeight="1" x14ac:dyDescent="0.2">
      <c r="A639" s="3" t="s">
        <v>125</v>
      </c>
      <c r="P639" s="74"/>
      <c r="Q639" s="89"/>
      <c r="R639" s="6"/>
      <c r="S639" s="39"/>
      <c r="T639" s="6"/>
      <c r="U639" s="5"/>
      <c r="V639" s="52"/>
      <c r="W639" s="56"/>
      <c r="X639" s="15"/>
      <c r="Y639" s="52"/>
      <c r="Z639" s="39"/>
      <c r="AA639" s="39"/>
      <c r="AB639" s="55"/>
      <c r="AC639" s="17"/>
      <c r="AD639" s="15"/>
      <c r="AE639" s="65"/>
      <c r="AF639" s="65"/>
      <c r="AG639" s="39"/>
      <c r="AH639" s="52"/>
      <c r="AO639" s="142"/>
    </row>
    <row r="640" spans="1:41" s="3" customFormat="1" ht="9.9499999999999993" customHeight="1" x14ac:dyDescent="0.2">
      <c r="B640" s="115" t="s">
        <v>47</v>
      </c>
      <c r="D640" s="40"/>
      <c r="E640" s="74" t="s">
        <v>266</v>
      </c>
      <c r="F640" s="74"/>
      <c r="G640" s="30" t="s">
        <v>108</v>
      </c>
      <c r="H640" s="30"/>
      <c r="I640" s="30"/>
      <c r="J640" s="30" t="s">
        <v>265</v>
      </c>
      <c r="K640" s="30"/>
      <c r="L640" s="30" t="s">
        <v>139</v>
      </c>
      <c r="M640" s="30"/>
      <c r="N640" s="30"/>
      <c r="P640" s="74" t="s">
        <v>426</v>
      </c>
      <c r="Q640" s="89"/>
      <c r="R640" s="29"/>
      <c r="S640" s="39">
        <f>IF(Suggested="Yes",AA640,AG640)</f>
        <v>16.25</v>
      </c>
      <c r="T640" s="37" t="s">
        <v>48</v>
      </c>
      <c r="U640" s="5" t="str">
        <f>+Instructions!$B$3</f>
        <v>G</v>
      </c>
      <c r="V640" s="52"/>
      <c r="W640" s="56">
        <f>+Instructions!$C$22</f>
        <v>0</v>
      </c>
      <c r="X640" s="39">
        <f>ROUND($AA640*(1-W640)+0.004999,2)</f>
        <v>16.25</v>
      </c>
      <c r="Y640" s="52"/>
      <c r="Z640" s="6" t="s">
        <v>869</v>
      </c>
      <c r="AA640" s="39">
        <v>16.25</v>
      </c>
      <c r="AB640" s="60">
        <f>+W640</f>
        <v>0</v>
      </c>
      <c r="AC640" s="39">
        <f>+X640</f>
        <v>16.25</v>
      </c>
      <c r="AD640" s="60">
        <f>(AG640-AC640)/AG640</f>
        <v>0</v>
      </c>
      <c r="AE640" s="122"/>
      <c r="AF640" s="131">
        <v>2</v>
      </c>
      <c r="AG640" s="44">
        <f>SUM(AJ640:AL640)+AE640</f>
        <v>16.25</v>
      </c>
      <c r="AH640" s="52"/>
      <c r="AJ640" s="17">
        <f>ROUND(AC640/(1-VLOOKUP(AF640,Group,2,FALSE)),2)</f>
        <v>16.25</v>
      </c>
      <c r="AK640" s="17">
        <f>IF(VLOOKUP(AF640,Group,5,FALSE)="YES",VLOOKUP(ROUND(ROUND(AJ640,1)-AJ640,2),Round,2,FALSE)+VLOOKUP(AF640,Group,6,FALSE),0)</f>
        <v>0</v>
      </c>
      <c r="AL640" s="17">
        <f>IF(VLOOKUP(AF640,Group,7,FALSE)="",0,ROUND(AJ640-0.04999,1)-AJ640+AM640)</f>
        <v>0</v>
      </c>
      <c r="AM640" s="17" t="str">
        <f>IF(VLOOKUP(AF640,Group,7,FALSE)="","",VLOOKUP(AF640,Group,7,FALSE))</f>
        <v/>
      </c>
      <c r="AO640" s="100" t="s">
        <v>61</v>
      </c>
    </row>
    <row r="641" spans="1:41" s="3" customFormat="1" ht="1.5" customHeight="1" x14ac:dyDescent="0.2">
      <c r="A641" s="3" t="s">
        <v>125</v>
      </c>
      <c r="P641" s="74"/>
      <c r="Q641" s="89"/>
      <c r="R641" s="6"/>
      <c r="S641" s="39"/>
      <c r="T641" s="6"/>
      <c r="U641" s="5"/>
      <c r="V641" s="52"/>
      <c r="W641" s="56"/>
      <c r="X641" s="15"/>
      <c r="Y641" s="52"/>
      <c r="Z641" s="39"/>
      <c r="AA641" s="39"/>
      <c r="AB641" s="55"/>
      <c r="AC641" s="17"/>
      <c r="AD641" s="15"/>
      <c r="AE641" s="65"/>
      <c r="AF641" s="65"/>
      <c r="AG641" s="39"/>
      <c r="AH641" s="52"/>
      <c r="AO641" s="142"/>
    </row>
    <row r="642" spans="1:41" s="3" customFormat="1" ht="9.9499999999999993" customHeight="1" x14ac:dyDescent="0.2">
      <c r="B642" s="115" t="s">
        <v>47</v>
      </c>
      <c r="D642" s="40"/>
      <c r="E642" s="74" t="s">
        <v>92</v>
      </c>
      <c r="F642" s="74"/>
      <c r="G642" s="30" t="s">
        <v>96</v>
      </c>
      <c r="H642" s="30"/>
      <c r="I642" s="30"/>
      <c r="J642" s="30" t="s">
        <v>265</v>
      </c>
      <c r="K642" s="30"/>
      <c r="L642" s="30" t="s">
        <v>139</v>
      </c>
      <c r="M642" s="30"/>
      <c r="N642" s="30"/>
      <c r="P642" s="74"/>
      <c r="Q642" s="89"/>
      <c r="R642" s="29" t="s">
        <v>54</v>
      </c>
      <c r="S642" s="39">
        <f>IF(Suggested="Yes",AA642,AG642)</f>
        <v>25.6</v>
      </c>
      <c r="T642" s="37" t="s">
        <v>48</v>
      </c>
      <c r="U642" s="5" t="str">
        <f>+Instructions!$B$3</f>
        <v>G</v>
      </c>
      <c r="V642" s="52"/>
      <c r="W642" s="56">
        <f>+Instructions!$C$22</f>
        <v>0</v>
      </c>
      <c r="X642" s="39">
        <f>ROUND($AA642*(1-W642)+0.004999,2)</f>
        <v>25.6</v>
      </c>
      <c r="Y642" s="52"/>
      <c r="Z642" s="6" t="s">
        <v>869</v>
      </c>
      <c r="AA642" s="39">
        <v>25.6</v>
      </c>
      <c r="AB642" s="60">
        <f>+W642</f>
        <v>0</v>
      </c>
      <c r="AC642" s="39">
        <f>+X642</f>
        <v>25.6</v>
      </c>
      <c r="AD642" s="60">
        <f>(AG642-AC642)/AG642</f>
        <v>0</v>
      </c>
      <c r="AE642" s="122"/>
      <c r="AF642" s="131">
        <v>2</v>
      </c>
      <c r="AG642" s="44">
        <f>SUM(AJ642:AL642)+AE642</f>
        <v>25.6</v>
      </c>
      <c r="AH642" s="52"/>
      <c r="AJ642" s="17">
        <f>ROUND(AC642/(1-VLOOKUP(AF642,Group,2,FALSE)),2)</f>
        <v>25.6</v>
      </c>
      <c r="AK642" s="17">
        <f>IF(VLOOKUP(AF642,Group,5,FALSE)="YES",VLOOKUP(ROUND(ROUND(AJ642,1)-AJ642,2),Round,2,FALSE)+VLOOKUP(AF642,Group,6,FALSE),0)</f>
        <v>0</v>
      </c>
      <c r="AL642" s="17">
        <f>IF(VLOOKUP(AF642,Group,7,FALSE)="",0,ROUND(AJ642-0.04999,1)-AJ642+AM642)</f>
        <v>0</v>
      </c>
      <c r="AM642" s="17" t="str">
        <f>IF(VLOOKUP(AF642,Group,7,FALSE)="","",VLOOKUP(AF642,Group,7,FALSE))</f>
        <v/>
      </c>
      <c r="AO642" s="100" t="s">
        <v>61</v>
      </c>
    </row>
    <row r="643" spans="1:41" s="3" customFormat="1" ht="1.5" customHeight="1" x14ac:dyDescent="0.2">
      <c r="B643" s="120"/>
      <c r="D643" s="40"/>
      <c r="E643" s="74"/>
      <c r="F643" s="74"/>
      <c r="G643" s="30"/>
      <c r="H643" s="30"/>
      <c r="I643" s="30"/>
      <c r="J643" s="30"/>
      <c r="K643" s="30"/>
      <c r="L643" s="30"/>
      <c r="M643" s="30"/>
      <c r="N643" s="30"/>
      <c r="P643" s="74"/>
      <c r="Q643" s="89"/>
      <c r="R643" s="29"/>
      <c r="S643" s="39"/>
      <c r="T643" s="37"/>
      <c r="U643" s="5"/>
      <c r="V643" s="52"/>
      <c r="W643" s="56"/>
      <c r="X643" s="39"/>
      <c r="Y643" s="52"/>
      <c r="Z643" s="6"/>
      <c r="AA643" s="39"/>
      <c r="AB643" s="60"/>
      <c r="AC643" s="39"/>
      <c r="AD643" s="60"/>
      <c r="AE643" s="75"/>
      <c r="AF643" s="154"/>
      <c r="AG643" s="39"/>
      <c r="AH643" s="52"/>
      <c r="AJ643" s="17"/>
      <c r="AK643" s="17"/>
      <c r="AL643" s="17"/>
      <c r="AM643" s="17"/>
      <c r="AO643" s="31"/>
    </row>
    <row r="644" spans="1:41" s="3" customFormat="1" ht="9.6" customHeight="1" x14ac:dyDescent="0.2">
      <c r="B644" s="120"/>
      <c r="D644" s="40" t="s">
        <v>112</v>
      </c>
      <c r="E644" s="169" t="s">
        <v>605</v>
      </c>
      <c r="F644" s="74"/>
      <c r="G644" s="30"/>
      <c r="H644" s="30"/>
      <c r="I644" s="30"/>
      <c r="J644" s="30"/>
      <c r="K644" s="30"/>
      <c r="L644" s="30"/>
      <c r="M644" s="30"/>
      <c r="N644" s="30"/>
      <c r="O644" s="169"/>
      <c r="P644" s="74"/>
      <c r="Q644" s="89"/>
      <c r="R644" s="29"/>
      <c r="S644" s="39"/>
      <c r="T644" s="37"/>
      <c r="U644" s="5"/>
      <c r="V644" s="52"/>
      <c r="W644" s="56"/>
      <c r="X644" s="39"/>
      <c r="Y644" s="52"/>
      <c r="Z644" s="6"/>
      <c r="AA644" s="39"/>
      <c r="AB644" s="60"/>
      <c r="AC644" s="39"/>
      <c r="AD644" s="60"/>
      <c r="AE644" s="75"/>
      <c r="AF644" s="154"/>
      <c r="AG644" s="39"/>
      <c r="AH644" s="52"/>
      <c r="AJ644" s="17"/>
      <c r="AK644" s="17"/>
      <c r="AL644" s="17"/>
      <c r="AM644" s="17"/>
      <c r="AO644" s="31"/>
    </row>
    <row r="645" spans="1:41" s="3" customFormat="1" ht="3.95" customHeight="1" x14ac:dyDescent="0.2">
      <c r="A645" s="3" t="s">
        <v>125</v>
      </c>
      <c r="P645" s="74"/>
      <c r="Q645" s="89"/>
      <c r="R645" s="6"/>
      <c r="S645" s="39"/>
      <c r="T645" s="6"/>
      <c r="U645" s="5"/>
      <c r="V645" s="52"/>
      <c r="W645" s="56"/>
      <c r="X645" s="15"/>
      <c r="Y645" s="52"/>
      <c r="Z645" s="39"/>
      <c r="AA645" s="39"/>
      <c r="AB645" s="55"/>
      <c r="AC645" s="17"/>
      <c r="AD645" s="15"/>
      <c r="AE645" s="65"/>
      <c r="AF645" s="65"/>
      <c r="AG645" s="39"/>
      <c r="AH645" s="52"/>
      <c r="AO645" s="142"/>
    </row>
    <row r="646" spans="1:41" s="3" customFormat="1" ht="9.9499999999999993" customHeight="1" x14ac:dyDescent="0.2">
      <c r="C646" s="73" t="s">
        <v>745</v>
      </c>
      <c r="P646" s="74"/>
      <c r="Q646" s="89"/>
      <c r="R646" s="177" t="s">
        <v>233</v>
      </c>
      <c r="S646" s="178" t="s">
        <v>282</v>
      </c>
      <c r="T646" s="179"/>
      <c r="U646" s="5"/>
      <c r="V646" s="52"/>
      <c r="W646" s="56"/>
      <c r="X646" s="15"/>
      <c r="Y646" s="52"/>
      <c r="Z646" s="39"/>
      <c r="AA646" s="39"/>
      <c r="AB646" s="55"/>
      <c r="AC646" s="17"/>
      <c r="AD646" s="15"/>
      <c r="AE646" s="65"/>
      <c r="AF646" s="65"/>
      <c r="AG646" s="39"/>
      <c r="AH646" s="52"/>
      <c r="AO646" s="142"/>
    </row>
    <row r="647" spans="1:41" s="3" customFormat="1" ht="2.85" customHeight="1" x14ac:dyDescent="0.2">
      <c r="C647" s="73"/>
      <c r="P647" s="74"/>
      <c r="Q647" s="89"/>
      <c r="R647" s="6"/>
      <c r="S647" s="39"/>
      <c r="T647" s="6"/>
      <c r="U647" s="5"/>
      <c r="V647" s="52"/>
      <c r="W647" s="56"/>
      <c r="X647" s="15"/>
      <c r="Y647" s="52"/>
      <c r="Z647" s="39"/>
      <c r="AA647" s="39"/>
      <c r="AB647" s="55"/>
      <c r="AC647" s="17"/>
      <c r="AD647" s="15"/>
      <c r="AE647" s="65"/>
      <c r="AF647" s="65"/>
      <c r="AG647" s="39"/>
      <c r="AH647" s="52"/>
      <c r="AO647" s="142"/>
    </row>
    <row r="648" spans="1:41" s="3" customFormat="1" ht="9.9499999999999993" customHeight="1" x14ac:dyDescent="0.2">
      <c r="D648" s="40" t="s">
        <v>10</v>
      </c>
      <c r="E648" s="143" t="s">
        <v>283</v>
      </c>
      <c r="G648" s="143"/>
      <c r="H648" s="143"/>
      <c r="I648" s="143"/>
      <c r="J648" s="143"/>
      <c r="K648" s="143"/>
      <c r="L648" s="143"/>
      <c r="N648" s="143"/>
      <c r="P648" s="74"/>
      <c r="Q648" s="89"/>
      <c r="R648" s="6"/>
      <c r="S648" s="39"/>
      <c r="T648" s="6"/>
      <c r="U648" s="5"/>
      <c r="V648" s="52"/>
      <c r="W648" s="56"/>
      <c r="X648" s="15"/>
      <c r="Y648" s="52"/>
      <c r="Z648" s="39"/>
      <c r="AA648" s="39"/>
      <c r="AB648" s="55"/>
      <c r="AC648" s="17"/>
      <c r="AD648" s="15"/>
      <c r="AE648" s="65"/>
      <c r="AF648" s="65"/>
      <c r="AG648" s="39"/>
      <c r="AH648" s="52"/>
      <c r="AO648" s="142"/>
    </row>
    <row r="649" spans="1:41" s="3" customFormat="1" ht="1.5" customHeight="1" x14ac:dyDescent="0.2">
      <c r="B649" s="120"/>
      <c r="D649" s="40"/>
      <c r="E649" s="74"/>
      <c r="F649" s="74"/>
      <c r="G649" s="30"/>
      <c r="H649" s="30"/>
      <c r="I649" s="30"/>
      <c r="J649" s="30"/>
      <c r="K649" s="30"/>
      <c r="L649" s="30"/>
      <c r="M649" s="30"/>
      <c r="N649" s="30"/>
      <c r="P649" s="74"/>
      <c r="Q649" s="89"/>
      <c r="R649" s="29"/>
      <c r="S649" s="39"/>
      <c r="T649" s="37"/>
      <c r="U649" s="5"/>
      <c r="V649" s="52"/>
      <c r="W649" s="56"/>
      <c r="X649" s="39"/>
      <c r="Y649" s="52"/>
      <c r="Z649" s="6"/>
      <c r="AA649" s="39"/>
      <c r="AB649" s="60"/>
      <c r="AC649" s="39"/>
      <c r="AD649" s="60"/>
      <c r="AE649" s="75"/>
      <c r="AF649" s="154"/>
      <c r="AG649" s="39"/>
      <c r="AH649" s="52"/>
      <c r="AJ649" s="17"/>
      <c r="AK649" s="17"/>
      <c r="AL649" s="17"/>
      <c r="AM649" s="17"/>
      <c r="AO649" s="31"/>
    </row>
    <row r="650" spans="1:41" s="3" customFormat="1" ht="9.9499999999999993" customHeight="1" x14ac:dyDescent="0.2">
      <c r="B650" s="114" t="s">
        <v>57</v>
      </c>
      <c r="D650" s="40"/>
      <c r="E650" s="74" t="s">
        <v>144</v>
      </c>
      <c r="F650" s="74"/>
      <c r="G650" s="30" t="s">
        <v>50</v>
      </c>
      <c r="H650" s="30"/>
      <c r="I650" s="30"/>
      <c r="J650" s="30" t="s">
        <v>264</v>
      </c>
      <c r="K650" s="30"/>
      <c r="L650" s="30"/>
      <c r="M650" s="30"/>
      <c r="N650" s="30"/>
      <c r="P650" s="74" t="s">
        <v>145</v>
      </c>
      <c r="Q650" s="89" t="s">
        <v>14</v>
      </c>
      <c r="R650" s="29" t="s">
        <v>54</v>
      </c>
      <c r="S650" s="39">
        <f>IF(Suggested="Yes",AA650,AG650)</f>
        <v>7.25</v>
      </c>
      <c r="T650" s="37" t="s">
        <v>49</v>
      </c>
      <c r="U650" s="5" t="str">
        <f>+Instructions!$B$3</f>
        <v>G</v>
      </c>
      <c r="V650" s="52"/>
      <c r="W650" s="56">
        <f>+Instructions!$C$22</f>
        <v>0</v>
      </c>
      <c r="X650" s="17">
        <f>ROUND($AA650*(1-W650)+0.004999,2)</f>
        <v>7.25</v>
      </c>
      <c r="Y650" s="52"/>
      <c r="Z650" s="6" t="s">
        <v>868</v>
      </c>
      <c r="AA650" s="39">
        <v>7.25</v>
      </c>
      <c r="AB650" s="60">
        <f t="shared" ref="AB650:AC652" si="100">+W650</f>
        <v>0</v>
      </c>
      <c r="AC650" s="17">
        <f t="shared" si="100"/>
        <v>7.25</v>
      </c>
      <c r="AD650" s="12">
        <f>(AG650-AC650)/AG650</f>
        <v>0</v>
      </c>
      <c r="AE650" s="122"/>
      <c r="AF650" s="129">
        <v>1</v>
      </c>
      <c r="AG650" s="38">
        <f>SUM(AJ650:AL650)+AE650</f>
        <v>7.25</v>
      </c>
      <c r="AH650" s="52"/>
      <c r="AJ650" s="17">
        <f>ROUND(AC650/(1-VLOOKUP(AF650,Group,2,FALSE)),2)</f>
        <v>7.25</v>
      </c>
      <c r="AK650" s="17">
        <f>IF(VLOOKUP(AF650,Group,5,FALSE)="YES",VLOOKUP(ROUND(ROUND(AJ650,1)-AJ650,2),Round,2,FALSE)+VLOOKUP(AF650,Group,6,FALSE),0)</f>
        <v>0</v>
      </c>
      <c r="AL650" s="17">
        <f>IF(VLOOKUP(AF650,Group,7,FALSE)="",0,ROUND(AJ650-0.04999,1)-AJ650+AM650)</f>
        <v>0</v>
      </c>
      <c r="AM650" s="17" t="str">
        <f>IF(VLOOKUP(AF650,Group,7,FALSE)="","",VLOOKUP(AF650,Group,7,FALSE))</f>
        <v/>
      </c>
      <c r="AO650" s="100" t="s">
        <v>61</v>
      </c>
    </row>
    <row r="651" spans="1:41" s="3" customFormat="1" ht="9.9499999999999993" customHeight="1" x14ac:dyDescent="0.2">
      <c r="B651" s="114" t="s">
        <v>57</v>
      </c>
      <c r="D651" s="40"/>
      <c r="E651" s="74" t="s">
        <v>219</v>
      </c>
      <c r="F651" s="74"/>
      <c r="G651" s="30" t="s">
        <v>50</v>
      </c>
      <c r="H651" s="30"/>
      <c r="I651" s="30"/>
      <c r="J651" s="30" t="s">
        <v>264</v>
      </c>
      <c r="K651" s="30"/>
      <c r="L651" s="30"/>
      <c r="M651" s="30"/>
      <c r="N651" s="30"/>
      <c r="P651" s="74" t="s">
        <v>145</v>
      </c>
      <c r="Q651" s="89"/>
      <c r="R651" s="29" t="s">
        <v>154</v>
      </c>
      <c r="S651" s="39">
        <f>IF(Suggested="Yes",AA651,AG651)</f>
        <v>7.7</v>
      </c>
      <c r="T651" s="37" t="s">
        <v>49</v>
      </c>
      <c r="U651" s="5" t="str">
        <f>+Instructions!$B$3</f>
        <v>G</v>
      </c>
      <c r="V651" s="52"/>
      <c r="W651" s="56">
        <f>+Instructions!$C$22</f>
        <v>0</v>
      </c>
      <c r="X651" s="17">
        <f>ROUND($AA651*(1-W651)+0.004999,2)</f>
        <v>7.7</v>
      </c>
      <c r="Y651" s="52"/>
      <c r="Z651" s="6" t="s">
        <v>868</v>
      </c>
      <c r="AA651" s="39">
        <v>7.7</v>
      </c>
      <c r="AB651" s="60">
        <f t="shared" si="100"/>
        <v>0</v>
      </c>
      <c r="AC651" s="17">
        <f t="shared" si="100"/>
        <v>7.7</v>
      </c>
      <c r="AD651" s="12">
        <f>(AG651-AC651)/AG651</f>
        <v>0</v>
      </c>
      <c r="AE651" s="122"/>
      <c r="AF651" s="129">
        <v>1</v>
      </c>
      <c r="AG651" s="38">
        <f>SUM(AJ651:AL651)+AE651</f>
        <v>7.7</v>
      </c>
      <c r="AH651" s="52"/>
      <c r="AJ651" s="17">
        <f>ROUND(AC651/(1-VLOOKUP(AF651,Group,2,FALSE)),2)</f>
        <v>7.7</v>
      </c>
      <c r="AK651" s="17">
        <f>IF(VLOOKUP(AF651,Group,5,FALSE)="YES",VLOOKUP(ROUND(ROUND(AJ651,1)-AJ651,2),Round,2,FALSE)+VLOOKUP(AF651,Group,6,FALSE),0)</f>
        <v>0</v>
      </c>
      <c r="AL651" s="17">
        <f>IF(VLOOKUP(AF651,Group,7,FALSE)="",0,ROUND(AJ651-0.04999,1)-AJ651+AM651)</f>
        <v>0</v>
      </c>
      <c r="AM651" s="17" t="str">
        <f>IF(VLOOKUP(AF651,Group,7,FALSE)="","",VLOOKUP(AF651,Group,7,FALSE))</f>
        <v/>
      </c>
      <c r="AO651" s="100" t="s">
        <v>61</v>
      </c>
    </row>
    <row r="652" spans="1:41" s="3" customFormat="1" ht="9.9499999999999993" customHeight="1" x14ac:dyDescent="0.2">
      <c r="B652" s="114" t="s">
        <v>57</v>
      </c>
      <c r="D652" s="40"/>
      <c r="E652" s="74" t="s">
        <v>236</v>
      </c>
      <c r="F652" s="74"/>
      <c r="G652" s="30" t="s">
        <v>50</v>
      </c>
      <c r="H652" s="30"/>
      <c r="I652" s="30"/>
      <c r="J652" s="30" t="s">
        <v>264</v>
      </c>
      <c r="K652" s="30"/>
      <c r="L652" s="30"/>
      <c r="M652" s="30"/>
      <c r="N652" s="30"/>
      <c r="P652" s="74" t="s">
        <v>275</v>
      </c>
      <c r="Q652" s="89"/>
      <c r="R652" s="29"/>
      <c r="S652" s="39">
        <f>IF(Suggested="Yes",AA652,AG652)</f>
        <v>8.9499999999999993</v>
      </c>
      <c r="T652" s="37" t="s">
        <v>49</v>
      </c>
      <c r="U652" s="5" t="str">
        <f>+Instructions!$B$3</f>
        <v>G</v>
      </c>
      <c r="V652" s="52"/>
      <c r="W652" s="56">
        <f>+Instructions!$C$22</f>
        <v>0</v>
      </c>
      <c r="X652" s="17">
        <f>ROUND($AA652*(1-W652)+0.004999,2)</f>
        <v>8.9499999999999993</v>
      </c>
      <c r="Y652" s="52"/>
      <c r="Z652" s="6" t="s">
        <v>868</v>
      </c>
      <c r="AA652" s="39">
        <v>8.9499999999999993</v>
      </c>
      <c r="AB652" s="60">
        <f t="shared" si="100"/>
        <v>0</v>
      </c>
      <c r="AC652" s="17">
        <f t="shared" si="100"/>
        <v>8.9499999999999993</v>
      </c>
      <c r="AD652" s="12">
        <f>(AG652-AC652)/AG652</f>
        <v>0</v>
      </c>
      <c r="AE652" s="122"/>
      <c r="AF652" s="129">
        <v>1</v>
      </c>
      <c r="AG652" s="38">
        <f>SUM(AJ652:AL652)+AE652</f>
        <v>8.9499999999999993</v>
      </c>
      <c r="AH652" s="52"/>
      <c r="AJ652" s="17">
        <f>ROUND(AC652/(1-VLOOKUP(AF652,Group,2,FALSE)),2)</f>
        <v>8.9499999999999993</v>
      </c>
      <c r="AK652" s="17">
        <f>IF(VLOOKUP(AF652,Group,5,FALSE)="YES",VLOOKUP(ROUND(ROUND(AJ652,1)-AJ652,2),Round,2,FALSE)+VLOOKUP(AF652,Group,6,FALSE),0)</f>
        <v>0</v>
      </c>
      <c r="AL652" s="17">
        <f>IF(VLOOKUP(AF652,Group,7,FALSE)="",0,ROUND(AJ652-0.04999,1)-AJ652+AM652)</f>
        <v>0</v>
      </c>
      <c r="AM652" s="17" t="str">
        <f>IF(VLOOKUP(AF652,Group,7,FALSE)="","",VLOOKUP(AF652,Group,7,FALSE))</f>
        <v/>
      </c>
      <c r="AO652" s="100" t="s">
        <v>61</v>
      </c>
    </row>
    <row r="653" spans="1:41" s="3" customFormat="1" ht="1.5" customHeight="1" x14ac:dyDescent="0.2">
      <c r="A653" s="3" t="s">
        <v>125</v>
      </c>
      <c r="P653" s="74"/>
      <c r="Q653" s="89"/>
      <c r="R653" s="6"/>
      <c r="S653" s="39"/>
      <c r="T653" s="6"/>
      <c r="U653" s="5"/>
      <c r="V653" s="52"/>
      <c r="W653" s="56"/>
      <c r="X653" s="15"/>
      <c r="Y653" s="52"/>
      <c r="Z653" s="39"/>
      <c r="AA653" s="39"/>
      <c r="AB653" s="55"/>
      <c r="AC653" s="17"/>
      <c r="AD653" s="15"/>
      <c r="AE653" s="65"/>
      <c r="AF653" s="65"/>
      <c r="AG653" s="39"/>
      <c r="AH653" s="52"/>
      <c r="AO653" s="142"/>
    </row>
    <row r="654" spans="1:41" s="3" customFormat="1" ht="9.9499999999999993" customHeight="1" x14ac:dyDescent="0.2">
      <c r="B654" s="113" t="s">
        <v>8</v>
      </c>
      <c r="D654" s="40"/>
      <c r="E654" s="74" t="s">
        <v>94</v>
      </c>
      <c r="F654" s="74"/>
      <c r="G654" s="30" t="s">
        <v>143</v>
      </c>
      <c r="H654" s="30"/>
      <c r="I654" s="30"/>
      <c r="J654" s="30" t="s">
        <v>265</v>
      </c>
      <c r="K654" s="30"/>
      <c r="L654" s="30" t="s">
        <v>279</v>
      </c>
      <c r="M654" s="30"/>
      <c r="N654" s="187" t="s">
        <v>278</v>
      </c>
      <c r="P654" s="74"/>
      <c r="Q654" s="89" t="s">
        <v>14</v>
      </c>
      <c r="R654" s="29" t="s">
        <v>54</v>
      </c>
      <c r="S654" s="39">
        <f>IF(Suggested="Yes",AA654,AG654)</f>
        <v>28.15</v>
      </c>
      <c r="T654" s="37" t="s">
        <v>48</v>
      </c>
      <c r="U654" s="5" t="str">
        <f>+Instructions!$B$3</f>
        <v>G</v>
      </c>
      <c r="V654" s="52"/>
      <c r="W654" s="56">
        <f>+Instructions!$C$22</f>
        <v>0</v>
      </c>
      <c r="X654" s="17">
        <f>ROUND($AA654*(1-W654)+0.004999,2)</f>
        <v>28.15</v>
      </c>
      <c r="Y654" s="52"/>
      <c r="Z654" s="6" t="s">
        <v>869</v>
      </c>
      <c r="AA654" s="39">
        <v>28.15</v>
      </c>
      <c r="AB654" s="60">
        <f>+W654</f>
        <v>0</v>
      </c>
      <c r="AC654" s="17">
        <f>+X654</f>
        <v>28.15</v>
      </c>
      <c r="AD654" s="12">
        <f>(AG654-AC654)/AG654</f>
        <v>0</v>
      </c>
      <c r="AE654" s="122"/>
      <c r="AF654" s="130">
        <v>3</v>
      </c>
      <c r="AG654" s="53">
        <f>SUM(AJ654:AL654)+AE654</f>
        <v>28.15</v>
      </c>
      <c r="AH654" s="52"/>
      <c r="AJ654" s="17">
        <f>ROUND(AC654/(1-VLOOKUP(AF654,Group,2,FALSE)),2)</f>
        <v>28.15</v>
      </c>
      <c r="AK654" s="17">
        <f>IF(VLOOKUP(AF654,Group,5,FALSE)="YES",VLOOKUP(ROUND(ROUND(AJ654,1)-AJ654,2),Round,2,FALSE)+VLOOKUP(AF654,Group,6,FALSE),0)</f>
        <v>0</v>
      </c>
      <c r="AL654" s="17">
        <f>IF(VLOOKUP(AF654,Group,7,FALSE)="",0,ROUND(AJ654-0.04999,1)-AJ654+AM654)</f>
        <v>0</v>
      </c>
      <c r="AM654" s="17" t="str">
        <f>IF(VLOOKUP(AF654,Group,7,FALSE)="","",VLOOKUP(AF654,Group,7,FALSE))</f>
        <v/>
      </c>
      <c r="AO654" s="100" t="s">
        <v>61</v>
      </c>
    </row>
    <row r="655" spans="1:41" s="3" customFormat="1" ht="9.9499999999999993" customHeight="1" x14ac:dyDescent="0.2">
      <c r="B655" s="113" t="s">
        <v>8</v>
      </c>
      <c r="D655" s="40"/>
      <c r="E655" s="74" t="s">
        <v>94</v>
      </c>
      <c r="F655" s="74"/>
      <c r="G655" s="30" t="s">
        <v>143</v>
      </c>
      <c r="H655" s="30"/>
      <c r="I655" s="30"/>
      <c r="J655" s="30" t="s">
        <v>265</v>
      </c>
      <c r="K655" s="30"/>
      <c r="L655" s="30" t="s">
        <v>284</v>
      </c>
      <c r="M655" s="30"/>
      <c r="N655" s="187" t="s">
        <v>278</v>
      </c>
      <c r="P655" s="74"/>
      <c r="Q655" s="89"/>
      <c r="R655" s="29"/>
      <c r="S655" s="39">
        <f>IF(Suggested="Yes",AA655,AG655)</f>
        <v>23.75</v>
      </c>
      <c r="T655" s="37" t="s">
        <v>48</v>
      </c>
      <c r="U655" s="5" t="str">
        <f>+Instructions!$B$3</f>
        <v>G</v>
      </c>
      <c r="V655" s="52"/>
      <c r="W655" s="56">
        <f>+Instructions!$C$22</f>
        <v>0</v>
      </c>
      <c r="X655" s="17">
        <f>ROUND($AA655*(1-W655)+0.004999,2)</f>
        <v>23.75</v>
      </c>
      <c r="Y655" s="52"/>
      <c r="Z655" s="6" t="s">
        <v>869</v>
      </c>
      <c r="AA655" s="39">
        <v>23.75</v>
      </c>
      <c r="AB655" s="60">
        <f>+W655</f>
        <v>0</v>
      </c>
      <c r="AC655" s="17">
        <f>+X655</f>
        <v>23.75</v>
      </c>
      <c r="AD655" s="12">
        <f>(AG655-AC655)/AG655</f>
        <v>0</v>
      </c>
      <c r="AE655" s="122"/>
      <c r="AF655" s="130">
        <v>3</v>
      </c>
      <c r="AG655" s="53">
        <f>SUM(AJ655:AL655)+AE655</f>
        <v>23.75</v>
      </c>
      <c r="AH655" s="52"/>
      <c r="AJ655" s="17">
        <f>ROUND(AC655/(1-VLOOKUP(AF655,Group,2,FALSE)),2)</f>
        <v>23.75</v>
      </c>
      <c r="AK655" s="17">
        <f>IF(VLOOKUP(AF655,Group,5,FALSE)="YES",VLOOKUP(ROUND(ROUND(AJ655,1)-AJ655,2),Round,2,FALSE)+VLOOKUP(AF655,Group,6,FALSE),0)</f>
        <v>0</v>
      </c>
      <c r="AL655" s="17">
        <f>IF(VLOOKUP(AF655,Group,7,FALSE)="",0,ROUND(AJ655-0.04999,1)-AJ655+AM655)</f>
        <v>0</v>
      </c>
      <c r="AM655" s="17" t="str">
        <f>IF(VLOOKUP(AF655,Group,7,FALSE)="","",VLOOKUP(AF655,Group,7,FALSE))</f>
        <v/>
      </c>
      <c r="AO655" s="100" t="s">
        <v>61</v>
      </c>
    </row>
    <row r="656" spans="1:41" s="3" customFormat="1" ht="1.5" customHeight="1" x14ac:dyDescent="0.2">
      <c r="A656" s="3" t="s">
        <v>125</v>
      </c>
      <c r="P656" s="74"/>
      <c r="Q656" s="89"/>
      <c r="R656" s="6"/>
      <c r="S656" s="39"/>
      <c r="T656" s="6"/>
      <c r="U656" s="5"/>
      <c r="V656" s="52"/>
      <c r="W656" s="56"/>
      <c r="X656" s="15"/>
      <c r="Y656" s="52"/>
      <c r="Z656" s="39"/>
      <c r="AA656" s="39"/>
      <c r="AB656" s="55"/>
      <c r="AC656" s="17"/>
      <c r="AD656" s="15"/>
      <c r="AE656" s="65"/>
      <c r="AF656" s="65"/>
      <c r="AG656" s="39"/>
      <c r="AH656" s="52"/>
      <c r="AO656" s="142"/>
    </row>
    <row r="657" spans="1:41" s="3" customFormat="1" ht="9.9499999999999993" customHeight="1" x14ac:dyDescent="0.2">
      <c r="B657" s="115" t="s">
        <v>47</v>
      </c>
      <c r="D657" s="40"/>
      <c r="E657" s="74" t="s">
        <v>266</v>
      </c>
      <c r="F657" s="74"/>
      <c r="G657" s="30" t="s">
        <v>108</v>
      </c>
      <c r="H657" s="30"/>
      <c r="I657" s="30"/>
      <c r="J657" s="30" t="s">
        <v>265</v>
      </c>
      <c r="K657" s="30"/>
      <c r="L657" s="30"/>
      <c r="M657" s="30" t="s">
        <v>139</v>
      </c>
      <c r="N657" s="30" t="s">
        <v>139</v>
      </c>
      <c r="P657" s="74" t="s">
        <v>425</v>
      </c>
      <c r="Q657" s="89"/>
      <c r="R657" s="29"/>
      <c r="S657" s="39">
        <f>IF(Suggested="Yes",AA657,AG657)</f>
        <v>16.399999999999999</v>
      </c>
      <c r="T657" s="37" t="s">
        <v>48</v>
      </c>
      <c r="U657" s="5" t="str">
        <f>+Instructions!$B$3</f>
        <v>G</v>
      </c>
      <c r="V657" s="52"/>
      <c r="W657" s="56">
        <f>+Instructions!$C$22</f>
        <v>0</v>
      </c>
      <c r="X657" s="39">
        <f>ROUND($AA657*(1-W657)+0.004999,2)</f>
        <v>16.399999999999999</v>
      </c>
      <c r="Y657" s="52"/>
      <c r="Z657" s="6" t="s">
        <v>869</v>
      </c>
      <c r="AA657" s="39">
        <v>16.399999999999999</v>
      </c>
      <c r="AB657" s="60">
        <f>+W657</f>
        <v>0</v>
      </c>
      <c r="AC657" s="39">
        <f>+X657</f>
        <v>16.399999999999999</v>
      </c>
      <c r="AD657" s="60">
        <f>(AG657-AC657)/AG657</f>
        <v>0</v>
      </c>
      <c r="AE657" s="122"/>
      <c r="AF657" s="131">
        <v>2</v>
      </c>
      <c r="AG657" s="44">
        <f>SUM(AJ657:AL657)+AE657</f>
        <v>16.399999999999999</v>
      </c>
      <c r="AH657" s="52"/>
      <c r="AJ657" s="17">
        <f>ROUND(AC657/(1-VLOOKUP(AF657,Group,2,FALSE)),2)</f>
        <v>16.399999999999999</v>
      </c>
      <c r="AK657" s="17">
        <f>IF(VLOOKUP(AF657,Group,5,FALSE)="YES",VLOOKUP(ROUND(ROUND(AJ657,1)-AJ657,2),Round,2,FALSE)+VLOOKUP(AF657,Group,6,FALSE),0)</f>
        <v>0</v>
      </c>
      <c r="AL657" s="17">
        <f>IF(VLOOKUP(AF657,Group,7,FALSE)="",0,ROUND(AJ657-0.04999,1)-AJ657+AM657)</f>
        <v>0</v>
      </c>
      <c r="AM657" s="17" t="str">
        <f>IF(VLOOKUP(AF657,Group,7,FALSE)="","",VLOOKUP(AF657,Group,7,FALSE))</f>
        <v/>
      </c>
      <c r="AO657" s="100" t="s">
        <v>61</v>
      </c>
    </row>
    <row r="658" spans="1:41" s="3" customFormat="1" ht="2.85" customHeight="1" x14ac:dyDescent="0.2">
      <c r="B658" s="120"/>
      <c r="D658" s="40"/>
      <c r="E658" s="74"/>
      <c r="F658" s="74"/>
      <c r="G658" s="30"/>
      <c r="H658" s="30"/>
      <c r="I658" s="30"/>
      <c r="J658" s="30"/>
      <c r="K658" s="30"/>
      <c r="L658" s="30"/>
      <c r="M658" s="30"/>
      <c r="N658" s="30"/>
      <c r="P658" s="74"/>
      <c r="Q658" s="89"/>
      <c r="R658" s="29"/>
      <c r="S658" s="39"/>
      <c r="T658" s="37"/>
      <c r="U658" s="5"/>
      <c r="V658" s="52"/>
      <c r="W658" s="56"/>
      <c r="X658" s="39"/>
      <c r="Y658" s="52"/>
      <c r="Z658" s="6"/>
      <c r="AA658" s="39"/>
      <c r="AB658" s="60"/>
      <c r="AC658" s="39"/>
      <c r="AD658" s="60"/>
      <c r="AE658" s="75"/>
      <c r="AF658" s="154"/>
      <c r="AG658" s="39"/>
      <c r="AH658" s="52"/>
      <c r="AJ658" s="17"/>
      <c r="AK658" s="17"/>
      <c r="AL658" s="17"/>
      <c r="AM658" s="17"/>
      <c r="AO658" s="31"/>
    </row>
    <row r="659" spans="1:41" s="3" customFormat="1" ht="9.9499999999999993" customHeight="1" x14ac:dyDescent="0.2">
      <c r="B659" s="114" t="s">
        <v>57</v>
      </c>
      <c r="D659" s="40"/>
      <c r="E659" s="74" t="s">
        <v>144</v>
      </c>
      <c r="F659" s="74"/>
      <c r="G659" s="30" t="s">
        <v>50</v>
      </c>
      <c r="H659" s="30"/>
      <c r="I659" s="30"/>
      <c r="J659" s="30" t="s">
        <v>240</v>
      </c>
      <c r="K659" s="30"/>
      <c r="L659" s="30"/>
      <c r="M659" s="30"/>
      <c r="N659" s="30"/>
      <c r="P659" s="74" t="s">
        <v>145</v>
      </c>
      <c r="Q659" s="89" t="s">
        <v>14</v>
      </c>
      <c r="R659" s="29" t="s">
        <v>54</v>
      </c>
      <c r="S659" s="39">
        <f>IF(Suggested="Yes",AA659,AG659)</f>
        <v>10.25</v>
      </c>
      <c r="T659" s="37" t="s">
        <v>49</v>
      </c>
      <c r="U659" s="5" t="str">
        <f>+Instructions!$B$3</f>
        <v>G</v>
      </c>
      <c r="V659" s="52"/>
      <c r="W659" s="56">
        <f>+Instructions!$C$22</f>
        <v>0</v>
      </c>
      <c r="X659" s="17">
        <f>ROUND($AA659*(1-W659)+0.004999,2)</f>
        <v>10.25</v>
      </c>
      <c r="Y659" s="52"/>
      <c r="Z659" s="6" t="s">
        <v>868</v>
      </c>
      <c r="AA659" s="39">
        <v>10.25</v>
      </c>
      <c r="AB659" s="60">
        <f t="shared" ref="AB659:AC661" si="101">+W659</f>
        <v>0</v>
      </c>
      <c r="AC659" s="17">
        <f t="shared" si="101"/>
        <v>10.25</v>
      </c>
      <c r="AD659" s="12">
        <f>(AG659-AC659)/AG659</f>
        <v>0</v>
      </c>
      <c r="AE659" s="122"/>
      <c r="AF659" s="129">
        <v>1</v>
      </c>
      <c r="AG659" s="38">
        <f>SUM(AJ659:AL659)+AE659</f>
        <v>10.25</v>
      </c>
      <c r="AH659" s="52"/>
      <c r="AJ659" s="17">
        <f>ROUND(AC659/(1-VLOOKUP(AF659,Group,2,FALSE)),2)</f>
        <v>10.25</v>
      </c>
      <c r="AK659" s="17">
        <f>IF(VLOOKUP(AF659,Group,5,FALSE)="YES",VLOOKUP(ROUND(ROUND(AJ659,1)-AJ659,2),Round,2,FALSE)+VLOOKUP(AF659,Group,6,FALSE),0)</f>
        <v>0</v>
      </c>
      <c r="AL659" s="17">
        <f>IF(VLOOKUP(AF659,Group,7,FALSE)="",0,ROUND(AJ659-0.04999,1)-AJ659+AM659)</f>
        <v>0</v>
      </c>
      <c r="AM659" s="17" t="str">
        <f>IF(VLOOKUP(AF659,Group,7,FALSE)="","",VLOOKUP(AF659,Group,7,FALSE))</f>
        <v/>
      </c>
      <c r="AO659" s="100" t="s">
        <v>61</v>
      </c>
    </row>
    <row r="660" spans="1:41" s="3" customFormat="1" ht="9.9499999999999993" customHeight="1" x14ac:dyDescent="0.2">
      <c r="B660" s="114" t="s">
        <v>57</v>
      </c>
      <c r="D660" s="40"/>
      <c r="E660" s="74" t="s">
        <v>219</v>
      </c>
      <c r="F660" s="74"/>
      <c r="G660" s="30" t="s">
        <v>50</v>
      </c>
      <c r="H660" s="30"/>
      <c r="I660" s="30"/>
      <c r="J660" s="30" t="s">
        <v>240</v>
      </c>
      <c r="K660" s="30"/>
      <c r="L660" s="30"/>
      <c r="M660" s="30"/>
      <c r="N660" s="30"/>
      <c r="P660" s="74" t="s">
        <v>145</v>
      </c>
      <c r="Q660" s="89"/>
      <c r="R660" s="29" t="s">
        <v>154</v>
      </c>
      <c r="S660" s="39">
        <f>IF(Suggested="Yes",AA660,AG660)</f>
        <v>10.35</v>
      </c>
      <c r="T660" s="37" t="s">
        <v>49</v>
      </c>
      <c r="U660" s="5" t="str">
        <f>+Instructions!$B$3</f>
        <v>G</v>
      </c>
      <c r="V660" s="52"/>
      <c r="W660" s="56">
        <f>+Instructions!$C$22</f>
        <v>0</v>
      </c>
      <c r="X660" s="17">
        <f>ROUND($AA660*(1-W660)+0.004999,2)</f>
        <v>10.35</v>
      </c>
      <c r="Y660" s="52"/>
      <c r="Z660" s="6" t="s">
        <v>868</v>
      </c>
      <c r="AA660" s="39">
        <v>10.35</v>
      </c>
      <c r="AB660" s="60">
        <f t="shared" si="101"/>
        <v>0</v>
      </c>
      <c r="AC660" s="17">
        <f t="shared" si="101"/>
        <v>10.35</v>
      </c>
      <c r="AD660" s="12">
        <f>(AG660-AC660)/AG660</f>
        <v>0</v>
      </c>
      <c r="AE660" s="122"/>
      <c r="AF660" s="129">
        <v>1</v>
      </c>
      <c r="AG660" s="38">
        <f>SUM(AJ660:AL660)+AE660</f>
        <v>10.35</v>
      </c>
      <c r="AH660" s="52"/>
      <c r="AJ660" s="17">
        <f>ROUND(AC660/(1-VLOOKUP(AF660,Group,2,FALSE)),2)</f>
        <v>10.35</v>
      </c>
      <c r="AK660" s="17">
        <f>IF(VLOOKUP(AF660,Group,5,FALSE)="YES",VLOOKUP(ROUND(ROUND(AJ660,1)-AJ660,2),Round,2,FALSE)+VLOOKUP(AF660,Group,6,FALSE),0)</f>
        <v>0</v>
      </c>
      <c r="AL660" s="17">
        <f>IF(VLOOKUP(AF660,Group,7,FALSE)="",0,ROUND(AJ660-0.04999,1)-AJ660+AM660)</f>
        <v>0</v>
      </c>
      <c r="AM660" s="17" t="str">
        <f>IF(VLOOKUP(AF660,Group,7,FALSE)="","",VLOOKUP(AF660,Group,7,FALSE))</f>
        <v/>
      </c>
      <c r="AO660" s="100" t="s">
        <v>61</v>
      </c>
    </row>
    <row r="661" spans="1:41" s="3" customFormat="1" ht="9.9499999999999993" customHeight="1" x14ac:dyDescent="0.2">
      <c r="B661" s="114" t="s">
        <v>57</v>
      </c>
      <c r="D661" s="40"/>
      <c r="E661" s="74" t="s">
        <v>236</v>
      </c>
      <c r="F661" s="74"/>
      <c r="G661" s="30" t="s">
        <v>50</v>
      </c>
      <c r="H661" s="30"/>
      <c r="I661" s="30"/>
      <c r="J661" s="30" t="s">
        <v>240</v>
      </c>
      <c r="K661" s="30"/>
      <c r="L661" s="30"/>
      <c r="M661" s="30"/>
      <c r="N661" s="30"/>
      <c r="P661" s="74" t="s">
        <v>275</v>
      </c>
      <c r="Q661" s="89"/>
      <c r="R661" s="29"/>
      <c r="S661" s="39">
        <f>IF(Suggested="Yes",AA661,AG661)</f>
        <v>12.25</v>
      </c>
      <c r="T661" s="37" t="s">
        <v>49</v>
      </c>
      <c r="U661" s="5" t="str">
        <f>+Instructions!$B$3</f>
        <v>G</v>
      </c>
      <c r="V661" s="52"/>
      <c r="W661" s="56">
        <f>+Instructions!$C$22</f>
        <v>0</v>
      </c>
      <c r="X661" s="17">
        <f>ROUND($AA661*(1-W661)+0.004999,2)</f>
        <v>12.25</v>
      </c>
      <c r="Y661" s="52"/>
      <c r="Z661" s="6" t="s">
        <v>868</v>
      </c>
      <c r="AA661" s="39">
        <v>12.25</v>
      </c>
      <c r="AB661" s="60">
        <f t="shared" si="101"/>
        <v>0</v>
      </c>
      <c r="AC661" s="17">
        <f t="shared" si="101"/>
        <v>12.25</v>
      </c>
      <c r="AD661" s="12">
        <f>(AG661-AC661)/AG661</f>
        <v>0</v>
      </c>
      <c r="AE661" s="122"/>
      <c r="AF661" s="129">
        <v>1</v>
      </c>
      <c r="AG661" s="38">
        <f>SUM(AJ661:AL661)+AE661</f>
        <v>12.25</v>
      </c>
      <c r="AH661" s="52"/>
      <c r="AJ661" s="17">
        <f>ROUND(AC661/(1-VLOOKUP(AF661,Group,2,FALSE)),2)</f>
        <v>12.25</v>
      </c>
      <c r="AK661" s="17">
        <f>IF(VLOOKUP(AF661,Group,5,FALSE)="YES",VLOOKUP(ROUND(ROUND(AJ661,1)-AJ661,2),Round,2,FALSE)+VLOOKUP(AF661,Group,6,FALSE),0)</f>
        <v>0</v>
      </c>
      <c r="AL661" s="17">
        <f>IF(VLOOKUP(AF661,Group,7,FALSE)="",0,ROUND(AJ661-0.04999,1)-AJ661+AM661)</f>
        <v>0</v>
      </c>
      <c r="AM661" s="17" t="str">
        <f>IF(VLOOKUP(AF661,Group,7,FALSE)="","",VLOOKUP(AF661,Group,7,FALSE))</f>
        <v/>
      </c>
      <c r="AO661" s="100" t="s">
        <v>61</v>
      </c>
    </row>
    <row r="662" spans="1:41" s="3" customFormat="1" ht="1.5" customHeight="1" x14ac:dyDescent="0.2">
      <c r="B662" s="120"/>
      <c r="D662" s="40"/>
      <c r="E662" s="74"/>
      <c r="F662" s="74"/>
      <c r="G662" s="30"/>
      <c r="H662" s="30"/>
      <c r="I662" s="30"/>
      <c r="J662" s="30"/>
      <c r="K662" s="30"/>
      <c r="L662" s="30"/>
      <c r="M662" s="30"/>
      <c r="N662" s="30"/>
      <c r="P662" s="74"/>
      <c r="Q662" s="89"/>
      <c r="R662" s="29"/>
      <c r="S662" s="39"/>
      <c r="T662" s="37"/>
      <c r="U662" s="5"/>
      <c r="V662" s="52"/>
      <c r="W662" s="56"/>
      <c r="X662" s="39"/>
      <c r="Y662" s="52"/>
      <c r="Z662" s="6"/>
      <c r="AA662" s="39"/>
      <c r="AB662" s="60"/>
      <c r="AC662" s="39"/>
      <c r="AD662" s="60"/>
      <c r="AE662" s="75"/>
      <c r="AF662" s="154"/>
      <c r="AG662" s="39"/>
      <c r="AH662" s="52"/>
      <c r="AJ662" s="17"/>
      <c r="AK662" s="17"/>
      <c r="AL662" s="17"/>
      <c r="AM662" s="17"/>
      <c r="AO662" s="31"/>
    </row>
    <row r="663" spans="1:41" s="3" customFormat="1" ht="9.9499999999999993" customHeight="1" x14ac:dyDescent="0.2">
      <c r="B663" s="113" t="s">
        <v>8</v>
      </c>
      <c r="D663" s="40"/>
      <c r="E663" s="74" t="s">
        <v>94</v>
      </c>
      <c r="F663" s="74"/>
      <c r="G663" s="30" t="s">
        <v>143</v>
      </c>
      <c r="H663" s="30"/>
      <c r="I663" s="30"/>
      <c r="J663" s="30" t="s">
        <v>241</v>
      </c>
      <c r="K663" s="30"/>
      <c r="L663" s="30" t="s">
        <v>279</v>
      </c>
      <c r="M663" s="30"/>
      <c r="N663" s="187" t="s">
        <v>278</v>
      </c>
      <c r="P663" s="74"/>
      <c r="Q663" s="89"/>
      <c r="R663" s="29"/>
      <c r="S663" s="39">
        <f>IF(Suggested="Yes",AA663,AG663)</f>
        <v>29.7</v>
      </c>
      <c r="T663" s="37" t="s">
        <v>48</v>
      </c>
      <c r="U663" s="5" t="str">
        <f>+Instructions!$B$3</f>
        <v>G</v>
      </c>
      <c r="V663" s="52"/>
      <c r="W663" s="56">
        <f>+Instructions!$C$22</f>
        <v>0</v>
      </c>
      <c r="X663" s="17">
        <f>ROUND($AA663*(1-W663)+0.004999,2)</f>
        <v>29.7</v>
      </c>
      <c r="Y663" s="52"/>
      <c r="Z663" s="6" t="s">
        <v>869</v>
      </c>
      <c r="AA663" s="39">
        <v>29.7</v>
      </c>
      <c r="AB663" s="60">
        <f>+W663</f>
        <v>0</v>
      </c>
      <c r="AC663" s="17">
        <f>+X663</f>
        <v>29.7</v>
      </c>
      <c r="AD663" s="12">
        <f>(AG663-AC663)/AG663</f>
        <v>0</v>
      </c>
      <c r="AE663" s="122"/>
      <c r="AF663" s="130">
        <v>3</v>
      </c>
      <c r="AG663" s="53">
        <f>SUM(AJ663:AL663)+AE663</f>
        <v>29.7</v>
      </c>
      <c r="AH663" s="52"/>
      <c r="AJ663" s="17">
        <f>ROUND(AC663/(1-VLOOKUP(AF663,Group,2,FALSE)),2)</f>
        <v>29.7</v>
      </c>
      <c r="AK663" s="17">
        <f>IF(VLOOKUP(AF663,Group,5,FALSE)="YES",VLOOKUP(ROUND(ROUND(AJ663,1)-AJ663,2),Round,2,FALSE)+VLOOKUP(AF663,Group,6,FALSE),0)</f>
        <v>0</v>
      </c>
      <c r="AL663" s="17">
        <f>IF(VLOOKUP(AF663,Group,7,FALSE)="",0,ROUND(AJ663-0.04999,1)-AJ663+AM663)</f>
        <v>0</v>
      </c>
      <c r="AM663" s="17" t="str">
        <f>IF(VLOOKUP(AF663,Group,7,FALSE)="","",VLOOKUP(AF663,Group,7,FALSE))</f>
        <v/>
      </c>
      <c r="AO663" s="100" t="s">
        <v>61</v>
      </c>
    </row>
    <row r="664" spans="1:41" s="3" customFormat="1" ht="9.9499999999999993" customHeight="1" x14ac:dyDescent="0.2">
      <c r="B664" s="113" t="s">
        <v>8</v>
      </c>
      <c r="D664" s="40"/>
      <c r="E664" s="74" t="s">
        <v>94</v>
      </c>
      <c r="F664" s="74"/>
      <c r="G664" s="30" t="s">
        <v>143</v>
      </c>
      <c r="H664" s="30"/>
      <c r="I664" s="30"/>
      <c r="J664" s="30" t="s">
        <v>241</v>
      </c>
      <c r="K664" s="30"/>
      <c r="L664" s="30" t="s">
        <v>284</v>
      </c>
      <c r="M664" s="30"/>
      <c r="N664" s="187" t="s">
        <v>278</v>
      </c>
      <c r="P664" s="74"/>
      <c r="Q664" s="89"/>
      <c r="R664" s="29"/>
      <c r="S664" s="39">
        <f>IF(Suggested="Yes",AA664,AG664)</f>
        <v>25.3</v>
      </c>
      <c r="T664" s="37" t="s">
        <v>48</v>
      </c>
      <c r="U664" s="5" t="str">
        <f>+Instructions!$B$3</f>
        <v>G</v>
      </c>
      <c r="V664" s="52"/>
      <c r="W664" s="56">
        <f>+Instructions!$C$22</f>
        <v>0</v>
      </c>
      <c r="X664" s="17">
        <f>ROUND($AA664*(1-W664)+0.004999,2)</f>
        <v>25.3</v>
      </c>
      <c r="Y664" s="52"/>
      <c r="Z664" s="6" t="s">
        <v>869</v>
      </c>
      <c r="AA664" s="39">
        <v>25.3</v>
      </c>
      <c r="AB664" s="60">
        <f>+W664</f>
        <v>0</v>
      </c>
      <c r="AC664" s="17">
        <f>+X664</f>
        <v>25.3</v>
      </c>
      <c r="AD664" s="12">
        <f>(AG664-AC664)/AG664</f>
        <v>0</v>
      </c>
      <c r="AE664" s="122"/>
      <c r="AF664" s="130">
        <v>3</v>
      </c>
      <c r="AG664" s="53">
        <f>SUM(AJ664:AL664)+AE664</f>
        <v>25.3</v>
      </c>
      <c r="AH664" s="52"/>
      <c r="AJ664" s="17">
        <f>ROUND(AC664/(1-VLOOKUP(AF664,Group,2,FALSE)),2)</f>
        <v>25.3</v>
      </c>
      <c r="AK664" s="17">
        <f>IF(VLOOKUP(AF664,Group,5,FALSE)="YES",VLOOKUP(ROUND(ROUND(AJ664,1)-AJ664,2),Round,2,FALSE)+VLOOKUP(AF664,Group,6,FALSE),0)</f>
        <v>0</v>
      </c>
      <c r="AL664" s="17">
        <f>IF(VLOOKUP(AF664,Group,7,FALSE)="",0,ROUND(AJ664-0.04999,1)-AJ664+AM664)</f>
        <v>0</v>
      </c>
      <c r="AM664" s="17" t="str">
        <f>IF(VLOOKUP(AF664,Group,7,FALSE)="","",VLOOKUP(AF664,Group,7,FALSE))</f>
        <v/>
      </c>
      <c r="AO664" s="100" t="s">
        <v>61</v>
      </c>
    </row>
    <row r="665" spans="1:41" s="3" customFormat="1" ht="1.5" customHeight="1" x14ac:dyDescent="0.2">
      <c r="A665" s="3" t="s">
        <v>125</v>
      </c>
      <c r="P665" s="74"/>
      <c r="Q665" s="89"/>
      <c r="R665" s="6"/>
      <c r="S665" s="39"/>
      <c r="T665" s="6"/>
      <c r="U665" s="5"/>
      <c r="V665" s="52"/>
      <c r="W665" s="56"/>
      <c r="X665" s="15"/>
      <c r="Y665" s="52"/>
      <c r="Z665" s="39"/>
      <c r="AA665" s="39"/>
      <c r="AB665" s="55"/>
      <c r="AC665" s="17"/>
      <c r="AD665" s="15"/>
      <c r="AE665" s="65"/>
      <c r="AF665" s="65"/>
      <c r="AG665" s="39"/>
      <c r="AH665" s="52"/>
      <c r="AO665" s="142"/>
    </row>
    <row r="666" spans="1:41" s="3" customFormat="1" ht="9.9499999999999993" customHeight="1" x14ac:dyDescent="0.2">
      <c r="B666" s="115" t="s">
        <v>47</v>
      </c>
      <c r="D666" s="40"/>
      <c r="E666" s="74" t="s">
        <v>266</v>
      </c>
      <c r="F666" s="74"/>
      <c r="G666" s="30" t="s">
        <v>108</v>
      </c>
      <c r="H666" s="30"/>
      <c r="I666" s="30"/>
      <c r="J666" s="30" t="s">
        <v>241</v>
      </c>
      <c r="K666" s="30"/>
      <c r="L666" s="30" t="s">
        <v>139</v>
      </c>
      <c r="M666" s="30" t="s">
        <v>139</v>
      </c>
      <c r="N666" s="30"/>
      <c r="P666" s="74" t="s">
        <v>425</v>
      </c>
      <c r="Q666" s="89"/>
      <c r="R666" s="29"/>
      <c r="S666" s="39">
        <f>IF(Suggested="Yes",AA666,AG666)</f>
        <v>22.1</v>
      </c>
      <c r="T666" s="37" t="s">
        <v>48</v>
      </c>
      <c r="U666" s="5" t="str">
        <f>+Instructions!$B$3</f>
        <v>G</v>
      </c>
      <c r="V666" s="52"/>
      <c r="W666" s="56">
        <f>+Instructions!$C$22</f>
        <v>0</v>
      </c>
      <c r="X666" s="39">
        <f>ROUND($AA666*(1-W666)+0.004999,2)</f>
        <v>22.1</v>
      </c>
      <c r="Y666" s="52"/>
      <c r="Z666" s="6" t="s">
        <v>869</v>
      </c>
      <c r="AA666" s="39">
        <v>22.1</v>
      </c>
      <c r="AB666" s="60">
        <f>+W666</f>
        <v>0</v>
      </c>
      <c r="AC666" s="39">
        <f>+X666</f>
        <v>22.1</v>
      </c>
      <c r="AD666" s="60">
        <f>(AG666-AC666)/AG666</f>
        <v>0</v>
      </c>
      <c r="AE666" s="122"/>
      <c r="AF666" s="131">
        <v>2</v>
      </c>
      <c r="AG666" s="44">
        <f>SUM(AJ666:AL666)+AE666</f>
        <v>22.1</v>
      </c>
      <c r="AH666" s="52"/>
      <c r="AJ666" s="17">
        <f>ROUND(AC666/(1-VLOOKUP(AF666,Group,2,FALSE)),2)</f>
        <v>22.1</v>
      </c>
      <c r="AK666" s="17">
        <f>IF(VLOOKUP(AF666,Group,5,FALSE)="YES",VLOOKUP(ROUND(ROUND(AJ666,1)-AJ666,2),Round,2,FALSE)+VLOOKUP(AF666,Group,6,FALSE),0)</f>
        <v>0</v>
      </c>
      <c r="AL666" s="17">
        <f>IF(VLOOKUP(AF666,Group,7,FALSE)="",0,ROUND(AJ666-0.04999,1)-AJ666+AM666)</f>
        <v>0</v>
      </c>
      <c r="AM666" s="17" t="str">
        <f>IF(VLOOKUP(AF666,Group,7,FALSE)="","",VLOOKUP(AF666,Group,7,FALSE))</f>
        <v/>
      </c>
      <c r="AO666" s="100" t="s">
        <v>61</v>
      </c>
    </row>
    <row r="667" spans="1:41" s="3" customFormat="1" ht="1.5" customHeight="1" x14ac:dyDescent="0.2">
      <c r="B667" s="120"/>
      <c r="D667" s="40"/>
      <c r="E667" s="74"/>
      <c r="F667" s="74"/>
      <c r="G667" s="30"/>
      <c r="H667" s="30"/>
      <c r="I667" s="30"/>
      <c r="J667" s="30"/>
      <c r="K667" s="30"/>
      <c r="L667" s="30"/>
      <c r="M667" s="30"/>
      <c r="N667" s="30"/>
      <c r="P667" s="74"/>
      <c r="Q667" s="89"/>
      <c r="R667" s="29"/>
      <c r="S667" s="39"/>
      <c r="T667" s="37"/>
      <c r="U667" s="5"/>
      <c r="V667" s="52"/>
      <c r="W667" s="56"/>
      <c r="X667" s="39"/>
      <c r="Y667" s="52"/>
      <c r="Z667" s="6"/>
      <c r="AA667" s="39"/>
      <c r="AB667" s="60"/>
      <c r="AC667" s="39"/>
      <c r="AD667" s="60"/>
      <c r="AE667" s="75"/>
      <c r="AF667" s="154"/>
      <c r="AG667" s="39"/>
      <c r="AH667" s="52"/>
      <c r="AJ667" s="17"/>
      <c r="AK667" s="17"/>
      <c r="AL667" s="17"/>
      <c r="AM667" s="17"/>
      <c r="AO667" s="31"/>
    </row>
    <row r="668" spans="1:41" s="3" customFormat="1" ht="9.75" customHeight="1" x14ac:dyDescent="0.2">
      <c r="B668" s="120"/>
      <c r="D668" s="40" t="s">
        <v>155</v>
      </c>
      <c r="E668" s="169" t="s">
        <v>354</v>
      </c>
      <c r="F668" s="74"/>
      <c r="G668" s="30"/>
      <c r="H668" s="30"/>
      <c r="I668" s="30"/>
      <c r="J668" s="169"/>
      <c r="M668" s="30"/>
      <c r="N668" s="30"/>
      <c r="P668" s="74"/>
      <c r="Q668" s="89"/>
      <c r="R668" s="29"/>
      <c r="S668" s="39"/>
      <c r="T668" s="37"/>
      <c r="U668" s="5"/>
      <c r="V668" s="52"/>
      <c r="W668" s="56"/>
      <c r="X668" s="39"/>
      <c r="Y668" s="52"/>
      <c r="Z668" s="6"/>
      <c r="AA668" s="39"/>
      <c r="AB668" s="60"/>
      <c r="AC668" s="39"/>
      <c r="AD668" s="60"/>
      <c r="AE668" s="75"/>
      <c r="AF668" s="154"/>
      <c r="AG668" s="39"/>
      <c r="AH668" s="52"/>
      <c r="AJ668" s="17"/>
      <c r="AK668" s="17"/>
      <c r="AL668" s="17"/>
      <c r="AM668" s="17"/>
      <c r="AO668" s="31"/>
    </row>
    <row r="669" spans="1:41" s="3" customFormat="1" ht="9.75" customHeight="1" x14ac:dyDescent="0.2">
      <c r="B669" s="120"/>
      <c r="D669" s="40"/>
      <c r="E669" s="169" t="s">
        <v>535</v>
      </c>
      <c r="F669" s="74"/>
      <c r="G669" s="30"/>
      <c r="H669" s="30"/>
      <c r="K669" s="30"/>
      <c r="L669" s="30"/>
      <c r="M669" s="30"/>
      <c r="N669" s="30"/>
      <c r="P669" s="74"/>
      <c r="Q669" s="89"/>
      <c r="R669" s="29"/>
      <c r="S669" s="39"/>
      <c r="T669" s="37"/>
      <c r="U669" s="5"/>
      <c r="V669" s="52"/>
      <c r="W669" s="56"/>
      <c r="X669" s="39"/>
      <c r="Y669" s="52"/>
      <c r="Z669" s="6"/>
      <c r="AA669" s="39"/>
      <c r="AB669" s="60"/>
      <c r="AC669" s="39"/>
      <c r="AD669" s="60"/>
      <c r="AE669" s="75"/>
      <c r="AF669" s="154"/>
      <c r="AG669" s="39"/>
      <c r="AH669" s="52"/>
      <c r="AJ669" s="17"/>
      <c r="AK669" s="17"/>
      <c r="AL669" s="17"/>
      <c r="AM669" s="17"/>
      <c r="AO669" s="31"/>
    </row>
    <row r="670" spans="1:41" s="3" customFormat="1" ht="9.75" customHeight="1" x14ac:dyDescent="0.2">
      <c r="B670" s="120"/>
      <c r="D670" s="40"/>
      <c r="E670" s="169" t="s">
        <v>534</v>
      </c>
      <c r="F670" s="74"/>
      <c r="G670" s="30"/>
      <c r="H670" s="30"/>
      <c r="K670" s="30"/>
      <c r="L670" s="30"/>
      <c r="M670" s="30"/>
      <c r="N670" s="30"/>
      <c r="P670" s="74"/>
      <c r="Q670" s="89"/>
      <c r="R670" s="29"/>
      <c r="S670" s="39"/>
      <c r="T670" s="37"/>
      <c r="U670" s="5"/>
      <c r="V670" s="52"/>
      <c r="W670" s="56"/>
      <c r="X670" s="39"/>
      <c r="Y670" s="52"/>
      <c r="Z670" s="6"/>
      <c r="AA670" s="39"/>
      <c r="AB670" s="60"/>
      <c r="AC670" s="39"/>
      <c r="AD670" s="60"/>
      <c r="AE670" s="75"/>
      <c r="AF670" s="154"/>
      <c r="AG670" s="39"/>
      <c r="AH670" s="52"/>
      <c r="AJ670" s="17"/>
      <c r="AK670" s="17"/>
      <c r="AL670" s="17"/>
      <c r="AM670" s="17"/>
      <c r="AO670" s="31"/>
    </row>
    <row r="671" spans="1:41" s="3" customFormat="1" ht="3.95" customHeight="1" x14ac:dyDescent="0.2">
      <c r="A671" s="3" t="s">
        <v>125</v>
      </c>
      <c r="P671" s="74"/>
      <c r="Q671" s="89"/>
      <c r="R671" s="6"/>
      <c r="S671" s="39"/>
      <c r="T671" s="6"/>
      <c r="U671" s="5"/>
      <c r="V671" s="52"/>
      <c r="W671" s="56"/>
      <c r="X671" s="15"/>
      <c r="Y671" s="52"/>
      <c r="Z671" s="39"/>
      <c r="AA671" s="39"/>
      <c r="AB671" s="55"/>
      <c r="AC671" s="17"/>
      <c r="AD671" s="15"/>
      <c r="AE671" s="65"/>
      <c r="AF671" s="65"/>
      <c r="AG671" s="39"/>
      <c r="AH671" s="52"/>
      <c r="AO671" s="142"/>
    </row>
    <row r="672" spans="1:41" s="3" customFormat="1" ht="9.9499999999999993" customHeight="1" x14ac:dyDescent="0.2">
      <c r="A672" s="3" t="s">
        <v>125</v>
      </c>
      <c r="C672" s="73" t="s">
        <v>806</v>
      </c>
      <c r="P672" s="74"/>
      <c r="Q672" s="89"/>
      <c r="R672" s="177" t="s">
        <v>233</v>
      </c>
      <c r="S672" s="178" t="s">
        <v>234</v>
      </c>
      <c r="T672" s="179"/>
      <c r="U672" s="5"/>
      <c r="V672" s="52"/>
      <c r="W672" s="56"/>
      <c r="X672" s="15"/>
      <c r="Y672" s="52"/>
      <c r="Z672" s="39"/>
      <c r="AA672" s="39"/>
      <c r="AB672" s="55"/>
      <c r="AC672" s="17"/>
      <c r="AD672" s="15"/>
      <c r="AE672" s="65"/>
      <c r="AF672" s="65"/>
      <c r="AG672" s="39"/>
      <c r="AH672" s="52"/>
      <c r="AO672" s="142"/>
    </row>
    <row r="673" spans="1:41" s="3" customFormat="1" ht="2.85" customHeight="1" x14ac:dyDescent="0.2">
      <c r="C673" s="73"/>
      <c r="P673" s="74"/>
      <c r="Q673" s="89"/>
      <c r="R673" s="6"/>
      <c r="S673" s="39"/>
      <c r="T673" s="6"/>
      <c r="U673" s="5"/>
      <c r="V673" s="52"/>
      <c r="W673" s="56"/>
      <c r="X673" s="15"/>
      <c r="Y673" s="52"/>
      <c r="Z673" s="39"/>
      <c r="AA673" s="39"/>
      <c r="AB673" s="55"/>
      <c r="AC673" s="17"/>
      <c r="AD673" s="15"/>
      <c r="AE673" s="65"/>
      <c r="AF673" s="65"/>
      <c r="AG673" s="39"/>
      <c r="AH673" s="52"/>
      <c r="AO673" s="142"/>
    </row>
    <row r="674" spans="1:41" s="3" customFormat="1" ht="9.9499999999999993" customHeight="1" x14ac:dyDescent="0.2">
      <c r="C674" s="235"/>
      <c r="D674" s="40" t="s">
        <v>10</v>
      </c>
      <c r="E674" s="171" t="s">
        <v>305</v>
      </c>
      <c r="F674" s="171" t="s">
        <v>807</v>
      </c>
      <c r="I674" s="171"/>
      <c r="J674" s="171" t="s">
        <v>809</v>
      </c>
      <c r="K674" s="171"/>
      <c r="L674" s="171"/>
      <c r="P674" s="74"/>
      <c r="Q674" s="89"/>
      <c r="R674" s="177"/>
      <c r="S674" s="196"/>
      <c r="T674" s="197"/>
      <c r="U674" s="5"/>
      <c r="V674" s="52"/>
      <c r="W674" s="56"/>
      <c r="X674" s="15"/>
      <c r="Y674" s="52"/>
      <c r="Z674" s="39"/>
      <c r="AA674" s="39"/>
      <c r="AB674" s="55"/>
      <c r="AC674" s="17"/>
      <c r="AD674" s="15"/>
      <c r="AE674" s="65"/>
      <c r="AF674" s="65"/>
      <c r="AG674" s="39"/>
      <c r="AH674" s="52"/>
      <c r="AO674" s="142"/>
    </row>
    <row r="675" spans="1:41" s="3" customFormat="1" ht="9.9499999999999993" customHeight="1" x14ac:dyDescent="0.2">
      <c r="D675" s="40"/>
      <c r="E675" s="171" t="s">
        <v>306</v>
      </c>
      <c r="F675" s="171" t="s">
        <v>808</v>
      </c>
      <c r="I675" s="171"/>
      <c r="J675" s="171" t="s">
        <v>810</v>
      </c>
      <c r="K675" s="171"/>
      <c r="L675" s="171"/>
      <c r="P675" s="74"/>
      <c r="Q675" s="89"/>
      <c r="R675" s="6"/>
      <c r="S675" s="39"/>
      <c r="T675" s="6"/>
      <c r="U675" s="5"/>
      <c r="V675" s="52"/>
      <c r="W675" s="56"/>
      <c r="X675" s="15"/>
      <c r="Y675" s="52"/>
      <c r="Z675" s="39"/>
      <c r="AA675" s="39"/>
      <c r="AB675" s="55"/>
      <c r="AC675" s="17"/>
      <c r="AD675" s="15"/>
      <c r="AE675" s="65"/>
      <c r="AF675" s="65"/>
      <c r="AG675" s="39"/>
      <c r="AH675" s="52"/>
      <c r="AO675" s="142"/>
    </row>
    <row r="676" spans="1:41" s="3" customFormat="1" ht="1.5" customHeight="1" x14ac:dyDescent="0.2">
      <c r="A676" s="3" t="s">
        <v>125</v>
      </c>
      <c r="P676" s="74"/>
      <c r="Q676" s="89"/>
      <c r="R676" s="6"/>
      <c r="S676" s="39"/>
      <c r="T676" s="6"/>
      <c r="U676" s="5"/>
      <c r="V676" s="52"/>
      <c r="W676" s="56"/>
      <c r="X676" s="15"/>
      <c r="Y676" s="52"/>
      <c r="Z676" s="39"/>
      <c r="AA676" s="39"/>
      <c r="AB676" s="55"/>
      <c r="AC676" s="17"/>
      <c r="AD676" s="15"/>
      <c r="AE676" s="65"/>
      <c r="AF676" s="65"/>
      <c r="AG676" s="39"/>
      <c r="AH676" s="52"/>
      <c r="AO676" s="142"/>
    </row>
    <row r="677" spans="1:41" s="3" customFormat="1" ht="9.9499999999999993" customHeight="1" x14ac:dyDescent="0.2">
      <c r="B677" s="114" t="s">
        <v>57</v>
      </c>
      <c r="D677" s="40"/>
      <c r="E677" s="74" t="s">
        <v>215</v>
      </c>
      <c r="F677" s="74"/>
      <c r="G677" s="30" t="s">
        <v>50</v>
      </c>
      <c r="H677" s="30"/>
      <c r="I677" s="30"/>
      <c r="K677" s="30" t="s">
        <v>418</v>
      </c>
      <c r="L677" s="30"/>
      <c r="M677" s="30"/>
      <c r="N677" s="30"/>
      <c r="P677" s="74" t="s">
        <v>214</v>
      </c>
      <c r="Q677" s="89"/>
      <c r="R677" s="29"/>
      <c r="S677" s="39">
        <f>IF(Suggested="Yes",AA677,AG677)</f>
        <v>14.55</v>
      </c>
      <c r="T677" s="37" t="s">
        <v>49</v>
      </c>
      <c r="U677" s="5" t="str">
        <f>+Instructions!$B$3</f>
        <v>G</v>
      </c>
      <c r="V677" s="52"/>
      <c r="W677" s="56">
        <f>+Instructions!$C$22</f>
        <v>0</v>
      </c>
      <c r="X677" s="17">
        <f>ROUND($AA677*(1-W677)+0.004999,2)</f>
        <v>14.55</v>
      </c>
      <c r="Y677" s="52"/>
      <c r="Z677" s="6" t="s">
        <v>868</v>
      </c>
      <c r="AA677" s="39">
        <v>14.55</v>
      </c>
      <c r="AB677" s="60">
        <f>+W677</f>
        <v>0</v>
      </c>
      <c r="AC677" s="17">
        <f>+X677</f>
        <v>14.55</v>
      </c>
      <c r="AD677" s="12">
        <f>(AG677-AC677)/AG677</f>
        <v>0</v>
      </c>
      <c r="AE677" s="122"/>
      <c r="AF677" s="129">
        <v>1</v>
      </c>
      <c r="AG677" s="38">
        <f>SUM(AJ677:AL677)+AE677</f>
        <v>14.55</v>
      </c>
      <c r="AH677" s="52"/>
      <c r="AJ677" s="17">
        <f>ROUND(AC677/(1-VLOOKUP(AF677,Group,2,FALSE)),2)</f>
        <v>14.55</v>
      </c>
      <c r="AK677" s="17">
        <f>IF(VLOOKUP(AF677,Group,5,FALSE)="YES",VLOOKUP(ROUND(ROUND(AJ677,1)-AJ677,2),Round,2,FALSE)+VLOOKUP(AF677,Group,6,FALSE),0)</f>
        <v>0</v>
      </c>
      <c r="AL677" s="17">
        <f>IF(VLOOKUP(AF677,Group,7,FALSE)="",0,ROUND(AJ677-0.04999,1)-AJ677+AM677)</f>
        <v>0</v>
      </c>
      <c r="AM677" s="17" t="str">
        <f>IF(VLOOKUP(AF677,Group,7,FALSE)="","",VLOOKUP(AF677,Group,7,FALSE))</f>
        <v/>
      </c>
      <c r="AO677" s="100" t="s">
        <v>61</v>
      </c>
    </row>
    <row r="678" spans="1:41" s="3" customFormat="1" ht="0.95" customHeight="1" x14ac:dyDescent="0.2">
      <c r="A678" s="3" t="s">
        <v>125</v>
      </c>
      <c r="P678" s="74"/>
      <c r="Q678" s="89"/>
      <c r="R678" s="6"/>
      <c r="S678" s="39"/>
      <c r="T678" s="6"/>
      <c r="U678" s="5"/>
      <c r="V678" s="52"/>
      <c r="W678" s="56"/>
      <c r="X678" s="15"/>
      <c r="Y678" s="52"/>
      <c r="Z678" s="39"/>
      <c r="AA678" s="39"/>
      <c r="AB678" s="55"/>
      <c r="AC678" s="17"/>
      <c r="AD678" s="15"/>
      <c r="AE678" s="65"/>
      <c r="AF678" s="65"/>
      <c r="AG678" s="39"/>
      <c r="AH678" s="52"/>
      <c r="AO678" s="142"/>
    </row>
    <row r="679" spans="1:41" s="3" customFormat="1" ht="9.9499999999999993" customHeight="1" x14ac:dyDescent="0.2">
      <c r="B679" s="113" t="s">
        <v>8</v>
      </c>
      <c r="D679" s="40"/>
      <c r="E679" s="74" t="s">
        <v>222</v>
      </c>
      <c r="F679" s="74"/>
      <c r="G679" s="30" t="s">
        <v>598</v>
      </c>
      <c r="H679" s="30"/>
      <c r="I679" s="30"/>
      <c r="J679" s="30"/>
      <c r="K679" s="30" t="s">
        <v>455</v>
      </c>
      <c r="L679" s="30"/>
      <c r="M679" s="30"/>
      <c r="N679" s="30"/>
      <c r="P679" s="74" t="s">
        <v>539</v>
      </c>
      <c r="Q679" s="89"/>
      <c r="R679" s="29" t="s">
        <v>54</v>
      </c>
      <c r="S679" s="39">
        <f>IF(Suggested="Yes",AA679,AG679)</f>
        <v>432.05</v>
      </c>
      <c r="T679" s="37" t="s">
        <v>48</v>
      </c>
      <c r="U679" s="5" t="str">
        <f>+Instructions!$B$3</f>
        <v>G</v>
      </c>
      <c r="V679" s="52"/>
      <c r="W679" s="56">
        <f>+Instructions!$C$22</f>
        <v>0</v>
      </c>
      <c r="X679" s="17">
        <f>ROUND($AA679*(1-W679)+0.004999,2)</f>
        <v>432.05</v>
      </c>
      <c r="Y679" s="52"/>
      <c r="Z679" s="6" t="s">
        <v>869</v>
      </c>
      <c r="AA679" s="39">
        <v>432.05</v>
      </c>
      <c r="AB679" s="60">
        <f t="shared" ref="AB679:AC681" si="102">+W679</f>
        <v>0</v>
      </c>
      <c r="AC679" s="17">
        <f t="shared" si="102"/>
        <v>432.05</v>
      </c>
      <c r="AD679" s="12">
        <f>(AG679-AC679)/AG679</f>
        <v>0</v>
      </c>
      <c r="AE679" s="122"/>
      <c r="AF679" s="130">
        <v>3</v>
      </c>
      <c r="AG679" s="53">
        <f>SUM(AJ679:AL679)+AE679</f>
        <v>432.05</v>
      </c>
      <c r="AH679" s="52"/>
      <c r="AJ679" s="17">
        <f>ROUND(AC679/(1-VLOOKUP(AF679,Group,2,FALSE)),2)</f>
        <v>432.05</v>
      </c>
      <c r="AK679" s="17">
        <f>IF(VLOOKUP(AF679,Group,5,FALSE)="YES",VLOOKUP(ROUND(ROUND(AJ679,1)-AJ679,2),Round,2,FALSE)+VLOOKUP(AF679,Group,6,FALSE),0)</f>
        <v>0</v>
      </c>
      <c r="AL679" s="17">
        <f>IF(VLOOKUP(AF679,Group,7,FALSE)="",0,ROUND(AJ679-0.04999,1)-AJ679+AM679)</f>
        <v>0</v>
      </c>
      <c r="AM679" s="17" t="str">
        <f>IF(VLOOKUP(AF679,Group,7,FALSE)="","",VLOOKUP(AF679,Group,7,FALSE))</f>
        <v/>
      </c>
      <c r="AO679" s="100" t="s">
        <v>61</v>
      </c>
    </row>
    <row r="680" spans="1:41" s="3" customFormat="1" ht="9.9499999999999993" customHeight="1" x14ac:dyDescent="0.2">
      <c r="B680" s="113" t="s">
        <v>8</v>
      </c>
      <c r="D680" s="40"/>
      <c r="E680" s="74" t="s">
        <v>222</v>
      </c>
      <c r="F680" s="74"/>
      <c r="G680" s="30" t="s">
        <v>599</v>
      </c>
      <c r="H680" s="30"/>
      <c r="I680" s="30"/>
      <c r="J680" s="30"/>
      <c r="K680" s="30" t="s">
        <v>455</v>
      </c>
      <c r="L680" s="30"/>
      <c r="M680" s="30"/>
      <c r="N680" s="30"/>
      <c r="P680" s="74" t="s">
        <v>539</v>
      </c>
      <c r="Q680" s="89"/>
      <c r="R680" s="29" t="s">
        <v>54</v>
      </c>
      <c r="S680" s="39">
        <f>IF(Suggested="Yes",AA680,AG680)</f>
        <v>246.45</v>
      </c>
      <c r="T680" s="37" t="s">
        <v>48</v>
      </c>
      <c r="U680" s="5" t="str">
        <f>+Instructions!$B$3</f>
        <v>G</v>
      </c>
      <c r="V680" s="52"/>
      <c r="W680" s="56">
        <f>+Instructions!$C$22</f>
        <v>0</v>
      </c>
      <c r="X680" s="17">
        <f>ROUND($AA680*(1-W680)+0.004999,2)</f>
        <v>246.45</v>
      </c>
      <c r="Y680" s="52"/>
      <c r="Z680" s="6" t="s">
        <v>869</v>
      </c>
      <c r="AA680" s="39">
        <v>246.45</v>
      </c>
      <c r="AB680" s="60">
        <f t="shared" si="102"/>
        <v>0</v>
      </c>
      <c r="AC680" s="17">
        <f t="shared" si="102"/>
        <v>246.45</v>
      </c>
      <c r="AD680" s="12">
        <f>(AG680-AC680)/AG680</f>
        <v>0</v>
      </c>
      <c r="AE680" s="122"/>
      <c r="AF680" s="130">
        <v>3</v>
      </c>
      <c r="AG680" s="53">
        <f>SUM(AJ680:AL680)+AE680</f>
        <v>246.45</v>
      </c>
      <c r="AH680" s="52"/>
      <c r="AJ680" s="17">
        <f>ROUND(AC680/(1-VLOOKUP(AF680,Group,2,FALSE)),2)</f>
        <v>246.45</v>
      </c>
      <c r="AK680" s="17">
        <f>IF(VLOOKUP(AF680,Group,5,FALSE)="YES",VLOOKUP(ROUND(ROUND(AJ680,1)-AJ680,2),Round,2,FALSE)+VLOOKUP(AF680,Group,6,FALSE),0)</f>
        <v>0</v>
      </c>
      <c r="AL680" s="17">
        <f>IF(VLOOKUP(AF680,Group,7,FALSE)="",0,ROUND(AJ680-0.04999,1)-AJ680+AM680)</f>
        <v>0</v>
      </c>
      <c r="AM680" s="17" t="str">
        <f>IF(VLOOKUP(AF680,Group,7,FALSE)="","",VLOOKUP(AF680,Group,7,FALSE))</f>
        <v/>
      </c>
      <c r="AO680" s="100" t="s">
        <v>61</v>
      </c>
    </row>
    <row r="681" spans="1:41" s="3" customFormat="1" ht="9.9499999999999993" customHeight="1" x14ac:dyDescent="0.2">
      <c r="B681" s="113" t="s">
        <v>8</v>
      </c>
      <c r="D681" s="40"/>
      <c r="E681" s="74" t="s">
        <v>222</v>
      </c>
      <c r="F681" s="74"/>
      <c r="G681" s="30" t="s">
        <v>601</v>
      </c>
      <c r="H681" s="30"/>
      <c r="I681" s="30"/>
      <c r="J681" s="30"/>
      <c r="K681" s="30" t="s">
        <v>455</v>
      </c>
      <c r="L681" s="30"/>
      <c r="M681" s="30"/>
      <c r="N681" s="30"/>
      <c r="P681" s="74" t="s">
        <v>622</v>
      </c>
      <c r="Q681" s="89"/>
      <c r="R681" s="29" t="s">
        <v>54</v>
      </c>
      <c r="S681" s="39">
        <f>IF(Suggested="Yes",AA681,AG681)</f>
        <v>190.2</v>
      </c>
      <c r="T681" s="37" t="s">
        <v>48</v>
      </c>
      <c r="U681" s="5" t="str">
        <f>+Instructions!$B$3</f>
        <v>G</v>
      </c>
      <c r="V681" s="52"/>
      <c r="W681" s="56">
        <f>+Instructions!$C$22</f>
        <v>0</v>
      </c>
      <c r="X681" s="17">
        <f>ROUND($AA681*(1-W681)+0.004999,2)</f>
        <v>190.2</v>
      </c>
      <c r="Y681" s="52"/>
      <c r="Z681" s="6" t="s">
        <v>869</v>
      </c>
      <c r="AA681" s="39">
        <v>190.2</v>
      </c>
      <c r="AB681" s="60">
        <f t="shared" si="102"/>
        <v>0</v>
      </c>
      <c r="AC681" s="17">
        <f t="shared" si="102"/>
        <v>190.2</v>
      </c>
      <c r="AD681" s="12">
        <f>(AG681-AC681)/AG681</f>
        <v>0</v>
      </c>
      <c r="AE681" s="122"/>
      <c r="AF681" s="130">
        <v>3</v>
      </c>
      <c r="AG681" s="53">
        <f>SUM(AJ681:AL681)+AE681</f>
        <v>190.2</v>
      </c>
      <c r="AH681" s="52"/>
      <c r="AJ681" s="17">
        <f>ROUND(AC681/(1-VLOOKUP(AF681,Group,2,FALSE)),2)</f>
        <v>190.2</v>
      </c>
      <c r="AK681" s="17">
        <f>IF(VLOOKUP(AF681,Group,5,FALSE)="YES",VLOOKUP(ROUND(ROUND(AJ681,1)-AJ681,2),Round,2,FALSE)+VLOOKUP(AF681,Group,6,FALSE),0)</f>
        <v>0</v>
      </c>
      <c r="AL681" s="17">
        <f>IF(VLOOKUP(AF681,Group,7,FALSE)="",0,ROUND(AJ681-0.04999,1)-AJ681+AM681)</f>
        <v>0</v>
      </c>
      <c r="AM681" s="17" t="str">
        <f>IF(VLOOKUP(AF681,Group,7,FALSE)="","",VLOOKUP(AF681,Group,7,FALSE))</f>
        <v/>
      </c>
      <c r="AO681" s="100" t="s">
        <v>61</v>
      </c>
    </row>
    <row r="682" spans="1:41" s="3" customFormat="1" ht="9.9499999999999993" customHeight="1" x14ac:dyDescent="0.2">
      <c r="B682" s="113" t="s">
        <v>8</v>
      </c>
      <c r="D682" s="40"/>
      <c r="E682" s="74" t="s">
        <v>222</v>
      </c>
      <c r="F682" s="74"/>
      <c r="G682" s="30" t="s">
        <v>600</v>
      </c>
      <c r="H682" s="30"/>
      <c r="I682" s="30"/>
      <c r="J682" s="30"/>
      <c r="K682" s="30" t="s">
        <v>455</v>
      </c>
      <c r="L682" s="30"/>
      <c r="M682" s="30"/>
      <c r="N682" s="30"/>
      <c r="P682" s="74" t="s">
        <v>539</v>
      </c>
      <c r="Q682" s="89"/>
      <c r="R682" s="29" t="s">
        <v>54</v>
      </c>
      <c r="S682" s="39">
        <f>IF(Suggested="Yes",AA682,AG682)</f>
        <v>376.5</v>
      </c>
      <c r="T682" s="37" t="s">
        <v>48</v>
      </c>
      <c r="U682" s="5" t="str">
        <f>+Instructions!$B$3</f>
        <v>G</v>
      </c>
      <c r="V682" s="52"/>
      <c r="W682" s="56">
        <f>+Instructions!$C$22</f>
        <v>0</v>
      </c>
      <c r="X682" s="17">
        <f>ROUND($AA682*(1-W682)+0.004999,2)</f>
        <v>376.5</v>
      </c>
      <c r="Y682" s="52"/>
      <c r="Z682" s="6" t="s">
        <v>869</v>
      </c>
      <c r="AA682" s="39">
        <v>376.5</v>
      </c>
      <c r="AB682" s="60">
        <f>+W682</f>
        <v>0</v>
      </c>
      <c r="AC682" s="17">
        <f>+X682</f>
        <v>376.5</v>
      </c>
      <c r="AD682" s="12">
        <f>(AG682-AC682)/AG682</f>
        <v>0</v>
      </c>
      <c r="AE682" s="122"/>
      <c r="AF682" s="130">
        <v>3</v>
      </c>
      <c r="AG682" s="53">
        <f>SUM(AJ682:AL682)+AE682</f>
        <v>376.5</v>
      </c>
      <c r="AH682" s="52"/>
      <c r="AJ682" s="17">
        <f>ROUND(AC682/(1-VLOOKUP(AF682,Group,2,FALSE)),2)</f>
        <v>376.5</v>
      </c>
      <c r="AK682" s="17">
        <f>IF(VLOOKUP(AF682,Group,5,FALSE)="YES",VLOOKUP(ROUND(ROUND(AJ682,1)-AJ682,2),Round,2,FALSE)+VLOOKUP(AF682,Group,6,FALSE),0)</f>
        <v>0</v>
      </c>
      <c r="AL682" s="17">
        <f>IF(VLOOKUP(AF682,Group,7,FALSE)="",0,ROUND(AJ682-0.04999,1)-AJ682+AM682)</f>
        <v>0</v>
      </c>
      <c r="AM682" s="17" t="str">
        <f>IF(VLOOKUP(AF682,Group,7,FALSE)="","",VLOOKUP(AF682,Group,7,FALSE))</f>
        <v/>
      </c>
      <c r="AO682" s="100" t="s">
        <v>61</v>
      </c>
    </row>
    <row r="683" spans="1:41" s="3" customFormat="1" ht="1.5" customHeight="1" x14ac:dyDescent="0.2">
      <c r="A683" s="3" t="s">
        <v>125</v>
      </c>
      <c r="C683" s="193"/>
      <c r="D683" s="193"/>
      <c r="E683" s="193"/>
      <c r="F683" s="193"/>
      <c r="G683" s="193"/>
      <c r="H683" s="193"/>
      <c r="I683" s="193"/>
      <c r="J683" s="193"/>
      <c r="K683" s="193"/>
      <c r="L683" s="193"/>
      <c r="M683" s="193"/>
      <c r="N683" s="193"/>
      <c r="O683" s="193"/>
      <c r="P683" s="244"/>
      <c r="Q683" s="245"/>
      <c r="R683" s="246"/>
      <c r="S683" s="247"/>
      <c r="T683" s="246"/>
      <c r="U683" s="5"/>
      <c r="V683" s="52"/>
      <c r="W683" s="56"/>
      <c r="X683" s="15"/>
      <c r="Y683" s="52"/>
      <c r="Z683" s="39"/>
      <c r="AA683" s="39"/>
      <c r="AB683" s="55"/>
      <c r="AC683" s="17"/>
      <c r="AD683" s="15"/>
      <c r="AE683" s="65"/>
      <c r="AF683" s="65"/>
      <c r="AG683" s="39"/>
      <c r="AH683" s="52"/>
      <c r="AO683" s="142"/>
    </row>
    <row r="684" spans="1:41" s="3" customFormat="1" ht="9.6" customHeight="1" x14ac:dyDescent="0.2">
      <c r="B684" s="120"/>
      <c r="D684" s="40" t="s">
        <v>112</v>
      </c>
      <c r="E684" s="169" t="s">
        <v>597</v>
      </c>
      <c r="F684" s="74"/>
      <c r="G684" s="30"/>
      <c r="H684" s="30"/>
      <c r="I684" s="30"/>
      <c r="J684" s="30"/>
      <c r="K684" s="30"/>
      <c r="L684" s="30"/>
      <c r="M684" s="30"/>
      <c r="N684" s="30"/>
      <c r="P684" s="74"/>
      <c r="Q684" s="89"/>
      <c r="R684" s="29"/>
      <c r="S684" s="39"/>
      <c r="T684" s="37"/>
      <c r="U684" s="5"/>
      <c r="V684" s="52"/>
      <c r="W684" s="56"/>
      <c r="X684" s="39"/>
      <c r="Y684" s="52"/>
      <c r="Z684" s="6"/>
      <c r="AA684" s="39"/>
      <c r="AB684" s="60"/>
      <c r="AC684" s="39"/>
      <c r="AD684" s="60"/>
      <c r="AE684" s="75"/>
      <c r="AF684" s="154"/>
      <c r="AG684" s="39"/>
      <c r="AH684" s="52"/>
      <c r="AJ684" s="17"/>
      <c r="AK684" s="17"/>
      <c r="AL684" s="17"/>
      <c r="AM684" s="17"/>
      <c r="AO684" s="31"/>
    </row>
    <row r="685" spans="1:41" s="3" customFormat="1" ht="3.95" customHeight="1" x14ac:dyDescent="0.2">
      <c r="A685" s="3" t="s">
        <v>125</v>
      </c>
      <c r="P685" s="74"/>
      <c r="Q685" s="89"/>
      <c r="R685" s="6"/>
      <c r="S685" s="39"/>
      <c r="T685" s="6"/>
      <c r="U685" s="5"/>
      <c r="V685" s="52"/>
      <c r="W685" s="56"/>
      <c r="X685" s="15"/>
      <c r="Y685" s="52"/>
      <c r="Z685" s="39"/>
      <c r="AA685" s="39"/>
      <c r="AB685" s="55"/>
      <c r="AC685" s="17"/>
      <c r="AD685" s="15"/>
      <c r="AE685" s="75"/>
      <c r="AF685" s="75"/>
      <c r="AG685" s="39"/>
      <c r="AH685" s="52"/>
      <c r="AO685" s="142"/>
    </row>
    <row r="686" spans="1:41" s="3" customFormat="1" ht="9.9499999999999993" customHeight="1" x14ac:dyDescent="0.2">
      <c r="A686" s="3" t="s">
        <v>125</v>
      </c>
      <c r="C686" s="73" t="s">
        <v>746</v>
      </c>
      <c r="P686" s="74"/>
      <c r="Q686" s="89"/>
      <c r="R686" s="177" t="s">
        <v>233</v>
      </c>
      <c r="S686" s="178" t="s">
        <v>235</v>
      </c>
      <c r="T686" s="179"/>
      <c r="U686" s="5"/>
      <c r="V686" s="52"/>
      <c r="W686" s="56"/>
      <c r="X686" s="15"/>
      <c r="Y686" s="52"/>
      <c r="Z686" s="39"/>
      <c r="AA686" s="39"/>
      <c r="AB686" s="55"/>
      <c r="AC686" s="17"/>
      <c r="AD686" s="15"/>
      <c r="AE686" s="65"/>
      <c r="AF686" s="65"/>
      <c r="AG686" s="39"/>
      <c r="AH686" s="52"/>
      <c r="AO686" s="142"/>
    </row>
    <row r="687" spans="1:41" s="3" customFormat="1" ht="2.85" customHeight="1" x14ac:dyDescent="0.2">
      <c r="C687" s="73"/>
      <c r="P687" s="74"/>
      <c r="Q687" s="89"/>
      <c r="R687" s="6"/>
      <c r="S687" s="39"/>
      <c r="T687" s="6"/>
      <c r="U687" s="5"/>
      <c r="V687" s="52"/>
      <c r="W687" s="56"/>
      <c r="X687" s="15"/>
      <c r="Y687" s="52"/>
      <c r="Z687" s="39"/>
      <c r="AA687" s="39"/>
      <c r="AB687" s="55"/>
      <c r="AC687" s="17"/>
      <c r="AD687" s="15"/>
      <c r="AE687" s="65"/>
      <c r="AF687" s="65"/>
      <c r="AG687" s="39"/>
      <c r="AH687" s="52"/>
      <c r="AO687" s="142"/>
    </row>
    <row r="688" spans="1:41" s="3" customFormat="1" ht="9.9499999999999993" customHeight="1" x14ac:dyDescent="0.2">
      <c r="D688" s="40" t="s">
        <v>10</v>
      </c>
      <c r="E688" s="143" t="s">
        <v>197</v>
      </c>
      <c r="I688" s="143"/>
      <c r="L688" s="143"/>
      <c r="P688" s="74"/>
      <c r="Q688" s="89"/>
      <c r="R688" s="6"/>
      <c r="S688" s="39"/>
      <c r="T688" s="6"/>
      <c r="U688" s="5"/>
      <c r="V688" s="52"/>
      <c r="W688" s="56"/>
      <c r="X688" s="15"/>
      <c r="Y688" s="52"/>
      <c r="Z688" s="39"/>
      <c r="AA688" s="39"/>
      <c r="AB688" s="55"/>
      <c r="AC688" s="17"/>
      <c r="AD688" s="15"/>
      <c r="AE688" s="65"/>
      <c r="AF688" s="65"/>
      <c r="AG688" s="39"/>
      <c r="AH688" s="52"/>
      <c r="AO688" s="142"/>
    </row>
    <row r="689" spans="1:41" s="3" customFormat="1" ht="1.5" customHeight="1" x14ac:dyDescent="0.2">
      <c r="A689" s="3" t="s">
        <v>125</v>
      </c>
      <c r="P689" s="74"/>
      <c r="Q689" s="89"/>
      <c r="R689" s="6"/>
      <c r="S689" s="39"/>
      <c r="T689" s="6"/>
      <c r="U689" s="5"/>
      <c r="V689" s="52"/>
      <c r="W689" s="56"/>
      <c r="X689" s="15"/>
      <c r="Y689" s="52"/>
      <c r="Z689" s="39"/>
      <c r="AA689" s="39"/>
      <c r="AB689" s="55"/>
      <c r="AC689" s="17"/>
      <c r="AD689" s="15"/>
      <c r="AE689" s="65"/>
      <c r="AF689" s="65"/>
      <c r="AG689" s="39"/>
      <c r="AH689" s="52"/>
      <c r="AO689" s="142"/>
    </row>
    <row r="690" spans="1:41" s="3" customFormat="1" ht="9.9499999999999993" customHeight="1" x14ac:dyDescent="0.2">
      <c r="B690" s="114" t="s">
        <v>57</v>
      </c>
      <c r="D690" s="40"/>
      <c r="E690" s="74" t="s">
        <v>196</v>
      </c>
      <c r="F690" s="74"/>
      <c r="G690" s="30" t="s">
        <v>50</v>
      </c>
      <c r="H690" s="30"/>
      <c r="I690" s="30"/>
      <c r="J690" s="30" t="s">
        <v>265</v>
      </c>
      <c r="K690" s="30"/>
      <c r="L690" s="30"/>
      <c r="M690" s="30"/>
      <c r="N690" s="30"/>
      <c r="P690" s="74" t="s">
        <v>145</v>
      </c>
      <c r="Q690" s="89"/>
      <c r="R690" s="29"/>
      <c r="S690" s="39">
        <f>IF(Suggested="Yes",AA690,AG690)</f>
        <v>6.25</v>
      </c>
      <c r="T690" s="37" t="s">
        <v>49</v>
      </c>
      <c r="U690" s="5" t="str">
        <f>+Instructions!$B$3</f>
        <v>G</v>
      </c>
      <c r="V690" s="52"/>
      <c r="W690" s="56">
        <f>+Instructions!$C$22</f>
        <v>0</v>
      </c>
      <c r="X690" s="17">
        <f>ROUND($AA690*(1-W690)+0.004999,2)</f>
        <v>6.25</v>
      </c>
      <c r="Y690" s="52"/>
      <c r="Z690" s="6" t="s">
        <v>868</v>
      </c>
      <c r="AA690" s="39">
        <v>6.25</v>
      </c>
      <c r="AB690" s="60">
        <f>+W690</f>
        <v>0</v>
      </c>
      <c r="AC690" s="17">
        <f>+X690</f>
        <v>6.25</v>
      </c>
      <c r="AD690" s="12">
        <f>(AG690-AC690)/AG690</f>
        <v>0</v>
      </c>
      <c r="AE690" s="122"/>
      <c r="AF690" s="129">
        <v>1</v>
      </c>
      <c r="AG690" s="38">
        <f>SUM(AJ690:AL690)+AE690</f>
        <v>6.25</v>
      </c>
      <c r="AH690" s="52"/>
      <c r="AJ690" s="17">
        <f>ROUND(AC690/(1-VLOOKUP(AF690,Group,2,FALSE)),2)</f>
        <v>6.25</v>
      </c>
      <c r="AK690" s="17">
        <f>IF(VLOOKUP(AF690,Group,5,FALSE)="YES",VLOOKUP(ROUND(ROUND(AJ690,1)-AJ690,2),Round,2,FALSE)+VLOOKUP(AF690,Group,6,FALSE),0)</f>
        <v>0</v>
      </c>
      <c r="AL690" s="17">
        <f>IF(VLOOKUP(AF690,Group,7,FALSE)="",0,ROUND(AJ690-0.04999,1)-AJ690+AM690)</f>
        <v>0</v>
      </c>
      <c r="AM690" s="17" t="str">
        <f>IF(VLOOKUP(AF690,Group,7,FALSE)="","",VLOOKUP(AF690,Group,7,FALSE))</f>
        <v/>
      </c>
      <c r="AO690" s="31" t="s">
        <v>61</v>
      </c>
    </row>
    <row r="691" spans="1:41" s="3" customFormat="1" ht="3.95" customHeight="1" x14ac:dyDescent="0.2">
      <c r="B691" s="120"/>
      <c r="D691" s="40"/>
      <c r="E691" s="74"/>
      <c r="F691" s="74"/>
      <c r="G691" s="30"/>
      <c r="H691" s="30"/>
      <c r="I691" s="30"/>
      <c r="J691" s="30"/>
      <c r="K691" s="30"/>
      <c r="L691" s="30"/>
      <c r="M691" s="30"/>
      <c r="N691" s="30"/>
      <c r="P691" s="74"/>
      <c r="Q691" s="89"/>
      <c r="R691" s="29"/>
      <c r="S691" s="39"/>
      <c r="T691" s="37"/>
      <c r="U691" s="5"/>
      <c r="V691" s="52"/>
      <c r="W691" s="56"/>
      <c r="X691" s="39"/>
      <c r="Y691" s="52"/>
      <c r="Z691" s="6"/>
      <c r="AA691" s="39"/>
      <c r="AB691" s="60"/>
      <c r="AC691" s="39"/>
      <c r="AD691" s="60"/>
      <c r="AE691" s="75"/>
      <c r="AF691" s="154"/>
      <c r="AG691" s="39"/>
      <c r="AH691" s="52"/>
      <c r="AJ691" s="17"/>
      <c r="AK691" s="17"/>
      <c r="AL691" s="17"/>
      <c r="AM691" s="17"/>
      <c r="AO691" s="31"/>
    </row>
    <row r="692" spans="1:41" s="3" customFormat="1" ht="9.9499999999999993" customHeight="1" x14ac:dyDescent="0.2">
      <c r="C692" s="73" t="s">
        <v>401</v>
      </c>
      <c r="P692" s="74"/>
      <c r="Q692" s="89"/>
      <c r="R692" s="177" t="s">
        <v>233</v>
      </c>
      <c r="S692" s="178" t="s">
        <v>402</v>
      </c>
      <c r="T692" s="179"/>
      <c r="U692" s="5"/>
      <c r="V692" s="52"/>
      <c r="W692" s="56"/>
      <c r="X692" s="15"/>
      <c r="Y692" s="52"/>
      <c r="Z692" s="39"/>
      <c r="AA692" s="39"/>
      <c r="AB692" s="55"/>
      <c r="AC692" s="17"/>
      <c r="AD692" s="15"/>
      <c r="AE692" s="65"/>
      <c r="AF692" s="65"/>
      <c r="AG692" s="39"/>
      <c r="AH692" s="52"/>
      <c r="AO692" s="142"/>
    </row>
    <row r="693" spans="1:41" s="3" customFormat="1" ht="2.85" customHeight="1" x14ac:dyDescent="0.2">
      <c r="C693" s="73"/>
      <c r="P693" s="74"/>
      <c r="Q693" s="89"/>
      <c r="R693" s="6"/>
      <c r="S693" s="39"/>
      <c r="T693" s="6"/>
      <c r="U693" s="5"/>
      <c r="V693" s="52"/>
      <c r="W693" s="56"/>
      <c r="X693" s="15"/>
      <c r="Y693" s="52"/>
      <c r="Z693" s="39"/>
      <c r="AA693" s="39"/>
      <c r="AB693" s="55"/>
      <c r="AC693" s="17"/>
      <c r="AD693" s="15"/>
      <c r="AE693" s="65"/>
      <c r="AF693" s="65"/>
      <c r="AG693" s="39"/>
      <c r="AH693" s="52"/>
      <c r="AO693" s="142"/>
    </row>
    <row r="694" spans="1:41" s="3" customFormat="1" ht="9.9499999999999993" customHeight="1" x14ac:dyDescent="0.2">
      <c r="D694" s="40" t="s">
        <v>10</v>
      </c>
      <c r="E694" s="143" t="s">
        <v>403</v>
      </c>
      <c r="G694" s="143" t="s">
        <v>406</v>
      </c>
      <c r="H694" s="143"/>
      <c r="I694" s="143"/>
      <c r="J694" s="143"/>
      <c r="K694" s="143" t="s">
        <v>408</v>
      </c>
      <c r="L694" s="143"/>
      <c r="N694" s="143" t="s">
        <v>139</v>
      </c>
      <c r="P694" s="74"/>
      <c r="Q694" s="89"/>
      <c r="R694" s="6"/>
      <c r="S694" s="39"/>
      <c r="T694" s="6"/>
      <c r="U694" s="5"/>
      <c r="V694" s="52"/>
      <c r="W694" s="56"/>
      <c r="X694" s="15"/>
      <c r="Y694" s="52"/>
      <c r="Z694" s="39"/>
      <c r="AA694" s="39"/>
      <c r="AB694" s="55"/>
      <c r="AC694" s="17"/>
      <c r="AD694" s="15"/>
      <c r="AE694" s="65"/>
      <c r="AF694" s="65"/>
      <c r="AG694" s="39"/>
      <c r="AH694" s="52"/>
      <c r="AO694" s="142"/>
    </row>
    <row r="695" spans="1:41" s="3" customFormat="1" ht="9.9499999999999993" customHeight="1" x14ac:dyDescent="0.2">
      <c r="D695" s="40"/>
      <c r="E695" s="143" t="s">
        <v>404</v>
      </c>
      <c r="G695" s="143" t="s">
        <v>405</v>
      </c>
      <c r="H695" s="143"/>
      <c r="I695" s="143"/>
      <c r="J695" s="143"/>
      <c r="K695" s="143" t="s">
        <v>407</v>
      </c>
      <c r="L695" s="143"/>
      <c r="N695" s="143" t="s">
        <v>139</v>
      </c>
      <c r="P695" s="74"/>
      <c r="Q695" s="89"/>
      <c r="R695" s="6"/>
      <c r="S695" s="39"/>
      <c r="T695" s="6"/>
      <c r="U695" s="5"/>
      <c r="V695" s="52"/>
      <c r="W695" s="56"/>
      <c r="X695" s="15"/>
      <c r="Y695" s="52"/>
      <c r="Z695" s="39"/>
      <c r="AA695" s="39"/>
      <c r="AB695" s="55"/>
      <c r="AC695" s="17"/>
      <c r="AD695" s="15"/>
      <c r="AE695" s="65"/>
      <c r="AF695" s="65"/>
      <c r="AG695" s="39"/>
      <c r="AH695" s="52"/>
      <c r="AO695" s="142"/>
    </row>
    <row r="696" spans="1:41" s="3" customFormat="1" ht="1.5" customHeight="1" x14ac:dyDescent="0.2">
      <c r="B696" s="120"/>
      <c r="D696" s="40"/>
      <c r="E696" s="74"/>
      <c r="F696" s="74"/>
      <c r="G696" s="30"/>
      <c r="H696" s="30"/>
      <c r="I696" s="30"/>
      <c r="J696" s="30"/>
      <c r="K696" s="30"/>
      <c r="L696" s="30"/>
      <c r="M696" s="30"/>
      <c r="N696" s="30"/>
      <c r="P696" s="74"/>
      <c r="Q696" s="89"/>
      <c r="R696" s="29"/>
      <c r="S696" s="39"/>
      <c r="T696" s="37"/>
      <c r="U696" s="5"/>
      <c r="V696" s="52"/>
      <c r="W696" s="56"/>
      <c r="X696" s="39"/>
      <c r="Y696" s="52"/>
      <c r="Z696" s="6"/>
      <c r="AA696" s="39"/>
      <c r="AB696" s="60"/>
      <c r="AC696" s="39"/>
      <c r="AD696" s="60"/>
      <c r="AE696" s="75"/>
      <c r="AF696" s="154"/>
      <c r="AG696" s="39"/>
      <c r="AH696" s="52"/>
      <c r="AJ696" s="17"/>
      <c r="AK696" s="17"/>
      <c r="AL696" s="17"/>
      <c r="AM696" s="17"/>
      <c r="AO696" s="31"/>
    </row>
    <row r="697" spans="1:41" s="3" customFormat="1" ht="9.9499999999999993" customHeight="1" x14ac:dyDescent="0.2">
      <c r="B697" s="114" t="s">
        <v>57</v>
      </c>
      <c r="D697" s="40"/>
      <c r="E697" s="74" t="s">
        <v>170</v>
      </c>
      <c r="F697" s="74"/>
      <c r="G697" s="30" t="s">
        <v>50</v>
      </c>
      <c r="H697" s="30"/>
      <c r="I697" s="30"/>
      <c r="J697" s="30" t="s">
        <v>265</v>
      </c>
      <c r="K697" s="30"/>
      <c r="L697" s="30"/>
      <c r="M697" s="30"/>
      <c r="N697" s="30"/>
      <c r="P697" s="74" t="s">
        <v>281</v>
      </c>
      <c r="Q697" s="89"/>
      <c r="R697" s="29"/>
      <c r="S697" s="39">
        <f>IF(Suggested="Yes",AA697,AG697)</f>
        <v>6.7</v>
      </c>
      <c r="T697" s="37" t="s">
        <v>49</v>
      </c>
      <c r="U697" s="5" t="str">
        <f>+Instructions!$B$3</f>
        <v>G</v>
      </c>
      <c r="V697" s="52"/>
      <c r="W697" s="56">
        <f>+Instructions!$C$22</f>
        <v>0</v>
      </c>
      <c r="X697" s="17">
        <f>ROUND($AA697*(1-W697)+0.004999,2)</f>
        <v>6.7</v>
      </c>
      <c r="Y697" s="52"/>
      <c r="Z697" s="6" t="s">
        <v>868</v>
      </c>
      <c r="AA697" s="39">
        <v>6.7</v>
      </c>
      <c r="AB697" s="60">
        <f>+W697</f>
        <v>0</v>
      </c>
      <c r="AC697" s="17">
        <f>+X697</f>
        <v>6.7</v>
      </c>
      <c r="AD697" s="12">
        <f>(AG697-AC697)/AG697</f>
        <v>0</v>
      </c>
      <c r="AE697" s="122"/>
      <c r="AF697" s="129">
        <v>1</v>
      </c>
      <c r="AG697" s="38">
        <f>SUM(AJ697:AL697)+AE697</f>
        <v>6.7</v>
      </c>
      <c r="AH697" s="52"/>
      <c r="AJ697" s="17">
        <f>ROUND(AC697/(1-VLOOKUP(AF697,Group,2,FALSE)),2)</f>
        <v>6.7</v>
      </c>
      <c r="AK697" s="17">
        <f>IF(VLOOKUP(AF697,Group,5,FALSE)="YES",VLOOKUP(ROUND(ROUND(AJ697,1)-AJ697,2),Round,2,FALSE)+VLOOKUP(AF697,Group,6,FALSE),0)</f>
        <v>0</v>
      </c>
      <c r="AL697" s="17">
        <f>IF(VLOOKUP(AF697,Group,7,FALSE)="",0,ROUND(AJ697-0.04999,1)-AJ697+AM697)</f>
        <v>0</v>
      </c>
      <c r="AM697" s="17" t="str">
        <f>IF(VLOOKUP(AF697,Group,7,FALSE)="","",VLOOKUP(AF697,Group,7,FALSE))</f>
        <v/>
      </c>
      <c r="AO697" s="100" t="s">
        <v>61</v>
      </c>
    </row>
    <row r="698" spans="1:41" s="3" customFormat="1" ht="2.85" customHeight="1" x14ac:dyDescent="0.2">
      <c r="C698" s="73"/>
      <c r="P698" s="74"/>
      <c r="Q698" s="89"/>
      <c r="R698" s="6"/>
      <c r="S698" s="39"/>
      <c r="T698" s="6"/>
      <c r="U698" s="5"/>
      <c r="V698" s="52"/>
      <c r="W698" s="56"/>
      <c r="X698" s="15"/>
      <c r="Y698" s="52"/>
      <c r="Z698" s="39"/>
      <c r="AA698" s="39"/>
      <c r="AB698" s="55"/>
      <c r="AC698" s="17"/>
      <c r="AD698" s="15"/>
      <c r="AE698" s="65"/>
      <c r="AF698" s="65"/>
      <c r="AG698" s="39"/>
      <c r="AH698" s="52"/>
      <c r="AO698" s="142"/>
    </row>
    <row r="699" spans="1:41" s="3" customFormat="1" ht="9.9499999999999993" customHeight="1" x14ac:dyDescent="0.2">
      <c r="D699" s="40" t="s">
        <v>10</v>
      </c>
      <c r="E699" s="143" t="s">
        <v>409</v>
      </c>
      <c r="F699" s="143" t="s">
        <v>411</v>
      </c>
      <c r="G699" s="143"/>
      <c r="H699" s="143"/>
      <c r="I699" s="143" t="s">
        <v>413</v>
      </c>
      <c r="J699" s="143"/>
      <c r="K699" s="143"/>
      <c r="L699" s="143"/>
      <c r="N699" s="143" t="s">
        <v>139</v>
      </c>
      <c r="P699" s="74"/>
      <c r="Q699" s="89"/>
      <c r="R699" s="6"/>
      <c r="S699" s="39"/>
      <c r="T699" s="6"/>
      <c r="U699" s="5"/>
      <c r="V699" s="52"/>
      <c r="W699" s="56"/>
      <c r="X699" s="15"/>
      <c r="Y699" s="52"/>
      <c r="Z699" s="39"/>
      <c r="AA699" s="39"/>
      <c r="AB699" s="55"/>
      <c r="AC699" s="17"/>
      <c r="AD699" s="15"/>
      <c r="AE699" s="65"/>
      <c r="AF699" s="65"/>
      <c r="AG699" s="39"/>
      <c r="AH699" s="52"/>
      <c r="AO699" s="142"/>
    </row>
    <row r="700" spans="1:41" s="3" customFormat="1" ht="9.9499999999999993" customHeight="1" x14ac:dyDescent="0.2">
      <c r="D700" s="40"/>
      <c r="E700" s="143" t="s">
        <v>410</v>
      </c>
      <c r="F700" s="143" t="s">
        <v>412</v>
      </c>
      <c r="G700" s="143"/>
      <c r="H700" s="143"/>
      <c r="I700" s="143" t="s">
        <v>414</v>
      </c>
      <c r="J700" s="143"/>
      <c r="K700" s="143"/>
      <c r="L700" s="143"/>
      <c r="N700" s="143" t="s">
        <v>139</v>
      </c>
      <c r="P700" s="74"/>
      <c r="Q700" s="89"/>
      <c r="R700" s="6"/>
      <c r="S700" s="39"/>
      <c r="T700" s="6"/>
      <c r="U700" s="5"/>
      <c r="V700" s="52"/>
      <c r="W700" s="56"/>
      <c r="X700" s="15"/>
      <c r="Y700" s="52"/>
      <c r="Z700" s="39"/>
      <c r="AA700" s="39"/>
      <c r="AB700" s="55"/>
      <c r="AC700" s="17"/>
      <c r="AD700" s="15"/>
      <c r="AE700" s="65"/>
      <c r="AF700" s="65"/>
      <c r="AG700" s="39"/>
      <c r="AH700" s="52"/>
      <c r="AO700" s="142"/>
    </row>
    <row r="701" spans="1:41" s="3" customFormat="1" ht="1.5" customHeight="1" x14ac:dyDescent="0.2">
      <c r="B701" s="120"/>
      <c r="D701" s="40"/>
      <c r="E701" s="74"/>
      <c r="F701" s="74"/>
      <c r="G701" s="30"/>
      <c r="H701" s="30"/>
      <c r="I701" s="30"/>
      <c r="J701" s="30"/>
      <c r="K701" s="30"/>
      <c r="L701" s="30"/>
      <c r="M701" s="30"/>
      <c r="N701" s="30"/>
      <c r="P701" s="74"/>
      <c r="Q701" s="89"/>
      <c r="R701" s="29"/>
      <c r="S701" s="39"/>
      <c r="T701" s="37"/>
      <c r="U701" s="5"/>
      <c r="V701" s="52"/>
      <c r="W701" s="56"/>
      <c r="X701" s="39"/>
      <c r="Y701" s="52"/>
      <c r="Z701" s="6"/>
      <c r="AA701" s="39"/>
      <c r="AB701" s="60"/>
      <c r="AC701" s="39"/>
      <c r="AD701" s="60"/>
      <c r="AE701" s="75"/>
      <c r="AF701" s="154"/>
      <c r="AG701" s="39"/>
      <c r="AH701" s="52"/>
      <c r="AJ701" s="17"/>
      <c r="AK701" s="17"/>
      <c r="AL701" s="17"/>
      <c r="AM701" s="17"/>
      <c r="AO701" s="31"/>
    </row>
    <row r="702" spans="1:41" s="3" customFormat="1" ht="9.9499999999999993" customHeight="1" x14ac:dyDescent="0.2">
      <c r="B702" s="114" t="s">
        <v>57</v>
      </c>
      <c r="D702" s="40"/>
      <c r="E702" s="74" t="s">
        <v>144</v>
      </c>
      <c r="F702" s="74"/>
      <c r="G702" s="30" t="s">
        <v>50</v>
      </c>
      <c r="H702" s="30"/>
      <c r="I702" s="30"/>
      <c r="J702" s="30" t="s">
        <v>264</v>
      </c>
      <c r="K702" s="30"/>
      <c r="L702" s="30"/>
      <c r="M702" s="30"/>
      <c r="N702" s="30"/>
      <c r="P702" s="74" t="s">
        <v>275</v>
      </c>
      <c r="Q702" s="89"/>
      <c r="R702" s="29"/>
      <c r="S702" s="39">
        <f>IF(Suggested="Yes",AA702,AG702)</f>
        <v>7.25</v>
      </c>
      <c r="T702" s="37" t="s">
        <v>49</v>
      </c>
      <c r="U702" s="5" t="str">
        <f>+Instructions!$B$3</f>
        <v>G</v>
      </c>
      <c r="V702" s="52"/>
      <c r="W702" s="56">
        <f>+Instructions!$C$22</f>
        <v>0</v>
      </c>
      <c r="X702" s="17">
        <f>ROUND($AA702*(1-W702)+0.004999,2)</f>
        <v>7.25</v>
      </c>
      <c r="Y702" s="52"/>
      <c r="Z702" s="6" t="s">
        <v>868</v>
      </c>
      <c r="AA702" s="39">
        <v>7.25</v>
      </c>
      <c r="AB702" s="60">
        <f t="shared" ref="AB702:AC704" si="103">+W702</f>
        <v>0</v>
      </c>
      <c r="AC702" s="17">
        <f t="shared" si="103"/>
        <v>7.25</v>
      </c>
      <c r="AD702" s="12">
        <f>(AG702-AC702)/AG702</f>
        <v>0</v>
      </c>
      <c r="AE702" s="122"/>
      <c r="AF702" s="129">
        <v>1</v>
      </c>
      <c r="AG702" s="38">
        <f>SUM(AJ702:AL702)+AE702</f>
        <v>7.25</v>
      </c>
      <c r="AH702" s="52"/>
      <c r="AJ702" s="17">
        <f>ROUND(AC702/(1-VLOOKUP(AF702,Group,2,FALSE)),2)</f>
        <v>7.25</v>
      </c>
      <c r="AK702" s="17">
        <f>IF(VLOOKUP(AF702,Group,5,FALSE)="YES",VLOOKUP(ROUND(ROUND(AJ702,1)-AJ702,2),Round,2,FALSE)+VLOOKUP(AF702,Group,6,FALSE),0)</f>
        <v>0</v>
      </c>
      <c r="AL702" s="17">
        <f>IF(VLOOKUP(AF702,Group,7,FALSE)="",0,ROUND(AJ702-0.04999,1)-AJ702+AM702)</f>
        <v>0</v>
      </c>
      <c r="AM702" s="17" t="str">
        <f>IF(VLOOKUP(AF702,Group,7,FALSE)="","",VLOOKUP(AF702,Group,7,FALSE))</f>
        <v/>
      </c>
      <c r="AO702" s="100" t="s">
        <v>61</v>
      </c>
    </row>
    <row r="703" spans="1:41" s="3" customFormat="1" ht="9.9499999999999993" customHeight="1" x14ac:dyDescent="0.2">
      <c r="B703" s="114" t="s">
        <v>57</v>
      </c>
      <c r="D703" s="40"/>
      <c r="E703" s="74" t="s">
        <v>466</v>
      </c>
      <c r="F703" s="74"/>
      <c r="G703" s="30" t="s">
        <v>50</v>
      </c>
      <c r="H703" s="30"/>
      <c r="I703" s="30"/>
      <c r="J703" s="30" t="s">
        <v>264</v>
      </c>
      <c r="K703" s="30"/>
      <c r="L703" s="30"/>
      <c r="M703" s="30"/>
      <c r="N703" s="30"/>
      <c r="P703" s="74" t="s">
        <v>415</v>
      </c>
      <c r="Q703" s="89"/>
      <c r="R703" s="29" t="s">
        <v>54</v>
      </c>
      <c r="S703" s="39">
        <f>IF(Suggested="Yes",AA703,AG703)</f>
        <v>8.6999999999999993</v>
      </c>
      <c r="T703" s="37" t="s">
        <v>49</v>
      </c>
      <c r="U703" s="5" t="str">
        <f>+Instructions!$B$3</f>
        <v>G</v>
      </c>
      <c r="V703" s="52"/>
      <c r="W703" s="56">
        <f>+Instructions!$C$22</f>
        <v>0</v>
      </c>
      <c r="X703" s="17">
        <f>ROUND($AA703*(1-W703)+0.004999,2)</f>
        <v>8.6999999999999993</v>
      </c>
      <c r="Y703" s="52"/>
      <c r="Z703" s="6" t="s">
        <v>868</v>
      </c>
      <c r="AA703" s="39">
        <v>8.6999999999999993</v>
      </c>
      <c r="AB703" s="60">
        <f t="shared" si="103"/>
        <v>0</v>
      </c>
      <c r="AC703" s="17">
        <f t="shared" si="103"/>
        <v>8.6999999999999993</v>
      </c>
      <c r="AD703" s="12">
        <f>(AG703-AC703)/AG703</f>
        <v>0</v>
      </c>
      <c r="AE703" s="122"/>
      <c r="AF703" s="129">
        <v>1</v>
      </c>
      <c r="AG703" s="38">
        <f>SUM(AJ703:AL703)+AE703</f>
        <v>8.6999999999999993</v>
      </c>
      <c r="AH703" s="52"/>
      <c r="AJ703" s="17">
        <f>ROUND(AC703/(1-VLOOKUP(AF703,Group,2,FALSE)),2)</f>
        <v>8.6999999999999993</v>
      </c>
      <c r="AK703" s="17">
        <f>IF(VLOOKUP(AF703,Group,5,FALSE)="YES",VLOOKUP(ROUND(ROUND(AJ703,1)-AJ703,2),Round,2,FALSE)+VLOOKUP(AF703,Group,6,FALSE),0)</f>
        <v>0</v>
      </c>
      <c r="AL703" s="17">
        <f>IF(VLOOKUP(AF703,Group,7,FALSE)="",0,ROUND(AJ703-0.04999,1)-AJ703+AM703)</f>
        <v>0</v>
      </c>
      <c r="AM703" s="17" t="str">
        <f>IF(VLOOKUP(AF703,Group,7,FALSE)="","",VLOOKUP(AF703,Group,7,FALSE))</f>
        <v/>
      </c>
      <c r="AO703" s="100" t="s">
        <v>61</v>
      </c>
    </row>
    <row r="704" spans="1:41" s="3" customFormat="1" ht="9.9499999999999993" customHeight="1" x14ac:dyDescent="0.2">
      <c r="B704" s="114" t="s">
        <v>57</v>
      </c>
      <c r="D704" s="40"/>
      <c r="E704" s="74" t="s">
        <v>467</v>
      </c>
      <c r="F704" s="74"/>
      <c r="G704" s="30" t="s">
        <v>50</v>
      </c>
      <c r="H704" s="30"/>
      <c r="I704" s="30"/>
      <c r="J704" s="30" t="s">
        <v>264</v>
      </c>
      <c r="K704" s="30"/>
      <c r="L704" s="30"/>
      <c r="M704" s="30"/>
      <c r="N704" s="30"/>
      <c r="P704" s="74" t="s">
        <v>775</v>
      </c>
      <c r="Q704" s="89"/>
      <c r="R704" s="29"/>
      <c r="S704" s="39">
        <f>IF(Suggested="Yes",AA704,AG704)</f>
        <v>8.75</v>
      </c>
      <c r="T704" s="37" t="s">
        <v>49</v>
      </c>
      <c r="U704" s="5" t="str">
        <f>+Instructions!$B$3</f>
        <v>G</v>
      </c>
      <c r="V704" s="52"/>
      <c r="W704" s="56">
        <f>+Instructions!$C$22</f>
        <v>0</v>
      </c>
      <c r="X704" s="17">
        <f>ROUND($AA704*(1-W704)+0.004999,2)</f>
        <v>8.75</v>
      </c>
      <c r="Y704" s="52"/>
      <c r="Z704" s="6" t="s">
        <v>868</v>
      </c>
      <c r="AA704" s="39">
        <v>8.75</v>
      </c>
      <c r="AB704" s="60">
        <f t="shared" si="103"/>
        <v>0</v>
      </c>
      <c r="AC704" s="17">
        <f t="shared" si="103"/>
        <v>8.75</v>
      </c>
      <c r="AD704" s="12">
        <f>(AG704-AC704)/AG704</f>
        <v>0</v>
      </c>
      <c r="AE704" s="122"/>
      <c r="AF704" s="129">
        <v>1</v>
      </c>
      <c r="AG704" s="38">
        <f>SUM(AJ704:AL704)+AE704</f>
        <v>8.75</v>
      </c>
      <c r="AH704" s="52"/>
      <c r="AJ704" s="17">
        <f>ROUND(AC704/(1-VLOOKUP(AF704,Group,2,FALSE)),2)</f>
        <v>8.75</v>
      </c>
      <c r="AK704" s="17">
        <f>IF(VLOOKUP(AF704,Group,5,FALSE)="YES",VLOOKUP(ROUND(ROUND(AJ704,1)-AJ704,2),Round,2,FALSE)+VLOOKUP(AF704,Group,6,FALSE),0)</f>
        <v>0</v>
      </c>
      <c r="AL704" s="17">
        <f>IF(VLOOKUP(AF704,Group,7,FALSE)="",0,ROUND(AJ704-0.04999,1)-AJ704+AM704)</f>
        <v>0</v>
      </c>
      <c r="AM704" s="17" t="str">
        <f>IF(VLOOKUP(AF704,Group,7,FALSE)="","",VLOOKUP(AF704,Group,7,FALSE))</f>
        <v/>
      </c>
      <c r="AO704" s="100" t="s">
        <v>61</v>
      </c>
    </row>
    <row r="705" spans="1:41" s="3" customFormat="1" ht="1.5" customHeight="1" x14ac:dyDescent="0.2">
      <c r="B705" s="120"/>
      <c r="D705" s="40"/>
      <c r="E705" s="74"/>
      <c r="F705" s="74"/>
      <c r="G705" s="30"/>
      <c r="H705" s="30"/>
      <c r="I705" s="30"/>
      <c r="J705" s="30"/>
      <c r="K705" s="30"/>
      <c r="L705" s="30"/>
      <c r="M705" s="30"/>
      <c r="N705" s="30"/>
      <c r="P705" s="74"/>
      <c r="Q705" s="89"/>
      <c r="R705" s="29"/>
      <c r="S705" s="39"/>
      <c r="T705" s="37"/>
      <c r="U705" s="5"/>
      <c r="V705" s="52"/>
      <c r="W705" s="56"/>
      <c r="X705" s="39"/>
      <c r="Y705" s="52"/>
      <c r="Z705" s="6"/>
      <c r="AA705" s="39"/>
      <c r="AB705" s="60"/>
      <c r="AC705" s="39"/>
      <c r="AD705" s="60"/>
      <c r="AE705" s="75"/>
      <c r="AF705" s="154"/>
      <c r="AG705" s="39"/>
      <c r="AH705" s="52"/>
      <c r="AJ705" s="17"/>
      <c r="AK705" s="17"/>
      <c r="AL705" s="17"/>
      <c r="AM705" s="17"/>
      <c r="AO705" s="31"/>
    </row>
    <row r="706" spans="1:41" s="3" customFormat="1" ht="9.9499999999999993" customHeight="1" x14ac:dyDescent="0.2">
      <c r="B706" s="113" t="s">
        <v>8</v>
      </c>
      <c r="D706" s="40"/>
      <c r="E706" s="74" t="s">
        <v>94</v>
      </c>
      <c r="F706" s="74"/>
      <c r="G706" s="30" t="s">
        <v>95</v>
      </c>
      <c r="H706" s="30"/>
      <c r="I706" s="30"/>
      <c r="J706" s="30" t="s">
        <v>265</v>
      </c>
      <c r="K706" s="30"/>
      <c r="L706" s="30" t="s">
        <v>279</v>
      </c>
      <c r="M706" s="187" t="s">
        <v>278</v>
      </c>
      <c r="N706" s="30"/>
      <c r="P706" s="74"/>
      <c r="Q706" s="89"/>
      <c r="R706" s="29"/>
      <c r="S706" s="39">
        <f>IF(Suggested="Yes",AA706,AG706)</f>
        <v>24.45</v>
      </c>
      <c r="T706" s="37" t="s">
        <v>48</v>
      </c>
      <c r="U706" s="5" t="str">
        <f>+Instructions!$B$3</f>
        <v>G</v>
      </c>
      <c r="V706" s="52"/>
      <c r="W706" s="56">
        <f>+Instructions!$C$22</f>
        <v>0</v>
      </c>
      <c r="X706" s="17">
        <f>ROUND($AA706*(1-W706)+0.004999,2)</f>
        <v>24.45</v>
      </c>
      <c r="Y706" s="52"/>
      <c r="Z706" s="6" t="s">
        <v>869</v>
      </c>
      <c r="AA706" s="39">
        <v>24.45</v>
      </c>
      <c r="AB706" s="60">
        <f>+W706</f>
        <v>0</v>
      </c>
      <c r="AC706" s="17">
        <f>+X706</f>
        <v>24.45</v>
      </c>
      <c r="AD706" s="12">
        <f>(AG706-AC706)/AG706</f>
        <v>0</v>
      </c>
      <c r="AE706" s="122"/>
      <c r="AF706" s="130">
        <v>3</v>
      </c>
      <c r="AG706" s="53">
        <f>SUM(AJ706:AL706)+AE706</f>
        <v>24.45</v>
      </c>
      <c r="AH706" s="52"/>
      <c r="AJ706" s="17">
        <f>ROUND(AC706/(1-VLOOKUP(AF706,Group,2,FALSE)),2)</f>
        <v>24.45</v>
      </c>
      <c r="AK706" s="17">
        <f>IF(VLOOKUP(AF706,Group,5,FALSE)="YES",VLOOKUP(ROUND(ROUND(AJ706,1)-AJ706,2),Round,2,FALSE)+VLOOKUP(AF706,Group,6,FALSE),0)</f>
        <v>0</v>
      </c>
      <c r="AL706" s="17">
        <f>IF(VLOOKUP(AF706,Group,7,FALSE)="",0,ROUND(AJ706-0.04999,1)-AJ706+AM706)</f>
        <v>0</v>
      </c>
      <c r="AM706" s="17" t="str">
        <f>IF(VLOOKUP(AF706,Group,7,FALSE)="","",VLOOKUP(AF706,Group,7,FALSE))</f>
        <v/>
      </c>
      <c r="AO706" s="100" t="s">
        <v>61</v>
      </c>
    </row>
    <row r="707" spans="1:41" s="3" customFormat="1" ht="1.5" customHeight="1" x14ac:dyDescent="0.2">
      <c r="B707" s="120"/>
      <c r="D707" s="40"/>
      <c r="E707" s="74"/>
      <c r="F707" s="74"/>
      <c r="G707" s="30"/>
      <c r="H707" s="30"/>
      <c r="I707" s="30"/>
      <c r="J707" s="30"/>
      <c r="K707" s="30"/>
      <c r="L707" s="30"/>
      <c r="M707" s="30"/>
      <c r="N707" s="30"/>
      <c r="P707" s="74"/>
      <c r="Q707" s="89"/>
      <c r="R707" s="29"/>
      <c r="S707" s="39"/>
      <c r="T707" s="37"/>
      <c r="U707" s="5"/>
      <c r="V707" s="52"/>
      <c r="W707" s="56"/>
      <c r="X707" s="39"/>
      <c r="Y707" s="52"/>
      <c r="Z707" s="6"/>
      <c r="AA707" s="39"/>
      <c r="AB707" s="60"/>
      <c r="AC707" s="39"/>
      <c r="AD707" s="60"/>
      <c r="AE707" s="75"/>
      <c r="AF707" s="154"/>
      <c r="AG707" s="39"/>
      <c r="AH707" s="52"/>
      <c r="AJ707" s="17"/>
      <c r="AK707" s="17"/>
      <c r="AL707" s="17"/>
      <c r="AM707" s="17"/>
      <c r="AO707" s="31"/>
    </row>
    <row r="708" spans="1:41" s="3" customFormat="1" ht="9.9499999999999993" customHeight="1" x14ac:dyDescent="0.2">
      <c r="B708" s="115" t="s">
        <v>47</v>
      </c>
      <c r="D708" s="40"/>
      <c r="E708" s="74" t="s">
        <v>100</v>
      </c>
      <c r="F708" s="74"/>
      <c r="G708" s="30" t="s">
        <v>108</v>
      </c>
      <c r="H708" s="30"/>
      <c r="I708" s="30"/>
      <c r="J708" s="30" t="s">
        <v>265</v>
      </c>
      <c r="K708" s="30"/>
      <c r="L708" s="30" t="s">
        <v>139</v>
      </c>
      <c r="M708" s="30"/>
      <c r="N708" s="30"/>
      <c r="P708" s="74" t="s">
        <v>426</v>
      </c>
      <c r="Q708" s="89"/>
      <c r="R708" s="29"/>
      <c r="S708" s="39">
        <f>IF(Suggested="Yes",AA708,AG708)</f>
        <v>7.35</v>
      </c>
      <c r="T708" s="37" t="s">
        <v>48</v>
      </c>
      <c r="U708" s="5" t="str">
        <f>+Instructions!$B$3</f>
        <v>G</v>
      </c>
      <c r="V708" s="52"/>
      <c r="W708" s="56">
        <f>+Instructions!$C$22</f>
        <v>0</v>
      </c>
      <c r="X708" s="39">
        <f>ROUND($AA708*(1-W708)+0.004999,2)</f>
        <v>7.35</v>
      </c>
      <c r="Y708" s="52"/>
      <c r="Z708" s="6" t="s">
        <v>869</v>
      </c>
      <c r="AA708" s="39">
        <v>7.35</v>
      </c>
      <c r="AB708" s="60">
        <f>+W708</f>
        <v>0</v>
      </c>
      <c r="AC708" s="39">
        <f>+X708</f>
        <v>7.35</v>
      </c>
      <c r="AD708" s="60">
        <f>(AG708-AC708)/AG708</f>
        <v>0</v>
      </c>
      <c r="AE708" s="122"/>
      <c r="AF708" s="131">
        <v>2</v>
      </c>
      <c r="AG708" s="44">
        <f>SUM(AJ708:AL708)+AE708</f>
        <v>7.35</v>
      </c>
      <c r="AH708" s="52"/>
      <c r="AJ708" s="17">
        <f>ROUND(AC708/(1-VLOOKUP(AF708,Group,2,FALSE)),2)</f>
        <v>7.35</v>
      </c>
      <c r="AK708" s="17">
        <f>IF(VLOOKUP(AF708,Group,5,FALSE)="YES",VLOOKUP(ROUND(ROUND(AJ708,1)-AJ708,2),Round,2,FALSE)+VLOOKUP(AF708,Group,6,FALSE),0)</f>
        <v>0</v>
      </c>
      <c r="AL708" s="17">
        <f>IF(VLOOKUP(AF708,Group,7,FALSE)="",0,ROUND(AJ708-0.04999,1)-AJ708+AM708)</f>
        <v>0</v>
      </c>
      <c r="AM708" s="17" t="str">
        <f>IF(VLOOKUP(AF708,Group,7,FALSE)="","",VLOOKUP(AF708,Group,7,FALSE))</f>
        <v/>
      </c>
      <c r="AO708" s="100" t="s">
        <v>61</v>
      </c>
    </row>
    <row r="709" spans="1:41" s="3" customFormat="1" ht="1.5" customHeight="1" x14ac:dyDescent="0.2">
      <c r="B709" s="120"/>
      <c r="D709" s="40"/>
      <c r="K709" s="30"/>
      <c r="L709" s="30"/>
      <c r="M709" s="30"/>
      <c r="N709" s="30"/>
      <c r="P709" s="74"/>
      <c r="Q709" s="89"/>
      <c r="R709" s="29"/>
      <c r="S709" s="39"/>
      <c r="T709" s="37"/>
      <c r="U709" s="5"/>
      <c r="V709" s="52"/>
      <c r="W709" s="56"/>
      <c r="X709" s="39"/>
      <c r="Y709" s="52"/>
      <c r="Z709" s="6"/>
      <c r="AA709" s="39"/>
      <c r="AB709" s="60"/>
      <c r="AC709" s="39"/>
      <c r="AD709" s="60"/>
      <c r="AE709" s="75"/>
      <c r="AF709" s="154"/>
      <c r="AG709" s="39"/>
      <c r="AH709" s="52"/>
      <c r="AJ709" s="17"/>
      <c r="AK709" s="17"/>
      <c r="AL709" s="17"/>
      <c r="AM709" s="17"/>
      <c r="AO709" s="31"/>
    </row>
    <row r="710" spans="1:41" s="3" customFormat="1" ht="9.9499999999999993" customHeight="1" x14ac:dyDescent="0.2">
      <c r="B710" s="115" t="s">
        <v>47</v>
      </c>
      <c r="D710" s="40"/>
      <c r="E710" s="74" t="s">
        <v>92</v>
      </c>
      <c r="F710" s="74"/>
      <c r="G710" s="30" t="s">
        <v>96</v>
      </c>
      <c r="H710" s="30"/>
      <c r="I710" s="30"/>
      <c r="J710" s="30" t="s">
        <v>265</v>
      </c>
      <c r="K710" s="30"/>
      <c r="L710" s="30" t="s">
        <v>139</v>
      </c>
      <c r="M710" s="30"/>
      <c r="N710" s="30"/>
      <c r="P710" s="74"/>
      <c r="Q710" s="89"/>
      <c r="R710" s="29" t="s">
        <v>154</v>
      </c>
      <c r="S710" s="39">
        <f>IF(Suggested="Yes",AA710,AG710)</f>
        <v>25.6</v>
      </c>
      <c r="T710" s="37" t="s">
        <v>48</v>
      </c>
      <c r="U710" s="5" t="str">
        <f>+Instructions!$B$3</f>
        <v>G</v>
      </c>
      <c r="V710" s="52"/>
      <c r="W710" s="56">
        <f>+Instructions!$C$22</f>
        <v>0</v>
      </c>
      <c r="X710" s="39">
        <f>ROUND($AA710*(1-W710)+0.004999,2)</f>
        <v>25.6</v>
      </c>
      <c r="Y710" s="52"/>
      <c r="Z710" s="6" t="s">
        <v>869</v>
      </c>
      <c r="AA710" s="39">
        <v>25.6</v>
      </c>
      <c r="AB710" s="60">
        <f>+W710</f>
        <v>0</v>
      </c>
      <c r="AC710" s="39">
        <f>+X710</f>
        <v>25.6</v>
      </c>
      <c r="AD710" s="60">
        <f>(AG710-AC710)/AG710</f>
        <v>0</v>
      </c>
      <c r="AE710" s="122"/>
      <c r="AF710" s="131">
        <v>2</v>
      </c>
      <c r="AG710" s="44">
        <f>SUM(AJ710:AL710)+AE710</f>
        <v>25.6</v>
      </c>
      <c r="AH710" s="52"/>
      <c r="AJ710" s="17">
        <f>ROUND(AC710/(1-VLOOKUP(AF710,Group,2,FALSE)),2)</f>
        <v>25.6</v>
      </c>
      <c r="AK710" s="17">
        <f>IF(VLOOKUP(AF710,Group,5,FALSE)="YES",VLOOKUP(ROUND(ROUND(AJ710,1)-AJ710,2),Round,2,FALSE)+VLOOKUP(AF710,Group,6,FALSE),0)</f>
        <v>0</v>
      </c>
      <c r="AL710" s="17">
        <f>IF(VLOOKUP(AF710,Group,7,FALSE)="",0,ROUND(AJ710-0.04999,1)-AJ710+AM710)</f>
        <v>0</v>
      </c>
      <c r="AM710" s="17" t="str">
        <f>IF(VLOOKUP(AF710,Group,7,FALSE)="","",VLOOKUP(AF710,Group,7,FALSE))</f>
        <v/>
      </c>
      <c r="AO710" s="100" t="s">
        <v>61</v>
      </c>
    </row>
    <row r="711" spans="1:41" s="3" customFormat="1" ht="1.5" customHeight="1" x14ac:dyDescent="0.2">
      <c r="B711" s="120"/>
      <c r="D711" s="40"/>
      <c r="K711" s="30"/>
      <c r="L711" s="30"/>
      <c r="M711" s="30"/>
      <c r="N711" s="30"/>
      <c r="P711" s="74"/>
      <c r="Q711" s="89"/>
      <c r="R711" s="29"/>
      <c r="S711" s="39"/>
      <c r="T711" s="37"/>
      <c r="U711" s="5"/>
      <c r="V711" s="52"/>
      <c r="W711" s="56"/>
      <c r="X711" s="39"/>
      <c r="Y711" s="52"/>
      <c r="Z711" s="6"/>
      <c r="AA711" s="39"/>
      <c r="AB711" s="60"/>
      <c r="AC711" s="39"/>
      <c r="AD711" s="60"/>
      <c r="AE711" s="75"/>
      <c r="AF711" s="154"/>
      <c r="AG711" s="39"/>
      <c r="AH711" s="52"/>
      <c r="AJ711" s="17"/>
      <c r="AK711" s="17"/>
      <c r="AL711" s="17"/>
      <c r="AM711" s="17"/>
      <c r="AO711" s="31"/>
    </row>
    <row r="712" spans="1:41" s="3" customFormat="1" ht="9.6" customHeight="1" x14ac:dyDescent="0.2">
      <c r="B712" s="120"/>
      <c r="D712" s="40" t="s">
        <v>155</v>
      </c>
      <c r="E712" s="169" t="s">
        <v>545</v>
      </c>
      <c r="F712" s="74"/>
      <c r="G712" s="30"/>
      <c r="H712" s="30"/>
      <c r="I712" s="30"/>
      <c r="J712" s="30"/>
      <c r="K712" s="30"/>
      <c r="L712" s="169"/>
      <c r="M712" s="30"/>
      <c r="N712" s="30"/>
      <c r="P712" s="74"/>
      <c r="Q712" s="89"/>
      <c r="R712" s="29"/>
      <c r="S712" s="39"/>
      <c r="T712" s="37"/>
      <c r="U712" s="5"/>
      <c r="V712" s="52"/>
      <c r="W712" s="56"/>
      <c r="X712" s="39"/>
      <c r="Y712" s="52"/>
      <c r="Z712" s="6"/>
      <c r="AA712" s="39"/>
      <c r="AB712" s="60"/>
      <c r="AC712" s="39"/>
      <c r="AD712" s="60"/>
      <c r="AE712" s="75"/>
      <c r="AF712" s="154"/>
      <c r="AG712" s="39"/>
      <c r="AH712" s="52"/>
      <c r="AJ712" s="17"/>
      <c r="AK712" s="17"/>
      <c r="AL712" s="17"/>
      <c r="AM712" s="17"/>
      <c r="AO712" s="31"/>
    </row>
    <row r="713" spans="1:41" s="3" customFormat="1" ht="9.6" customHeight="1" x14ac:dyDescent="0.2">
      <c r="B713" s="120"/>
      <c r="D713" s="40"/>
      <c r="E713" s="169" t="s">
        <v>606</v>
      </c>
      <c r="F713" s="74"/>
      <c r="G713" s="30"/>
      <c r="H713" s="30"/>
      <c r="I713" s="30"/>
      <c r="J713" s="30"/>
      <c r="K713" s="30"/>
      <c r="M713" s="30"/>
      <c r="N713" s="30"/>
      <c r="P713" s="74"/>
      <c r="Q713" s="89"/>
      <c r="R713" s="29"/>
      <c r="S713" s="39"/>
      <c r="T713" s="37"/>
      <c r="U713" s="5"/>
      <c r="V713" s="52"/>
      <c r="W713" s="56"/>
      <c r="X713" s="39"/>
      <c r="Y713" s="52"/>
      <c r="Z713" s="6"/>
      <c r="AA713" s="39"/>
      <c r="AB713" s="60"/>
      <c r="AC713" s="39"/>
      <c r="AD713" s="60"/>
      <c r="AE713" s="75"/>
      <c r="AF713" s="154"/>
      <c r="AG713" s="39"/>
      <c r="AH713" s="52"/>
      <c r="AJ713" s="17"/>
      <c r="AK713" s="17"/>
      <c r="AL713" s="17"/>
      <c r="AM713" s="17"/>
      <c r="AO713" s="31"/>
    </row>
    <row r="714" spans="1:41" s="3" customFormat="1" ht="3.95" customHeight="1" x14ac:dyDescent="0.2">
      <c r="A714" s="3" t="s">
        <v>125</v>
      </c>
      <c r="P714" s="74"/>
      <c r="Q714" s="89"/>
      <c r="R714" s="6"/>
      <c r="S714" s="39"/>
      <c r="T714" s="6"/>
      <c r="U714" s="5"/>
      <c r="V714" s="52"/>
      <c r="W714" s="56"/>
      <c r="X714" s="15"/>
      <c r="Y714" s="52"/>
      <c r="Z714" s="39"/>
      <c r="AA714" s="39"/>
      <c r="AB714" s="55"/>
      <c r="AC714" s="17"/>
      <c r="AD714" s="15"/>
      <c r="AE714" s="65"/>
      <c r="AF714" s="65"/>
      <c r="AG714" s="39"/>
      <c r="AH714" s="52"/>
      <c r="AO714" s="142"/>
    </row>
    <row r="715" spans="1:41" s="3" customFormat="1" ht="9.9499999999999993" customHeight="1" x14ac:dyDescent="0.2">
      <c r="C715" s="73" t="s">
        <v>623</v>
      </c>
      <c r="P715" s="74"/>
      <c r="Q715" s="89"/>
      <c r="R715" s="177" t="s">
        <v>233</v>
      </c>
      <c r="S715" s="178" t="s">
        <v>624</v>
      </c>
      <c r="T715" s="179"/>
      <c r="U715" s="5"/>
      <c r="V715" s="52"/>
      <c r="W715" s="56"/>
      <c r="X715" s="15"/>
      <c r="Y715" s="52"/>
      <c r="Z715" s="39"/>
      <c r="AA715" s="39"/>
      <c r="AB715" s="55"/>
      <c r="AC715" s="17"/>
      <c r="AD715" s="15"/>
      <c r="AE715" s="65"/>
      <c r="AF715" s="65"/>
      <c r="AG715" s="39"/>
      <c r="AH715" s="52"/>
      <c r="AO715" s="142"/>
    </row>
    <row r="716" spans="1:41" s="3" customFormat="1" ht="2.85" customHeight="1" x14ac:dyDescent="0.2">
      <c r="C716" s="73"/>
      <c r="P716" s="74"/>
      <c r="Q716" s="89"/>
      <c r="R716" s="6"/>
      <c r="S716" s="39"/>
      <c r="T716" s="6"/>
      <c r="U716" s="5"/>
      <c r="V716" s="52"/>
      <c r="W716" s="56"/>
      <c r="X716" s="15"/>
      <c r="Y716" s="52"/>
      <c r="Z716" s="39"/>
      <c r="AA716" s="39"/>
      <c r="AB716" s="55"/>
      <c r="AC716" s="17"/>
      <c r="AD716" s="15"/>
      <c r="AE716" s="65"/>
      <c r="AF716" s="65"/>
      <c r="AG716" s="39"/>
      <c r="AH716" s="52"/>
      <c r="AO716" s="142"/>
    </row>
    <row r="717" spans="1:41" s="3" customFormat="1" ht="9.9499999999999993" customHeight="1" x14ac:dyDescent="0.2">
      <c r="D717" s="40" t="s">
        <v>10</v>
      </c>
      <c r="E717" s="143" t="s">
        <v>604</v>
      </c>
      <c r="F717" s="143" t="s">
        <v>627</v>
      </c>
      <c r="G717" s="143"/>
      <c r="H717" s="143"/>
      <c r="I717" s="143" t="s">
        <v>630</v>
      </c>
      <c r="J717" s="143"/>
      <c r="K717" s="143" t="s">
        <v>633</v>
      </c>
      <c r="L717" s="143"/>
      <c r="M717" s="143"/>
      <c r="N717" s="143"/>
      <c r="O717" s="143"/>
      <c r="P717" s="74"/>
      <c r="Q717" s="89"/>
      <c r="R717" s="6"/>
      <c r="S717" s="39"/>
      <c r="T717" s="6"/>
      <c r="U717" s="5"/>
      <c r="V717" s="52"/>
      <c r="W717" s="56"/>
      <c r="X717" s="15"/>
      <c r="Y717" s="52"/>
      <c r="Z717" s="39"/>
      <c r="AA717" s="39"/>
      <c r="AB717" s="55"/>
      <c r="AC717" s="17"/>
      <c r="AD717" s="15"/>
      <c r="AE717" s="65"/>
      <c r="AF717" s="65"/>
      <c r="AG717" s="39"/>
      <c r="AH717" s="52"/>
      <c r="AO717" s="142"/>
    </row>
    <row r="718" spans="1:41" s="3" customFormat="1" ht="9.9499999999999993" customHeight="1" x14ac:dyDescent="0.2">
      <c r="D718" s="40"/>
      <c r="E718" s="143" t="s">
        <v>625</v>
      </c>
      <c r="F718" s="143" t="s">
        <v>628</v>
      </c>
      <c r="G718" s="143"/>
      <c r="H718" s="143"/>
      <c r="I718" s="143" t="s">
        <v>631</v>
      </c>
      <c r="J718" s="143"/>
      <c r="K718" s="143"/>
      <c r="L718" s="143"/>
      <c r="M718" s="143"/>
      <c r="N718" s="143"/>
      <c r="O718" s="143"/>
      <c r="P718" s="74"/>
      <c r="Q718" s="89"/>
      <c r="R718" s="6"/>
      <c r="S718" s="39"/>
      <c r="T718" s="6"/>
      <c r="U718" s="5"/>
      <c r="V718" s="52"/>
      <c r="W718" s="56"/>
      <c r="X718" s="15"/>
      <c r="Y718" s="52"/>
      <c r="Z718" s="39"/>
      <c r="AA718" s="39"/>
      <c r="AB718" s="55"/>
      <c r="AC718" s="17"/>
      <c r="AD718" s="15"/>
      <c r="AE718" s="65"/>
      <c r="AF718" s="65"/>
      <c r="AG718" s="39"/>
      <c r="AH718" s="52"/>
      <c r="AO718" s="142"/>
    </row>
    <row r="719" spans="1:41" s="3" customFormat="1" ht="9.9499999999999993" customHeight="1" x14ac:dyDescent="0.2">
      <c r="D719" s="40"/>
      <c r="E719" s="143" t="s">
        <v>626</v>
      </c>
      <c r="F719" s="143" t="s">
        <v>629</v>
      </c>
      <c r="G719" s="143"/>
      <c r="H719" s="143"/>
      <c r="I719" s="143" t="s">
        <v>632</v>
      </c>
      <c r="J719" s="143"/>
      <c r="K719" s="143"/>
      <c r="L719" s="143"/>
      <c r="M719" s="143"/>
      <c r="N719" s="143"/>
      <c r="O719" s="143"/>
      <c r="P719" s="74"/>
      <c r="Q719" s="89"/>
      <c r="R719" s="6"/>
      <c r="S719" s="39"/>
      <c r="T719" s="6"/>
      <c r="U719" s="5"/>
      <c r="V719" s="52"/>
      <c r="W719" s="56"/>
      <c r="X719" s="15"/>
      <c r="Y719" s="52"/>
      <c r="Z719" s="39"/>
      <c r="AA719" s="39"/>
      <c r="AB719" s="55"/>
      <c r="AC719" s="17"/>
      <c r="AD719" s="15"/>
      <c r="AE719" s="65"/>
      <c r="AF719" s="65"/>
      <c r="AG719" s="39"/>
      <c r="AH719" s="52"/>
      <c r="AO719" s="142"/>
    </row>
    <row r="720" spans="1:41" s="3" customFormat="1" ht="1.5" customHeight="1" x14ac:dyDescent="0.2">
      <c r="A720" s="3" t="s">
        <v>125</v>
      </c>
      <c r="P720" s="74"/>
      <c r="Q720" s="89"/>
      <c r="R720" s="6"/>
      <c r="S720" s="39"/>
      <c r="T720" s="6"/>
      <c r="U720" s="5"/>
      <c r="V720" s="52"/>
      <c r="W720" s="56"/>
      <c r="X720" s="15"/>
      <c r="Y720" s="52"/>
      <c r="Z720" s="39"/>
      <c r="AA720" s="39"/>
      <c r="AB720" s="55"/>
      <c r="AC720" s="17"/>
      <c r="AD720" s="15"/>
      <c r="AE720" s="65"/>
      <c r="AF720" s="65"/>
      <c r="AG720" s="39"/>
      <c r="AH720" s="52"/>
      <c r="AO720" s="142"/>
    </row>
    <row r="721" spans="1:41" s="3" customFormat="1" ht="10.5" customHeight="1" x14ac:dyDescent="0.2">
      <c r="B721" s="114" t="s">
        <v>57</v>
      </c>
      <c r="D721" s="40"/>
      <c r="E721" s="74" t="s">
        <v>266</v>
      </c>
      <c r="F721" s="74"/>
      <c r="G721" s="30" t="s">
        <v>50</v>
      </c>
      <c r="H721" s="30"/>
      <c r="I721" s="30"/>
      <c r="J721" s="30" t="s">
        <v>339</v>
      </c>
      <c r="K721" s="30"/>
      <c r="L721" s="30"/>
      <c r="M721" s="30"/>
      <c r="N721" s="30"/>
      <c r="P721" s="74" t="s">
        <v>634</v>
      </c>
      <c r="Q721" s="89"/>
      <c r="R721" s="29"/>
      <c r="S721" s="39">
        <f>IF(Suggested="Yes",AA721,AG721)</f>
        <v>16.75</v>
      </c>
      <c r="T721" s="37" t="s">
        <v>49</v>
      </c>
      <c r="U721" s="5" t="str">
        <f>+Instructions!$B$3</f>
        <v>G</v>
      </c>
      <c r="V721" s="52"/>
      <c r="W721" s="56">
        <f>+Instructions!$C$22</f>
        <v>0</v>
      </c>
      <c r="X721" s="17">
        <f>ROUND($AA721*(1-W721)+0.004999,2)</f>
        <v>16.75</v>
      </c>
      <c r="Y721" s="52"/>
      <c r="Z721" s="6" t="s">
        <v>868</v>
      </c>
      <c r="AA721" s="39">
        <v>16.75</v>
      </c>
      <c r="AB721" s="60">
        <f>+W721</f>
        <v>0</v>
      </c>
      <c r="AC721" s="17">
        <f>+X721</f>
        <v>16.75</v>
      </c>
      <c r="AD721" s="12">
        <f>(AG721-AC721)/AG721</f>
        <v>0</v>
      </c>
      <c r="AE721" s="122"/>
      <c r="AF721" s="129">
        <v>1</v>
      </c>
      <c r="AG721" s="38">
        <f>SUM(AJ721:AL721)+AE721</f>
        <v>16.75</v>
      </c>
      <c r="AH721" s="52"/>
      <c r="AJ721" s="17">
        <f>ROUND(AC721/(1-VLOOKUP(AF721,Group,2,FALSE)),2)</f>
        <v>16.75</v>
      </c>
      <c r="AK721" s="17">
        <f>IF(VLOOKUP(AF721,Group,5,FALSE)="YES",VLOOKUP(ROUND(ROUND(AJ721,1)-AJ721,2),Round,2,FALSE)+VLOOKUP(AF721,Group,6,FALSE),0)</f>
        <v>0</v>
      </c>
      <c r="AL721" s="17">
        <f>IF(VLOOKUP(AF721,Group,7,FALSE)="",0,ROUND(AJ721-0.04999,1)-AJ721+AM721)</f>
        <v>0</v>
      </c>
      <c r="AM721" s="17" t="str">
        <f>IF(VLOOKUP(AF721,Group,7,FALSE)="","",VLOOKUP(AF721,Group,7,FALSE))</f>
        <v/>
      </c>
      <c r="AO721" s="100" t="s">
        <v>61</v>
      </c>
    </row>
    <row r="722" spans="1:41" s="3" customFormat="1" ht="10.5" customHeight="1" x14ac:dyDescent="0.2">
      <c r="B722" s="114" t="s">
        <v>57</v>
      </c>
      <c r="D722" s="40"/>
      <c r="E722" s="74" t="s">
        <v>170</v>
      </c>
      <c r="F722" s="74"/>
      <c r="G722" s="30" t="s">
        <v>50</v>
      </c>
      <c r="H722" s="30"/>
      <c r="I722" s="30"/>
      <c r="J722" s="30" t="s">
        <v>339</v>
      </c>
      <c r="K722" s="30"/>
      <c r="L722" s="30"/>
      <c r="M722" s="30"/>
      <c r="N722" s="30"/>
      <c r="P722" s="74" t="s">
        <v>281</v>
      </c>
      <c r="Q722" s="89"/>
      <c r="R722" s="29"/>
      <c r="S722" s="39">
        <f>IF(Suggested="Yes",AA722,AG722)</f>
        <v>7.2</v>
      </c>
      <c r="T722" s="37" t="s">
        <v>49</v>
      </c>
      <c r="U722" s="5" t="str">
        <f>+Instructions!$B$3</f>
        <v>G</v>
      </c>
      <c r="V722" s="52"/>
      <c r="W722" s="56">
        <f>+Instructions!$C$22</f>
        <v>0</v>
      </c>
      <c r="X722" s="17">
        <f>ROUND($AA722*(1-W722)+0.004999,2)</f>
        <v>7.2</v>
      </c>
      <c r="Y722" s="52"/>
      <c r="Z722" s="6" t="s">
        <v>868</v>
      </c>
      <c r="AA722" s="39">
        <v>7.2</v>
      </c>
      <c r="AB722" s="60">
        <f>+W722</f>
        <v>0</v>
      </c>
      <c r="AC722" s="17">
        <f>+X722</f>
        <v>7.2</v>
      </c>
      <c r="AD722" s="12">
        <f>(AG722-AC722)/AG722</f>
        <v>0</v>
      </c>
      <c r="AE722" s="122"/>
      <c r="AF722" s="129">
        <v>1</v>
      </c>
      <c r="AG722" s="38">
        <f>SUM(AJ722:AL722)+AE722</f>
        <v>7.2</v>
      </c>
      <c r="AH722" s="52"/>
      <c r="AJ722" s="17">
        <f>ROUND(AC722/(1-VLOOKUP(AF722,Group,2,FALSE)),2)</f>
        <v>7.2</v>
      </c>
      <c r="AK722" s="17">
        <f>IF(VLOOKUP(AF722,Group,5,FALSE)="YES",VLOOKUP(ROUND(ROUND(AJ722,1)-AJ722,2),Round,2,FALSE)+VLOOKUP(AF722,Group,6,FALSE),0)</f>
        <v>0</v>
      </c>
      <c r="AL722" s="17">
        <f>IF(VLOOKUP(AF722,Group,7,FALSE)="",0,ROUND(AJ722-0.04999,1)-AJ722+AM722)</f>
        <v>0</v>
      </c>
      <c r="AM722" s="17" t="str">
        <f>IF(VLOOKUP(AF722,Group,7,FALSE)="","",VLOOKUP(AF722,Group,7,FALSE))</f>
        <v/>
      </c>
      <c r="AO722" s="100" t="s">
        <v>61</v>
      </c>
    </row>
    <row r="723" spans="1:41" s="3" customFormat="1" ht="3.95" customHeight="1" x14ac:dyDescent="0.2">
      <c r="A723" s="3" t="s">
        <v>125</v>
      </c>
      <c r="P723" s="74"/>
      <c r="Q723" s="89"/>
      <c r="R723" s="6"/>
      <c r="S723" s="39"/>
      <c r="T723" s="6"/>
      <c r="U723" s="5"/>
      <c r="V723" s="52"/>
      <c r="W723" s="56"/>
      <c r="X723" s="15"/>
      <c r="Y723" s="52"/>
      <c r="Z723" s="39"/>
      <c r="AA723" s="39"/>
      <c r="AB723" s="55"/>
      <c r="AC723" s="17"/>
      <c r="AD723" s="15"/>
      <c r="AE723" s="65"/>
      <c r="AF723" s="65"/>
      <c r="AG723" s="39"/>
      <c r="AH723" s="52"/>
      <c r="AO723" s="142"/>
    </row>
    <row r="724" spans="1:41" s="3" customFormat="1" ht="9.9499999999999993" customHeight="1" x14ac:dyDescent="0.2">
      <c r="A724" s="3" t="s">
        <v>125</v>
      </c>
      <c r="C724" s="73" t="s">
        <v>814</v>
      </c>
      <c r="P724" s="74"/>
      <c r="Q724" s="89"/>
      <c r="R724" s="177" t="s">
        <v>233</v>
      </c>
      <c r="S724" s="178" t="s">
        <v>815</v>
      </c>
      <c r="T724" s="179"/>
      <c r="U724" s="5"/>
      <c r="V724" s="52"/>
      <c r="W724" s="56"/>
      <c r="X724" s="15"/>
      <c r="Y724" s="52"/>
      <c r="Z724" s="39"/>
      <c r="AA724" s="39"/>
      <c r="AB724" s="55"/>
      <c r="AC724" s="17"/>
      <c r="AD724" s="15"/>
      <c r="AE724" s="65"/>
      <c r="AF724" s="65"/>
      <c r="AG724" s="39"/>
      <c r="AH724" s="52"/>
      <c r="AO724" s="142"/>
    </row>
    <row r="725" spans="1:41" s="3" customFormat="1" ht="2.85" customHeight="1" x14ac:dyDescent="0.2">
      <c r="C725" s="73"/>
      <c r="P725" s="74"/>
      <c r="Q725" s="89"/>
      <c r="R725" s="6"/>
      <c r="S725" s="39"/>
      <c r="T725" s="6"/>
      <c r="U725" s="5"/>
      <c r="V725" s="52"/>
      <c r="W725" s="56"/>
      <c r="X725" s="15"/>
      <c r="Y725" s="52"/>
      <c r="Z725" s="39"/>
      <c r="AA725" s="39"/>
      <c r="AB725" s="55"/>
      <c r="AC725" s="17"/>
      <c r="AD725" s="15"/>
      <c r="AE725" s="65"/>
      <c r="AF725" s="65"/>
      <c r="AG725" s="39"/>
      <c r="AH725" s="52"/>
      <c r="AO725" s="142"/>
    </row>
    <row r="726" spans="1:41" s="3" customFormat="1" ht="9.9499999999999993" customHeight="1" x14ac:dyDescent="0.2">
      <c r="C726" s="144"/>
      <c r="D726" s="40" t="s">
        <v>10</v>
      </c>
      <c r="E726" s="171" t="s">
        <v>816</v>
      </c>
      <c r="F726" s="143"/>
      <c r="G726" s="171"/>
      <c r="I726" s="143"/>
      <c r="L726" s="171"/>
      <c r="P726" s="74"/>
      <c r="Q726" s="89"/>
      <c r="R726" s="177"/>
      <c r="S726" s="196"/>
      <c r="T726" s="197"/>
      <c r="U726" s="5"/>
      <c r="V726" s="52"/>
      <c r="W726" s="56"/>
      <c r="X726" s="15"/>
      <c r="Y726" s="52"/>
      <c r="Z726" s="39"/>
      <c r="AA726" s="39"/>
      <c r="AB726" s="55"/>
      <c r="AC726" s="17"/>
      <c r="AD726" s="15"/>
      <c r="AE726" s="65"/>
      <c r="AF726" s="65"/>
      <c r="AG726" s="39"/>
      <c r="AH726" s="52"/>
      <c r="AO726" s="142"/>
    </row>
    <row r="727" spans="1:41" s="3" customFormat="1" ht="1.5" customHeight="1" x14ac:dyDescent="0.2">
      <c r="A727" s="3" t="s">
        <v>125</v>
      </c>
      <c r="P727" s="74"/>
      <c r="Q727" s="89"/>
      <c r="R727" s="6"/>
      <c r="S727" s="39"/>
      <c r="T727" s="6"/>
      <c r="U727" s="5"/>
      <c r="V727" s="52"/>
      <c r="W727" s="56"/>
      <c r="X727" s="15"/>
      <c r="Y727" s="52"/>
      <c r="Z727" s="39"/>
      <c r="AA727" s="39"/>
      <c r="AB727" s="55"/>
      <c r="AC727" s="17"/>
      <c r="AD727" s="15"/>
      <c r="AE727" s="65"/>
      <c r="AF727" s="65"/>
      <c r="AG727" s="39"/>
      <c r="AH727" s="52"/>
      <c r="AO727" s="142"/>
    </row>
    <row r="728" spans="1:41" s="3" customFormat="1" ht="9.9499999999999993" customHeight="1" x14ac:dyDescent="0.2">
      <c r="B728" s="114" t="s">
        <v>57</v>
      </c>
      <c r="D728" s="40"/>
      <c r="E728" s="74" t="s">
        <v>215</v>
      </c>
      <c r="F728" s="74"/>
      <c r="G728" s="30" t="s">
        <v>50</v>
      </c>
      <c r="H728" s="30"/>
      <c r="I728" s="30"/>
      <c r="K728" s="30" t="s">
        <v>418</v>
      </c>
      <c r="L728" s="30"/>
      <c r="M728" s="30"/>
      <c r="N728" s="30"/>
      <c r="P728" s="74" t="s">
        <v>214</v>
      </c>
      <c r="Q728" s="89"/>
      <c r="R728" s="29"/>
      <c r="S728" s="39">
        <f>IF(Suggested="Yes",AA728,AG728)</f>
        <v>14.55</v>
      </c>
      <c r="T728" s="37" t="s">
        <v>49</v>
      </c>
      <c r="U728" s="5" t="str">
        <f>+Instructions!$B$3</f>
        <v>G</v>
      </c>
      <c r="V728" s="52"/>
      <c r="W728" s="56">
        <f>+Instructions!$C$22</f>
        <v>0</v>
      </c>
      <c r="X728" s="17">
        <f>ROUND($AA728*(1-W728)+0.004999,2)</f>
        <v>14.55</v>
      </c>
      <c r="Y728" s="52"/>
      <c r="Z728" s="6" t="s">
        <v>868</v>
      </c>
      <c r="AA728" s="39">
        <v>14.55</v>
      </c>
      <c r="AB728" s="60">
        <f t="shared" ref="AB728:AC730" si="104">+W728</f>
        <v>0</v>
      </c>
      <c r="AC728" s="17">
        <f t="shared" si="104"/>
        <v>14.55</v>
      </c>
      <c r="AD728" s="12">
        <f>(AG728-AC728)/AG728</f>
        <v>0</v>
      </c>
      <c r="AE728" s="122"/>
      <c r="AF728" s="129">
        <v>1</v>
      </c>
      <c r="AG728" s="38">
        <f>SUM(AJ728:AL728)+AE728</f>
        <v>14.55</v>
      </c>
      <c r="AH728" s="52"/>
      <c r="AJ728" s="17">
        <f>ROUND(AC728/(1-VLOOKUP(AF728,Group,2,FALSE)),2)</f>
        <v>14.55</v>
      </c>
      <c r="AK728" s="17">
        <f>IF(VLOOKUP(AF728,Group,5,FALSE)="YES",VLOOKUP(ROUND(ROUND(AJ728,1)-AJ728,2),Round,2,FALSE)+VLOOKUP(AF728,Group,6,FALSE),0)</f>
        <v>0</v>
      </c>
      <c r="AL728" s="17">
        <f>IF(VLOOKUP(AF728,Group,7,FALSE)="",0,ROUND(AJ728-0.04999,1)-AJ728+AM728)</f>
        <v>0</v>
      </c>
      <c r="AM728" s="17" t="str">
        <f>IF(VLOOKUP(AF728,Group,7,FALSE)="","",VLOOKUP(AF728,Group,7,FALSE))</f>
        <v/>
      </c>
      <c r="AO728" s="100" t="s">
        <v>61</v>
      </c>
    </row>
    <row r="729" spans="1:41" s="3" customFormat="1" ht="9.9499999999999993" customHeight="1" x14ac:dyDescent="0.2">
      <c r="B729" s="114" t="s">
        <v>57</v>
      </c>
      <c r="D729" s="40"/>
      <c r="E729" s="74" t="s">
        <v>308</v>
      </c>
      <c r="F729" s="74"/>
      <c r="G729" s="30" t="s">
        <v>50</v>
      </c>
      <c r="H729" s="30"/>
      <c r="I729" s="30"/>
      <c r="K729" s="30" t="s">
        <v>418</v>
      </c>
      <c r="L729" s="30"/>
      <c r="M729" s="30"/>
      <c r="N729" s="30"/>
      <c r="P729" s="74" t="s">
        <v>275</v>
      </c>
      <c r="Q729" s="89"/>
      <c r="R729" s="29"/>
      <c r="S729" s="39">
        <f>IF(Suggested="Yes",AA729,AG729)</f>
        <v>20.5</v>
      </c>
      <c r="T729" s="37" t="s">
        <v>49</v>
      </c>
      <c r="U729" s="5" t="str">
        <f>+Instructions!$B$3</f>
        <v>G</v>
      </c>
      <c r="V729" s="52"/>
      <c r="W729" s="56">
        <f>+Instructions!$C$22</f>
        <v>0</v>
      </c>
      <c r="X729" s="17">
        <f>ROUND($AA729*(1-W729)+0.004999,2)</f>
        <v>20.5</v>
      </c>
      <c r="Y729" s="52"/>
      <c r="Z729" s="6" t="s">
        <v>868</v>
      </c>
      <c r="AA729" s="39">
        <v>20.5</v>
      </c>
      <c r="AB729" s="60">
        <f t="shared" si="104"/>
        <v>0</v>
      </c>
      <c r="AC729" s="17">
        <f t="shared" si="104"/>
        <v>20.5</v>
      </c>
      <c r="AD729" s="12">
        <f>(AG729-AC729)/AG729</f>
        <v>0</v>
      </c>
      <c r="AE729" s="122"/>
      <c r="AF729" s="129">
        <v>1</v>
      </c>
      <c r="AG729" s="38">
        <f>SUM(AJ729:AL729)+AE729</f>
        <v>20.5</v>
      </c>
      <c r="AH729" s="52"/>
      <c r="AJ729" s="17">
        <f>ROUND(AC729/(1-VLOOKUP(AF729,Group,2,FALSE)),2)</f>
        <v>20.5</v>
      </c>
      <c r="AK729" s="17">
        <f>IF(VLOOKUP(AF729,Group,5,FALSE)="YES",VLOOKUP(ROUND(ROUND(AJ729,1)-AJ729,2),Round,2,FALSE)+VLOOKUP(AF729,Group,6,FALSE),0)</f>
        <v>0</v>
      </c>
      <c r="AL729" s="17">
        <f>IF(VLOOKUP(AF729,Group,7,FALSE)="",0,ROUND(AJ729-0.04999,1)-AJ729+AM729)</f>
        <v>0</v>
      </c>
      <c r="AM729" s="17" t="str">
        <f>IF(VLOOKUP(AF729,Group,7,FALSE)="","",VLOOKUP(AF729,Group,7,FALSE))</f>
        <v/>
      </c>
      <c r="AO729" s="100" t="s">
        <v>61</v>
      </c>
    </row>
    <row r="730" spans="1:41" s="3" customFormat="1" ht="9.9499999999999993" customHeight="1" x14ac:dyDescent="0.2">
      <c r="B730" s="114" t="s">
        <v>57</v>
      </c>
      <c r="D730" s="40"/>
      <c r="E730" s="74" t="s">
        <v>309</v>
      </c>
      <c r="F730" s="74"/>
      <c r="G730" s="30" t="s">
        <v>50</v>
      </c>
      <c r="H730" s="30"/>
      <c r="I730" s="30"/>
      <c r="K730" s="30" t="s">
        <v>418</v>
      </c>
      <c r="L730" s="30"/>
      <c r="M730" s="30"/>
      <c r="N730" s="30"/>
      <c r="P730" s="74" t="s">
        <v>517</v>
      </c>
      <c r="Q730" s="89"/>
      <c r="R730" s="29"/>
      <c r="S730" s="39">
        <f>IF(Suggested="Yes",AA730,AG730)</f>
        <v>14.95</v>
      </c>
      <c r="T730" s="37" t="s">
        <v>49</v>
      </c>
      <c r="U730" s="5" t="str">
        <f>+Instructions!$B$3</f>
        <v>G</v>
      </c>
      <c r="V730" s="52"/>
      <c r="W730" s="56">
        <f>+Instructions!$C$22</f>
        <v>0</v>
      </c>
      <c r="X730" s="17">
        <f>ROUND($AA730*(1-W730)+0.004999,2)</f>
        <v>14.95</v>
      </c>
      <c r="Y730" s="52"/>
      <c r="Z730" s="6" t="s">
        <v>868</v>
      </c>
      <c r="AA730" s="39">
        <v>14.95</v>
      </c>
      <c r="AB730" s="60">
        <f t="shared" si="104"/>
        <v>0</v>
      </c>
      <c r="AC730" s="17">
        <f t="shared" si="104"/>
        <v>14.95</v>
      </c>
      <c r="AD730" s="12">
        <f>(AG730-AC730)/AG730</f>
        <v>0</v>
      </c>
      <c r="AE730" s="122"/>
      <c r="AF730" s="129">
        <v>1</v>
      </c>
      <c r="AG730" s="38">
        <f>SUM(AJ730:AL730)+AE730</f>
        <v>14.95</v>
      </c>
      <c r="AH730" s="52"/>
      <c r="AJ730" s="17">
        <f>ROUND(AC730/(1-VLOOKUP(AF730,Group,2,FALSE)),2)</f>
        <v>14.95</v>
      </c>
      <c r="AK730" s="17">
        <f>IF(VLOOKUP(AF730,Group,5,FALSE)="YES",VLOOKUP(ROUND(ROUND(AJ730,1)-AJ730,2),Round,2,FALSE)+VLOOKUP(AF730,Group,6,FALSE),0)</f>
        <v>0</v>
      </c>
      <c r="AL730" s="17">
        <f>IF(VLOOKUP(AF730,Group,7,FALSE)="",0,ROUND(AJ730-0.04999,1)-AJ730+AM730)</f>
        <v>0</v>
      </c>
      <c r="AM730" s="17" t="str">
        <f>IF(VLOOKUP(AF730,Group,7,FALSE)="","",VLOOKUP(AF730,Group,7,FALSE))</f>
        <v/>
      </c>
      <c r="AO730" s="100" t="s">
        <v>61</v>
      </c>
    </row>
    <row r="731" spans="1:41" s="3" customFormat="1" ht="0.95" customHeight="1" x14ac:dyDescent="0.2">
      <c r="A731" s="3" t="s">
        <v>125</v>
      </c>
      <c r="P731" s="74"/>
      <c r="Q731" s="89"/>
      <c r="R731" s="6"/>
      <c r="S731" s="39"/>
      <c r="T731" s="6"/>
      <c r="U731" s="5"/>
      <c r="V731" s="52"/>
      <c r="W731" s="56"/>
      <c r="X731" s="15"/>
      <c r="Y731" s="52"/>
      <c r="Z731" s="39"/>
      <c r="AA731" s="39"/>
      <c r="AB731" s="55"/>
      <c r="AC731" s="17"/>
      <c r="AD731" s="15"/>
      <c r="AE731" s="65"/>
      <c r="AF731" s="65"/>
      <c r="AG731" s="39"/>
      <c r="AH731" s="52"/>
      <c r="AO731" s="142"/>
    </row>
    <row r="732" spans="1:41" s="3" customFormat="1" ht="9.9499999999999993" customHeight="1" x14ac:dyDescent="0.2">
      <c r="B732" s="113" t="s">
        <v>8</v>
      </c>
      <c r="D732" s="40"/>
      <c r="E732" s="74" t="s">
        <v>222</v>
      </c>
      <c r="F732" s="74"/>
      <c r="G732" s="30" t="s">
        <v>598</v>
      </c>
      <c r="H732" s="30"/>
      <c r="I732" s="30"/>
      <c r="J732" s="30"/>
      <c r="K732" s="30" t="s">
        <v>455</v>
      </c>
      <c r="L732" s="30"/>
      <c r="M732" s="30"/>
      <c r="N732" s="30"/>
      <c r="P732" s="74" t="s">
        <v>539</v>
      </c>
      <c r="Q732" s="89"/>
      <c r="R732" s="29" t="s">
        <v>54</v>
      </c>
      <c r="S732" s="39">
        <f>IF(Suggested="Yes",AA732,AG732)</f>
        <v>246.45</v>
      </c>
      <c r="T732" s="37" t="s">
        <v>48</v>
      </c>
      <c r="U732" s="5" t="str">
        <f>+Instructions!$B$3</f>
        <v>G</v>
      </c>
      <c r="V732" s="52"/>
      <c r="W732" s="56">
        <f>+Instructions!$C$22</f>
        <v>0</v>
      </c>
      <c r="X732" s="17">
        <f>ROUND($AA732*(1-W732)+0.004999,2)</f>
        <v>246.45</v>
      </c>
      <c r="Y732" s="52"/>
      <c r="Z732" s="6" t="s">
        <v>869</v>
      </c>
      <c r="AA732" s="39">
        <v>246.45</v>
      </c>
      <c r="AB732" s="60">
        <f t="shared" ref="AB732:AC735" si="105">+W732</f>
        <v>0</v>
      </c>
      <c r="AC732" s="17">
        <f t="shared" si="105"/>
        <v>246.45</v>
      </c>
      <c r="AD732" s="12">
        <f>(AG732-AC732)/AG732</f>
        <v>0</v>
      </c>
      <c r="AE732" s="122"/>
      <c r="AF732" s="130">
        <v>3</v>
      </c>
      <c r="AG732" s="53">
        <f>SUM(AJ732:AL732)+AE732</f>
        <v>246.45</v>
      </c>
      <c r="AH732" s="52"/>
      <c r="AJ732" s="17">
        <f>ROUND(AC732/(1-VLOOKUP(AF732,Group,2,FALSE)),2)</f>
        <v>246.45</v>
      </c>
      <c r="AK732" s="17">
        <f>IF(VLOOKUP(AF732,Group,5,FALSE)="YES",VLOOKUP(ROUND(ROUND(AJ732,1)-AJ732,2),Round,2,FALSE)+VLOOKUP(AF732,Group,6,FALSE),0)</f>
        <v>0</v>
      </c>
      <c r="AL732" s="17">
        <f>IF(VLOOKUP(AF732,Group,7,FALSE)="",0,ROUND(AJ732-0.04999,1)-AJ732+AM732)</f>
        <v>0</v>
      </c>
      <c r="AM732" s="17" t="str">
        <f>IF(VLOOKUP(AF732,Group,7,FALSE)="","",VLOOKUP(AF732,Group,7,FALSE))</f>
        <v/>
      </c>
      <c r="AO732" s="100" t="s">
        <v>61</v>
      </c>
    </row>
    <row r="733" spans="1:41" s="3" customFormat="1" ht="9.9499999999999993" customHeight="1" x14ac:dyDescent="0.2">
      <c r="B733" s="113" t="s">
        <v>8</v>
      </c>
      <c r="D733" s="40"/>
      <c r="E733" s="74" t="s">
        <v>222</v>
      </c>
      <c r="F733" s="74"/>
      <c r="G733" s="30" t="s">
        <v>599</v>
      </c>
      <c r="H733" s="30"/>
      <c r="I733" s="30"/>
      <c r="J733" s="30"/>
      <c r="K733" s="30" t="s">
        <v>455</v>
      </c>
      <c r="L733" s="30"/>
      <c r="M733" s="30"/>
      <c r="N733" s="30"/>
      <c r="P733" s="74" t="s">
        <v>539</v>
      </c>
      <c r="Q733" s="89"/>
      <c r="R733" s="29" t="s">
        <v>54</v>
      </c>
      <c r="S733" s="39">
        <f>IF(Suggested="Yes",AA733,AG733)</f>
        <v>246.45</v>
      </c>
      <c r="T733" s="37" t="s">
        <v>48</v>
      </c>
      <c r="U733" s="5" t="str">
        <f>+Instructions!$B$3</f>
        <v>G</v>
      </c>
      <c r="V733" s="52"/>
      <c r="W733" s="56">
        <f>+Instructions!$C$22</f>
        <v>0</v>
      </c>
      <c r="X733" s="17">
        <f>ROUND($AA733*(1-W733)+0.004999,2)</f>
        <v>246.45</v>
      </c>
      <c r="Y733" s="52"/>
      <c r="Z733" s="6" t="s">
        <v>869</v>
      </c>
      <c r="AA733" s="39">
        <v>246.45</v>
      </c>
      <c r="AB733" s="60">
        <f t="shared" si="105"/>
        <v>0</v>
      </c>
      <c r="AC733" s="17">
        <f t="shared" si="105"/>
        <v>246.45</v>
      </c>
      <c r="AD733" s="12">
        <f>(AG733-AC733)/AG733</f>
        <v>0</v>
      </c>
      <c r="AE733" s="122"/>
      <c r="AF733" s="130">
        <v>3</v>
      </c>
      <c r="AG733" s="53">
        <f>SUM(AJ733:AL733)+AE733</f>
        <v>246.45</v>
      </c>
      <c r="AH733" s="52"/>
      <c r="AJ733" s="17">
        <f>ROUND(AC733/(1-VLOOKUP(AF733,Group,2,FALSE)),2)</f>
        <v>246.45</v>
      </c>
      <c r="AK733" s="17">
        <f>IF(VLOOKUP(AF733,Group,5,FALSE)="YES",VLOOKUP(ROUND(ROUND(AJ733,1)-AJ733,2),Round,2,FALSE)+VLOOKUP(AF733,Group,6,FALSE),0)</f>
        <v>0</v>
      </c>
      <c r="AL733" s="17">
        <f>IF(VLOOKUP(AF733,Group,7,FALSE)="",0,ROUND(AJ733-0.04999,1)-AJ733+AM733)</f>
        <v>0</v>
      </c>
      <c r="AM733" s="17" t="str">
        <f>IF(VLOOKUP(AF733,Group,7,FALSE)="","",VLOOKUP(AF733,Group,7,FALSE))</f>
        <v/>
      </c>
      <c r="AO733" s="100" t="s">
        <v>61</v>
      </c>
    </row>
    <row r="734" spans="1:41" s="3" customFormat="1" ht="9.9499999999999993" customHeight="1" x14ac:dyDescent="0.2">
      <c r="B734" s="113" t="s">
        <v>8</v>
      </c>
      <c r="D734" s="40"/>
      <c r="E734" s="74" t="s">
        <v>222</v>
      </c>
      <c r="F734" s="74"/>
      <c r="G734" s="30" t="s">
        <v>601</v>
      </c>
      <c r="H734" s="30"/>
      <c r="I734" s="30"/>
      <c r="J734" s="30"/>
      <c r="K734" s="30" t="s">
        <v>455</v>
      </c>
      <c r="L734" s="30"/>
      <c r="M734" s="30" t="s">
        <v>590</v>
      </c>
      <c r="N734" s="30"/>
      <c r="P734" s="74" t="s">
        <v>622</v>
      </c>
      <c r="Q734" s="89"/>
      <c r="R734" s="29" t="s">
        <v>613</v>
      </c>
      <c r="S734" s="39">
        <f>IF(Suggested="Yes",AA734,AG734)</f>
        <v>190.2</v>
      </c>
      <c r="T734" s="37" t="s">
        <v>48</v>
      </c>
      <c r="U734" s="5" t="str">
        <f>+Instructions!$B$3</f>
        <v>G</v>
      </c>
      <c r="V734" s="52"/>
      <c r="W734" s="56">
        <f>+Instructions!$C$22</f>
        <v>0</v>
      </c>
      <c r="X734" s="17">
        <f>ROUND($AA734*(1-W734)+0.004999,2)</f>
        <v>190.2</v>
      </c>
      <c r="Y734" s="52"/>
      <c r="Z734" s="6" t="s">
        <v>869</v>
      </c>
      <c r="AA734" s="39">
        <v>190.2</v>
      </c>
      <c r="AB734" s="60">
        <f t="shared" si="105"/>
        <v>0</v>
      </c>
      <c r="AC734" s="17">
        <f t="shared" si="105"/>
        <v>190.2</v>
      </c>
      <c r="AD734" s="12">
        <f>(AG734-AC734)/AG734</f>
        <v>0</v>
      </c>
      <c r="AE734" s="122"/>
      <c r="AF734" s="130">
        <v>3</v>
      </c>
      <c r="AG734" s="53">
        <f>SUM(AJ734:AL734)+AE734</f>
        <v>190.2</v>
      </c>
      <c r="AH734" s="52"/>
      <c r="AJ734" s="17">
        <f>ROUND(AC734/(1-VLOOKUP(AF734,Group,2,FALSE)),2)</f>
        <v>190.2</v>
      </c>
      <c r="AK734" s="17">
        <f>IF(VLOOKUP(AF734,Group,5,FALSE)="YES",VLOOKUP(ROUND(ROUND(AJ734,1)-AJ734,2),Round,2,FALSE)+VLOOKUP(AF734,Group,6,FALSE),0)</f>
        <v>0</v>
      </c>
      <c r="AL734" s="17">
        <f>IF(VLOOKUP(AF734,Group,7,FALSE)="",0,ROUND(AJ734-0.04999,1)-AJ734+AM734)</f>
        <v>0</v>
      </c>
      <c r="AM734" s="17" t="str">
        <f>IF(VLOOKUP(AF734,Group,7,FALSE)="","",VLOOKUP(AF734,Group,7,FALSE))</f>
        <v/>
      </c>
      <c r="AO734" s="100" t="s">
        <v>61</v>
      </c>
    </row>
    <row r="735" spans="1:41" s="3" customFormat="1" ht="9.9499999999999993" customHeight="1" x14ac:dyDescent="0.2">
      <c r="B735" s="113" t="s">
        <v>8</v>
      </c>
      <c r="D735" s="40"/>
      <c r="E735" s="74" t="s">
        <v>222</v>
      </c>
      <c r="F735" s="74"/>
      <c r="G735" s="30" t="s">
        <v>600</v>
      </c>
      <c r="H735" s="30"/>
      <c r="I735" s="30"/>
      <c r="J735" s="30"/>
      <c r="K735" s="30" t="s">
        <v>455</v>
      </c>
      <c r="L735" s="30"/>
      <c r="M735" s="30" t="s">
        <v>590</v>
      </c>
      <c r="N735" s="30"/>
      <c r="P735" s="74" t="s">
        <v>539</v>
      </c>
      <c r="Q735" s="89"/>
      <c r="R735" s="29" t="s">
        <v>54</v>
      </c>
      <c r="S735" s="39">
        <f>IF(Suggested="Yes",AA735,AG735)</f>
        <v>376.05</v>
      </c>
      <c r="T735" s="37" t="s">
        <v>48</v>
      </c>
      <c r="U735" s="5" t="str">
        <f>+Instructions!$B$3</f>
        <v>G</v>
      </c>
      <c r="V735" s="52"/>
      <c r="W735" s="56">
        <f>+Instructions!$C$22</f>
        <v>0</v>
      </c>
      <c r="X735" s="17">
        <f>ROUND($AA735*(1-W735)+0.004999,2)</f>
        <v>376.05</v>
      </c>
      <c r="Y735" s="52"/>
      <c r="Z735" s="6" t="s">
        <v>869</v>
      </c>
      <c r="AA735" s="39">
        <v>376.05</v>
      </c>
      <c r="AB735" s="60">
        <f t="shared" si="105"/>
        <v>0</v>
      </c>
      <c r="AC735" s="17">
        <f t="shared" si="105"/>
        <v>376.05</v>
      </c>
      <c r="AD735" s="12">
        <f>(AG735-AC735)/AG735</f>
        <v>0</v>
      </c>
      <c r="AE735" s="122"/>
      <c r="AF735" s="130">
        <v>3</v>
      </c>
      <c r="AG735" s="53">
        <f>SUM(AJ735:AL735)+AE735</f>
        <v>376.05</v>
      </c>
      <c r="AH735" s="52"/>
      <c r="AJ735" s="17">
        <f>ROUND(AC735/(1-VLOOKUP(AF735,Group,2,FALSE)),2)</f>
        <v>376.05</v>
      </c>
      <c r="AK735" s="17">
        <f>IF(VLOOKUP(AF735,Group,5,FALSE)="YES",VLOOKUP(ROUND(ROUND(AJ735,1)-AJ735,2),Round,2,FALSE)+VLOOKUP(AF735,Group,6,FALSE),0)</f>
        <v>0</v>
      </c>
      <c r="AL735" s="17">
        <f>IF(VLOOKUP(AF735,Group,7,FALSE)="",0,ROUND(AJ735-0.04999,1)-AJ735+AM735)</f>
        <v>0</v>
      </c>
      <c r="AM735" s="17" t="str">
        <f>IF(VLOOKUP(AF735,Group,7,FALSE)="","",VLOOKUP(AF735,Group,7,FALSE))</f>
        <v/>
      </c>
      <c r="AO735" s="100" t="s">
        <v>61</v>
      </c>
    </row>
    <row r="736" spans="1:41" s="3" customFormat="1" ht="1.5" customHeight="1" x14ac:dyDescent="0.2">
      <c r="B736" s="120"/>
      <c r="D736" s="40"/>
      <c r="K736" s="30"/>
      <c r="L736" s="30"/>
      <c r="M736" s="30"/>
      <c r="N736" s="30"/>
      <c r="P736" s="74"/>
      <c r="Q736" s="89"/>
      <c r="R736" s="29"/>
      <c r="S736" s="39"/>
      <c r="T736" s="37"/>
      <c r="U736" s="5"/>
      <c r="V736" s="52"/>
      <c r="W736" s="56"/>
      <c r="X736" s="39"/>
      <c r="Y736" s="52"/>
      <c r="Z736" s="6"/>
      <c r="AA736" s="39"/>
      <c r="AB736" s="60"/>
      <c r="AC736" s="39"/>
      <c r="AD736" s="60"/>
      <c r="AE736" s="75"/>
      <c r="AF736" s="154"/>
      <c r="AG736" s="39"/>
      <c r="AH736" s="52"/>
      <c r="AJ736" s="17"/>
      <c r="AK736" s="17"/>
      <c r="AL736" s="17"/>
      <c r="AM736" s="17"/>
      <c r="AO736" s="31"/>
    </row>
    <row r="737" spans="1:41" s="3" customFormat="1" ht="9.6" customHeight="1" x14ac:dyDescent="0.2">
      <c r="B737" s="120"/>
      <c r="D737" s="40" t="s">
        <v>155</v>
      </c>
      <c r="E737" s="169" t="s">
        <v>597</v>
      </c>
      <c r="F737" s="74"/>
      <c r="G737" s="30"/>
      <c r="H737" s="30"/>
      <c r="I737" s="30"/>
      <c r="J737" s="30"/>
      <c r="K737" s="30"/>
      <c r="L737" s="169"/>
      <c r="M737" s="30"/>
      <c r="N737" s="30"/>
      <c r="P737" s="74"/>
      <c r="Q737" s="89"/>
      <c r="R737" s="29"/>
      <c r="S737" s="39"/>
      <c r="T737" s="37"/>
      <c r="U737" s="5"/>
      <c r="V737" s="52"/>
      <c r="W737" s="56"/>
      <c r="X737" s="39"/>
      <c r="Y737" s="52"/>
      <c r="Z737" s="6"/>
      <c r="AA737" s="39"/>
      <c r="AB737" s="60"/>
      <c r="AC737" s="39"/>
      <c r="AD737" s="60"/>
      <c r="AE737" s="75"/>
      <c r="AF737" s="154"/>
      <c r="AG737" s="39"/>
      <c r="AH737" s="52"/>
      <c r="AJ737" s="17"/>
      <c r="AK737" s="17"/>
      <c r="AL737" s="17"/>
      <c r="AM737" s="17"/>
      <c r="AO737" s="31"/>
    </row>
    <row r="738" spans="1:41" s="3" customFormat="1" ht="9.6" customHeight="1" x14ac:dyDescent="0.2">
      <c r="B738" s="120"/>
      <c r="D738" s="40"/>
      <c r="E738" s="169" t="s">
        <v>817</v>
      </c>
      <c r="F738" s="74"/>
      <c r="G738" s="30"/>
      <c r="H738" s="30"/>
      <c r="I738" s="30"/>
      <c r="J738" s="30"/>
      <c r="K738" s="30"/>
      <c r="M738" s="30"/>
      <c r="N738" s="30"/>
      <c r="P738" s="74"/>
      <c r="Q738" s="89"/>
      <c r="R738" s="29"/>
      <c r="S738" s="39"/>
      <c r="T738" s="37"/>
      <c r="U738" s="5"/>
      <c r="V738" s="52"/>
      <c r="W738" s="56"/>
      <c r="X738" s="39"/>
      <c r="Y738" s="52"/>
      <c r="Z738" s="6"/>
      <c r="AA738" s="39"/>
      <c r="AB738" s="60"/>
      <c r="AC738" s="39"/>
      <c r="AD738" s="60"/>
      <c r="AE738" s="75"/>
      <c r="AF738" s="154"/>
      <c r="AG738" s="39"/>
      <c r="AH738" s="52"/>
      <c r="AJ738" s="17"/>
      <c r="AK738" s="17"/>
      <c r="AL738" s="17"/>
      <c r="AM738" s="17"/>
      <c r="AO738" s="31"/>
    </row>
    <row r="739" spans="1:41" s="3" customFormat="1" ht="3.95" customHeight="1" x14ac:dyDescent="0.2">
      <c r="B739" s="120"/>
      <c r="D739" s="40"/>
      <c r="E739" s="74"/>
      <c r="F739" s="74"/>
      <c r="G739" s="30"/>
      <c r="H739" s="30"/>
      <c r="I739" s="30"/>
      <c r="J739" s="30"/>
      <c r="K739" s="30"/>
      <c r="L739" s="30"/>
      <c r="M739" s="30"/>
      <c r="N739" s="30"/>
      <c r="P739" s="74"/>
      <c r="Q739" s="89"/>
      <c r="R739" s="29"/>
      <c r="S739" s="39"/>
      <c r="T739" s="37"/>
      <c r="U739" s="5"/>
      <c r="V739" s="52"/>
      <c r="W739" s="56"/>
      <c r="X739" s="39"/>
      <c r="Y739" s="52"/>
      <c r="Z739" s="6"/>
      <c r="AA739" s="39"/>
      <c r="AB739" s="60"/>
      <c r="AC739" s="39"/>
      <c r="AD739" s="60"/>
      <c r="AE739" s="75"/>
      <c r="AF739" s="154"/>
      <c r="AG739" s="39"/>
      <c r="AH739" s="52"/>
      <c r="AJ739" s="17"/>
      <c r="AK739" s="17"/>
      <c r="AL739" s="17"/>
      <c r="AM739" s="17"/>
      <c r="AO739" s="31"/>
    </row>
    <row r="740" spans="1:41" s="3" customFormat="1" ht="9.9499999999999993" customHeight="1" x14ac:dyDescent="0.2">
      <c r="C740" s="73" t="s">
        <v>320</v>
      </c>
      <c r="P740" s="74"/>
      <c r="Q740" s="89"/>
      <c r="R740" s="177" t="s">
        <v>233</v>
      </c>
      <c r="S740" s="178" t="s">
        <v>321</v>
      </c>
      <c r="T740" s="179"/>
      <c r="U740" s="5"/>
      <c r="V740" s="52"/>
      <c r="W740" s="56"/>
      <c r="X740" s="15"/>
      <c r="Y740" s="52"/>
      <c r="Z740" s="39"/>
      <c r="AA740" s="39"/>
      <c r="AB740" s="55"/>
      <c r="AC740" s="17"/>
      <c r="AD740" s="15"/>
      <c r="AE740" s="65"/>
      <c r="AF740" s="65"/>
      <c r="AG740" s="39"/>
      <c r="AH740" s="52"/>
      <c r="AO740" s="142"/>
    </row>
    <row r="741" spans="1:41" s="3" customFormat="1" ht="2.85" customHeight="1" x14ac:dyDescent="0.2">
      <c r="C741" s="73"/>
      <c r="P741" s="74"/>
      <c r="Q741" s="89"/>
      <c r="R741" s="6"/>
      <c r="S741" s="39"/>
      <c r="T741" s="6"/>
      <c r="U741" s="5"/>
      <c r="V741" s="52"/>
      <c r="W741" s="56"/>
      <c r="X741" s="15"/>
      <c r="Y741" s="52"/>
      <c r="Z741" s="39"/>
      <c r="AA741" s="39"/>
      <c r="AB741" s="55"/>
      <c r="AC741" s="17"/>
      <c r="AD741" s="15"/>
      <c r="AE741" s="65"/>
      <c r="AF741" s="65"/>
      <c r="AG741" s="39"/>
      <c r="AH741" s="52"/>
      <c r="AO741" s="142"/>
    </row>
    <row r="742" spans="1:41" s="3" customFormat="1" ht="9.9499999999999993" customHeight="1" x14ac:dyDescent="0.2">
      <c r="D742" s="40" t="s">
        <v>10</v>
      </c>
      <c r="E742" s="143" t="s">
        <v>322</v>
      </c>
      <c r="F742" s="143"/>
      <c r="H742" s="143"/>
      <c r="I742" s="143"/>
      <c r="J742" s="143"/>
      <c r="K742" s="143"/>
      <c r="N742" s="143"/>
      <c r="P742" s="74"/>
      <c r="Q742" s="89"/>
      <c r="R742" s="6"/>
      <c r="S742" s="39"/>
      <c r="T742" s="6"/>
      <c r="U742" s="5"/>
      <c r="V742" s="52"/>
      <c r="W742" s="56"/>
      <c r="X742" s="15"/>
      <c r="Y742" s="52"/>
      <c r="Z742" s="39"/>
      <c r="AA742" s="39"/>
      <c r="AB742" s="55"/>
      <c r="AC742" s="17"/>
      <c r="AD742" s="15"/>
      <c r="AE742" s="65"/>
      <c r="AF742" s="65"/>
      <c r="AG742" s="39"/>
      <c r="AH742" s="52"/>
      <c r="AO742" s="142"/>
    </row>
    <row r="743" spans="1:41" s="3" customFormat="1" ht="1.5" customHeight="1" x14ac:dyDescent="0.2">
      <c r="B743" s="120"/>
      <c r="D743" s="40"/>
      <c r="E743" s="74"/>
      <c r="F743" s="74"/>
      <c r="G743" s="30"/>
      <c r="H743" s="30"/>
      <c r="I743" s="30"/>
      <c r="J743" s="30"/>
      <c r="K743" s="30"/>
      <c r="L743" s="30"/>
      <c r="M743" s="30"/>
      <c r="N743" s="30"/>
      <c r="P743" s="74"/>
      <c r="Q743" s="89"/>
      <c r="R743" s="29"/>
      <c r="S743" s="39"/>
      <c r="T743" s="37"/>
      <c r="U743" s="5"/>
      <c r="V743" s="52"/>
      <c r="W743" s="56"/>
      <c r="X743" s="39"/>
      <c r="Y743" s="52"/>
      <c r="Z743" s="6"/>
      <c r="AA743" s="39"/>
      <c r="AB743" s="60"/>
      <c r="AC743" s="39"/>
      <c r="AD743" s="60"/>
      <c r="AE743" s="75"/>
      <c r="AF743" s="154"/>
      <c r="AG743" s="39"/>
      <c r="AH743" s="52"/>
      <c r="AJ743" s="17"/>
      <c r="AK743" s="17"/>
      <c r="AL743" s="17"/>
      <c r="AM743" s="17"/>
      <c r="AO743" s="31"/>
    </row>
    <row r="744" spans="1:41" s="3" customFormat="1" ht="9.9499999999999993" customHeight="1" x14ac:dyDescent="0.2">
      <c r="B744" s="114" t="s">
        <v>57</v>
      </c>
      <c r="D744" s="40"/>
      <c r="E744" s="74" t="s">
        <v>94</v>
      </c>
      <c r="F744" s="74"/>
      <c r="G744" s="30" t="s">
        <v>50</v>
      </c>
      <c r="H744" s="30"/>
      <c r="I744" s="30"/>
      <c r="J744" s="30" t="s">
        <v>265</v>
      </c>
      <c r="K744" s="30"/>
      <c r="L744" s="30"/>
      <c r="M744" s="30"/>
      <c r="N744" s="30"/>
      <c r="P744" s="74" t="s">
        <v>275</v>
      </c>
      <c r="Q744" s="89"/>
      <c r="R744" s="29"/>
      <c r="S744" s="39">
        <f>IF(Suggested="Yes",AA744,AG744)</f>
        <v>5.35</v>
      </c>
      <c r="T744" s="37" t="s">
        <v>49</v>
      </c>
      <c r="U744" s="5" t="str">
        <f>+Instructions!$B$3</f>
        <v>G</v>
      </c>
      <c r="V744" s="52"/>
      <c r="W744" s="56">
        <f>+Instructions!$C$22</f>
        <v>0</v>
      </c>
      <c r="X744" s="17">
        <f>ROUND($AA744*(1-W744)+0.004999,2)</f>
        <v>5.35</v>
      </c>
      <c r="Y744" s="52"/>
      <c r="Z744" s="6" t="s">
        <v>868</v>
      </c>
      <c r="AA744" s="39">
        <v>5.35</v>
      </c>
      <c r="AB744" s="60">
        <f>+W744</f>
        <v>0</v>
      </c>
      <c r="AC744" s="17">
        <f>+X744</f>
        <v>5.35</v>
      </c>
      <c r="AD744" s="12">
        <f>(AG744-AC744)/AG744</f>
        <v>0</v>
      </c>
      <c r="AE744" s="122"/>
      <c r="AF744" s="129">
        <v>1</v>
      </c>
      <c r="AG744" s="38">
        <f>SUM(AJ744:AL744)+AE744</f>
        <v>5.35</v>
      </c>
      <c r="AH744" s="52"/>
      <c r="AJ744" s="17">
        <f>ROUND(AC744/(1-VLOOKUP(AF744,Group,2,FALSE)),2)</f>
        <v>5.35</v>
      </c>
      <c r="AK744" s="17">
        <f>IF(VLOOKUP(AF744,Group,5,FALSE)="YES",VLOOKUP(ROUND(ROUND(AJ744,1)-AJ744,2),Round,2,FALSE)+VLOOKUP(AF744,Group,6,FALSE),0)</f>
        <v>0</v>
      </c>
      <c r="AL744" s="17">
        <f>IF(VLOOKUP(AF744,Group,7,FALSE)="",0,ROUND(AJ744-0.04999,1)-AJ744+AM744)</f>
        <v>0</v>
      </c>
      <c r="AM744" s="17" t="str">
        <f>IF(VLOOKUP(AF744,Group,7,FALSE)="","",VLOOKUP(AF744,Group,7,FALSE))</f>
        <v/>
      </c>
      <c r="AO744" s="100" t="s">
        <v>61</v>
      </c>
    </row>
    <row r="745" spans="1:41" s="3" customFormat="1" ht="9.9499999999999993" customHeight="1" x14ac:dyDescent="0.2">
      <c r="B745" s="114" t="s">
        <v>57</v>
      </c>
      <c r="D745" s="40"/>
      <c r="E745" s="74" t="s">
        <v>144</v>
      </c>
      <c r="F745" s="74"/>
      <c r="G745" s="30" t="s">
        <v>50</v>
      </c>
      <c r="H745" s="30"/>
      <c r="I745" s="30"/>
      <c r="J745" s="30" t="s">
        <v>265</v>
      </c>
      <c r="K745" s="30"/>
      <c r="L745" s="30"/>
      <c r="M745" s="30"/>
      <c r="N745" s="30"/>
      <c r="P745" s="74" t="s">
        <v>275</v>
      </c>
      <c r="Q745" s="89"/>
      <c r="R745" s="29"/>
      <c r="S745" s="39">
        <f>IF(Suggested="Yes",AA745,AG745)</f>
        <v>5.4</v>
      </c>
      <c r="T745" s="37" t="s">
        <v>49</v>
      </c>
      <c r="U745" s="5" t="str">
        <f>+Instructions!$B$3</f>
        <v>G</v>
      </c>
      <c r="V745" s="52"/>
      <c r="W745" s="56">
        <f>+Instructions!$C$22</f>
        <v>0</v>
      </c>
      <c r="X745" s="17">
        <f>ROUND($AA745*(1-W745)+0.004999,2)</f>
        <v>5.4</v>
      </c>
      <c r="Y745" s="52"/>
      <c r="Z745" s="6" t="s">
        <v>868</v>
      </c>
      <c r="AA745" s="39">
        <v>5.4</v>
      </c>
      <c r="AB745" s="60">
        <f>+W745</f>
        <v>0</v>
      </c>
      <c r="AC745" s="17">
        <f>+X745</f>
        <v>5.4</v>
      </c>
      <c r="AD745" s="12">
        <f>(AG745-AC745)/AG745</f>
        <v>0</v>
      </c>
      <c r="AE745" s="122"/>
      <c r="AF745" s="129">
        <v>1</v>
      </c>
      <c r="AG745" s="38">
        <f>SUM(AJ745:AL745)+AE745</f>
        <v>5.4</v>
      </c>
      <c r="AH745" s="52"/>
      <c r="AJ745" s="17">
        <f>ROUND(AC745/(1-VLOOKUP(AF745,Group,2,FALSE)),2)</f>
        <v>5.4</v>
      </c>
      <c r="AK745" s="17">
        <f>IF(VLOOKUP(AF745,Group,5,FALSE)="YES",VLOOKUP(ROUND(ROUND(AJ745,1)-AJ745,2),Round,2,FALSE)+VLOOKUP(AF745,Group,6,FALSE),0)</f>
        <v>0</v>
      </c>
      <c r="AL745" s="17">
        <f>IF(VLOOKUP(AF745,Group,7,FALSE)="",0,ROUND(AJ745-0.04999,1)-AJ745+AM745)</f>
        <v>0</v>
      </c>
      <c r="AM745" s="17" t="str">
        <f>IF(VLOOKUP(AF745,Group,7,FALSE)="","",VLOOKUP(AF745,Group,7,FALSE))</f>
        <v/>
      </c>
      <c r="AO745" s="100" t="s">
        <v>61</v>
      </c>
    </row>
    <row r="746" spans="1:41" s="3" customFormat="1" ht="1.5" customHeight="1" x14ac:dyDescent="0.2">
      <c r="B746" s="120"/>
      <c r="D746" s="40"/>
      <c r="E746" s="74"/>
      <c r="F746" s="74"/>
      <c r="G746" s="30"/>
      <c r="H746" s="30"/>
      <c r="I746" s="30"/>
      <c r="J746" s="30"/>
      <c r="K746" s="30"/>
      <c r="L746" s="30"/>
      <c r="M746" s="30"/>
      <c r="N746" s="30"/>
      <c r="P746" s="74"/>
      <c r="Q746" s="89"/>
      <c r="R746" s="29"/>
      <c r="S746" s="39"/>
      <c r="T746" s="37"/>
      <c r="U746" s="5"/>
      <c r="V746" s="52"/>
      <c r="W746" s="56"/>
      <c r="X746" s="39"/>
      <c r="Y746" s="52"/>
      <c r="Z746" s="6"/>
      <c r="AA746" s="39"/>
      <c r="AB746" s="60"/>
      <c r="AC746" s="39"/>
      <c r="AD746" s="60"/>
      <c r="AE746" s="75"/>
      <c r="AF746" s="154"/>
      <c r="AG746" s="39"/>
      <c r="AH746" s="52"/>
      <c r="AJ746" s="17"/>
      <c r="AK746" s="17"/>
      <c r="AL746" s="17"/>
      <c r="AM746" s="17"/>
      <c r="AO746" s="31"/>
    </row>
    <row r="747" spans="1:41" s="3" customFormat="1" ht="9.9499999999999993" customHeight="1" x14ac:dyDescent="0.2">
      <c r="B747" s="113" t="s">
        <v>8</v>
      </c>
      <c r="D747" s="40"/>
      <c r="E747" s="74" t="s">
        <v>94</v>
      </c>
      <c r="F747" s="74"/>
      <c r="G747" s="30" t="s">
        <v>95</v>
      </c>
      <c r="H747" s="30"/>
      <c r="I747" s="30"/>
      <c r="J747" s="30" t="s">
        <v>265</v>
      </c>
      <c r="K747" s="30"/>
      <c r="L747" s="30" t="s">
        <v>279</v>
      </c>
      <c r="M747" s="187" t="s">
        <v>278</v>
      </c>
      <c r="N747" s="30"/>
      <c r="P747" s="74"/>
      <c r="Q747" s="89"/>
      <c r="R747" s="29"/>
      <c r="S747" s="39">
        <f>IF(Suggested="Yes",AA747,AG747)</f>
        <v>24.45</v>
      </c>
      <c r="T747" s="37" t="s">
        <v>48</v>
      </c>
      <c r="U747" s="5" t="str">
        <f>+Instructions!$B$3</f>
        <v>G</v>
      </c>
      <c r="V747" s="52"/>
      <c r="W747" s="56">
        <f>+Instructions!$C$22</f>
        <v>0</v>
      </c>
      <c r="X747" s="17">
        <f>ROUND($AA747*(1-W747)+0.004999,2)</f>
        <v>24.45</v>
      </c>
      <c r="Y747" s="52"/>
      <c r="Z747" s="6" t="s">
        <v>869</v>
      </c>
      <c r="AA747" s="39">
        <v>24.45</v>
      </c>
      <c r="AB747" s="60">
        <f>+W747</f>
        <v>0</v>
      </c>
      <c r="AC747" s="17">
        <f>+X747</f>
        <v>24.45</v>
      </c>
      <c r="AD747" s="12">
        <f>(AG747-AC747)/AG747</f>
        <v>0</v>
      </c>
      <c r="AE747" s="122"/>
      <c r="AF747" s="130">
        <v>3</v>
      </c>
      <c r="AG747" s="53">
        <f>SUM(AJ747:AL747)+AE747</f>
        <v>24.45</v>
      </c>
      <c r="AH747" s="52"/>
      <c r="AJ747" s="17">
        <f>ROUND(AC747/(1-VLOOKUP(AF747,Group,2,FALSE)),2)</f>
        <v>24.45</v>
      </c>
      <c r="AK747" s="17">
        <f>IF(VLOOKUP(AF747,Group,5,FALSE)="YES",VLOOKUP(ROUND(ROUND(AJ747,1)-AJ747,2),Round,2,FALSE)+VLOOKUP(AF747,Group,6,FALSE),0)</f>
        <v>0</v>
      </c>
      <c r="AL747" s="17">
        <f>IF(VLOOKUP(AF747,Group,7,FALSE)="",0,ROUND(AJ747-0.04999,1)-AJ747+AM747)</f>
        <v>0</v>
      </c>
      <c r="AM747" s="17" t="str">
        <f>IF(VLOOKUP(AF747,Group,7,FALSE)="","",VLOOKUP(AF747,Group,7,FALSE))</f>
        <v/>
      </c>
      <c r="AO747" s="100" t="s">
        <v>61</v>
      </c>
    </row>
    <row r="748" spans="1:41" s="3" customFormat="1" ht="1.5" customHeight="1" x14ac:dyDescent="0.2">
      <c r="B748" s="120"/>
      <c r="D748" s="40"/>
      <c r="E748" s="74"/>
      <c r="F748" s="74"/>
      <c r="G748" s="30"/>
      <c r="H748" s="30"/>
      <c r="I748" s="30"/>
      <c r="J748" s="30"/>
      <c r="K748" s="30"/>
      <c r="L748" s="30"/>
      <c r="M748" s="30"/>
      <c r="N748" s="30"/>
      <c r="P748" s="74"/>
      <c r="Q748" s="89"/>
      <c r="R748" s="29"/>
      <c r="S748" s="39"/>
      <c r="T748" s="37"/>
      <c r="U748" s="5"/>
      <c r="V748" s="52"/>
      <c r="W748" s="56"/>
      <c r="X748" s="39"/>
      <c r="Y748" s="52"/>
      <c r="Z748" s="6"/>
      <c r="AA748" s="39"/>
      <c r="AB748" s="60"/>
      <c r="AC748" s="39"/>
      <c r="AD748" s="60"/>
      <c r="AE748" s="75"/>
      <c r="AF748" s="154"/>
      <c r="AG748" s="39"/>
      <c r="AH748" s="52"/>
      <c r="AJ748" s="17"/>
      <c r="AK748" s="17"/>
      <c r="AL748" s="17"/>
      <c r="AM748" s="17"/>
      <c r="AO748" s="31"/>
    </row>
    <row r="749" spans="1:41" s="3" customFormat="1" ht="9.9499999999999993" customHeight="1" x14ac:dyDescent="0.2">
      <c r="B749" s="115" t="s">
        <v>47</v>
      </c>
      <c r="D749" s="40"/>
      <c r="E749" s="74" t="s">
        <v>100</v>
      </c>
      <c r="F749" s="74"/>
      <c r="G749" s="30" t="s">
        <v>108</v>
      </c>
      <c r="H749" s="30"/>
      <c r="I749" s="30"/>
      <c r="J749" s="30" t="s">
        <v>265</v>
      </c>
      <c r="K749" s="30"/>
      <c r="L749" s="30" t="s">
        <v>139</v>
      </c>
      <c r="M749" s="30"/>
      <c r="N749" s="30"/>
      <c r="P749" s="74" t="s">
        <v>426</v>
      </c>
      <c r="Q749" s="89"/>
      <c r="R749" s="29"/>
      <c r="S749" s="39">
        <f>IF(Suggested="Yes",AA749,AG749)</f>
        <v>7.35</v>
      </c>
      <c r="T749" s="37" t="s">
        <v>48</v>
      </c>
      <c r="U749" s="5" t="str">
        <f>+Instructions!$B$3</f>
        <v>G</v>
      </c>
      <c r="V749" s="52"/>
      <c r="W749" s="56">
        <f>+Instructions!$C$22</f>
        <v>0</v>
      </c>
      <c r="X749" s="39">
        <f>ROUND($AA749*(1-W749)+0.004999,2)</f>
        <v>7.35</v>
      </c>
      <c r="Y749" s="52"/>
      <c r="Z749" s="6" t="s">
        <v>869</v>
      </c>
      <c r="AA749" s="39">
        <v>7.35</v>
      </c>
      <c r="AB749" s="60">
        <f>+W749</f>
        <v>0</v>
      </c>
      <c r="AC749" s="39">
        <f>+X749</f>
        <v>7.35</v>
      </c>
      <c r="AD749" s="60">
        <f>(AG749-AC749)/AG749</f>
        <v>0</v>
      </c>
      <c r="AE749" s="122"/>
      <c r="AF749" s="131">
        <v>2</v>
      </c>
      <c r="AG749" s="44">
        <f>SUM(AJ749:AL749)+AE749</f>
        <v>7.35</v>
      </c>
      <c r="AH749" s="52"/>
      <c r="AJ749" s="17">
        <f>ROUND(AC749/(1-VLOOKUP(AF749,Group,2,FALSE)),2)</f>
        <v>7.35</v>
      </c>
      <c r="AK749" s="17">
        <f>IF(VLOOKUP(AF749,Group,5,FALSE)="YES",VLOOKUP(ROUND(ROUND(AJ749,1)-AJ749,2),Round,2,FALSE)+VLOOKUP(AF749,Group,6,FALSE),0)</f>
        <v>0</v>
      </c>
      <c r="AL749" s="17">
        <f>IF(VLOOKUP(AF749,Group,7,FALSE)="",0,ROUND(AJ749-0.04999,1)-AJ749+AM749)</f>
        <v>0</v>
      </c>
      <c r="AM749" s="17" t="str">
        <f>IF(VLOOKUP(AF749,Group,7,FALSE)="","",VLOOKUP(AF749,Group,7,FALSE))</f>
        <v/>
      </c>
      <c r="AO749" s="100" t="s">
        <v>61</v>
      </c>
    </row>
    <row r="750" spans="1:41" s="3" customFormat="1" ht="3.95" customHeight="1" x14ac:dyDescent="0.2">
      <c r="A750" s="3" t="s">
        <v>125</v>
      </c>
      <c r="P750" s="74"/>
      <c r="Q750" s="89"/>
      <c r="R750" s="6"/>
      <c r="S750" s="39"/>
      <c r="T750" s="6"/>
      <c r="U750" s="5"/>
      <c r="V750" s="52"/>
      <c r="W750" s="56"/>
      <c r="X750" s="15"/>
      <c r="Y750" s="52"/>
      <c r="Z750" s="39"/>
      <c r="AA750" s="39"/>
      <c r="AB750" s="55"/>
      <c r="AC750" s="17"/>
      <c r="AD750" s="15"/>
      <c r="AE750" s="65"/>
      <c r="AF750" s="65"/>
      <c r="AG750" s="39"/>
      <c r="AH750" s="52"/>
      <c r="AO750" s="142"/>
    </row>
    <row r="751" spans="1:41" s="3" customFormat="1" ht="9.9499999999999993" customHeight="1" x14ac:dyDescent="0.2">
      <c r="C751" s="73" t="s">
        <v>635</v>
      </c>
      <c r="P751" s="74"/>
      <c r="Q751" s="89"/>
      <c r="R751" s="177" t="s">
        <v>233</v>
      </c>
      <c r="S751" s="178" t="s">
        <v>636</v>
      </c>
      <c r="T751" s="179"/>
      <c r="U751" s="5"/>
      <c r="V751" s="52"/>
      <c r="W751" s="56"/>
      <c r="X751" s="15"/>
      <c r="Y751" s="52"/>
      <c r="Z751" s="39"/>
      <c r="AA751" s="39"/>
      <c r="AB751" s="55"/>
      <c r="AC751" s="17"/>
      <c r="AD751" s="15"/>
      <c r="AE751" s="65"/>
      <c r="AF751" s="65"/>
      <c r="AG751" s="39"/>
      <c r="AH751" s="52"/>
      <c r="AO751" s="142"/>
    </row>
    <row r="752" spans="1:41" s="3" customFormat="1" ht="2.85" customHeight="1" x14ac:dyDescent="0.2">
      <c r="C752" s="73"/>
      <c r="P752" s="74"/>
      <c r="Q752" s="89"/>
      <c r="R752" s="6"/>
      <c r="S752" s="39"/>
      <c r="T752" s="6"/>
      <c r="U752" s="5"/>
      <c r="V752" s="52"/>
      <c r="W752" s="56"/>
      <c r="X752" s="15"/>
      <c r="Y752" s="52"/>
      <c r="Z752" s="39"/>
      <c r="AA752" s="39"/>
      <c r="AB752" s="55"/>
      <c r="AC752" s="17"/>
      <c r="AD752" s="15"/>
      <c r="AE752" s="65"/>
      <c r="AF752" s="65"/>
      <c r="AG752" s="39"/>
      <c r="AH752" s="52"/>
      <c r="AO752" s="142"/>
    </row>
    <row r="753" spans="1:41" s="3" customFormat="1" ht="9.9499999999999993" customHeight="1" x14ac:dyDescent="0.2">
      <c r="D753" s="40" t="s">
        <v>10</v>
      </c>
      <c r="E753" s="143" t="s">
        <v>642</v>
      </c>
      <c r="F753" s="143"/>
      <c r="G753" s="143" t="s">
        <v>646</v>
      </c>
      <c r="H753" s="143"/>
      <c r="I753" s="143"/>
      <c r="J753" s="143" t="s">
        <v>647</v>
      </c>
      <c r="K753" s="143" t="s">
        <v>654</v>
      </c>
      <c r="L753" s="143"/>
      <c r="M753" s="143"/>
      <c r="N753" s="143"/>
      <c r="O753" s="143"/>
      <c r="P753" s="74"/>
      <c r="Q753" s="89"/>
      <c r="R753" s="6"/>
      <c r="S753" s="39"/>
      <c r="T753" s="6"/>
      <c r="U753" s="5"/>
      <c r="V753" s="52"/>
      <c r="W753" s="56"/>
      <c r="X753" s="15"/>
      <c r="Y753" s="52"/>
      <c r="Z753" s="39"/>
      <c r="AA753" s="39"/>
      <c r="AB753" s="55"/>
      <c r="AC753" s="17"/>
      <c r="AD753" s="15"/>
      <c r="AE753" s="65"/>
      <c r="AF753" s="65"/>
      <c r="AG753" s="39"/>
      <c r="AH753" s="52"/>
      <c r="AO753" s="142"/>
    </row>
    <row r="754" spans="1:41" s="3" customFormat="1" ht="9.9499999999999993" customHeight="1" x14ac:dyDescent="0.2">
      <c r="D754" s="40"/>
      <c r="E754" s="143" t="s">
        <v>643</v>
      </c>
      <c r="F754" s="143"/>
      <c r="G754" s="143" t="s">
        <v>648</v>
      </c>
      <c r="H754" s="143"/>
      <c r="I754" s="143"/>
      <c r="J754" s="143" t="s">
        <v>651</v>
      </c>
      <c r="K754" s="143"/>
      <c r="L754" s="143"/>
      <c r="M754" s="143"/>
      <c r="N754" s="143"/>
      <c r="O754" s="143"/>
      <c r="P754" s="74"/>
      <c r="Q754" s="89"/>
      <c r="R754" s="6"/>
      <c r="S754" s="39"/>
      <c r="T754" s="6"/>
      <c r="U754" s="5"/>
      <c r="V754" s="52"/>
      <c r="W754" s="56"/>
      <c r="X754" s="15"/>
      <c r="Y754" s="52"/>
      <c r="Z754" s="39"/>
      <c r="AA754" s="39"/>
      <c r="AB754" s="55"/>
      <c r="AC754" s="17"/>
      <c r="AD754" s="15"/>
      <c r="AE754" s="65"/>
      <c r="AF754" s="65"/>
      <c r="AG754" s="39"/>
      <c r="AH754" s="52"/>
      <c r="AO754" s="142"/>
    </row>
    <row r="755" spans="1:41" s="3" customFormat="1" ht="9.9499999999999993" customHeight="1" x14ac:dyDescent="0.2">
      <c r="D755" s="40"/>
      <c r="E755" s="143" t="s">
        <v>644</v>
      </c>
      <c r="F755" s="143"/>
      <c r="G755" s="143" t="s">
        <v>649</v>
      </c>
      <c r="H755" s="143"/>
      <c r="I755" s="143"/>
      <c r="J755" s="143" t="s">
        <v>652</v>
      </c>
      <c r="K755" s="143"/>
      <c r="L755" s="143"/>
      <c r="M755" s="143"/>
      <c r="N755" s="143"/>
      <c r="O755" s="143"/>
      <c r="P755" s="74"/>
      <c r="Q755" s="89"/>
      <c r="R755" s="6"/>
      <c r="S755" s="39"/>
      <c r="T755" s="6"/>
      <c r="U755" s="5"/>
      <c r="V755" s="52"/>
      <c r="W755" s="56"/>
      <c r="X755" s="15"/>
      <c r="Y755" s="52"/>
      <c r="Z755" s="39"/>
      <c r="AA755" s="39"/>
      <c r="AB755" s="55"/>
      <c r="AC755" s="17"/>
      <c r="AD755" s="15"/>
      <c r="AE755" s="65"/>
      <c r="AF755" s="65"/>
      <c r="AG755" s="39"/>
      <c r="AH755" s="52"/>
      <c r="AO755" s="142"/>
    </row>
    <row r="756" spans="1:41" s="3" customFormat="1" ht="9.9499999999999993" customHeight="1" x14ac:dyDescent="0.2">
      <c r="D756" s="40"/>
      <c r="E756" s="143" t="s">
        <v>645</v>
      </c>
      <c r="F756" s="143"/>
      <c r="G756" s="143" t="s">
        <v>650</v>
      </c>
      <c r="H756" s="143"/>
      <c r="I756" s="143"/>
      <c r="J756" s="143" t="s">
        <v>653</v>
      </c>
      <c r="L756" s="143"/>
      <c r="M756" s="143"/>
      <c r="N756" s="143"/>
      <c r="O756" s="143"/>
      <c r="P756" s="74"/>
      <c r="Q756" s="89"/>
      <c r="R756" s="6"/>
      <c r="S756" s="39"/>
      <c r="T756" s="6"/>
      <c r="U756" s="5"/>
      <c r="V756" s="52"/>
      <c r="W756" s="56"/>
      <c r="X756" s="15"/>
      <c r="Y756" s="52"/>
      <c r="Z756" s="39"/>
      <c r="AA756" s="39"/>
      <c r="AB756" s="55"/>
      <c r="AC756" s="17"/>
      <c r="AD756" s="15"/>
      <c r="AE756" s="65"/>
      <c r="AF756" s="65"/>
      <c r="AG756" s="39"/>
      <c r="AH756" s="52"/>
      <c r="AO756" s="142"/>
    </row>
    <row r="757" spans="1:41" s="3" customFormat="1" ht="1.5" customHeight="1" x14ac:dyDescent="0.2">
      <c r="A757" s="3" t="s">
        <v>125</v>
      </c>
      <c r="P757" s="74"/>
      <c r="Q757" s="89"/>
      <c r="R757" s="6"/>
      <c r="S757" s="39"/>
      <c r="T757" s="6"/>
      <c r="U757" s="5"/>
      <c r="V757" s="52"/>
      <c r="W757" s="56"/>
      <c r="X757" s="15"/>
      <c r="Y757" s="52"/>
      <c r="Z757" s="39"/>
      <c r="AA757" s="39"/>
      <c r="AB757" s="55"/>
      <c r="AC757" s="17"/>
      <c r="AD757" s="15"/>
      <c r="AE757" s="65"/>
      <c r="AF757" s="65"/>
      <c r="AG757" s="39"/>
      <c r="AH757" s="52"/>
      <c r="AO757" s="142"/>
    </row>
    <row r="758" spans="1:41" s="3" customFormat="1" ht="10.5" customHeight="1" x14ac:dyDescent="0.2">
      <c r="B758" s="114" t="s">
        <v>57</v>
      </c>
      <c r="D758" s="40"/>
      <c r="E758" s="74" t="s">
        <v>638</v>
      </c>
      <c r="F758" s="74"/>
      <c r="G758" s="30" t="s">
        <v>641</v>
      </c>
      <c r="H758" s="30"/>
      <c r="I758" s="30"/>
      <c r="J758" s="30"/>
      <c r="K758" s="30"/>
      <c r="L758" s="30" t="s">
        <v>264</v>
      </c>
      <c r="M758" s="30"/>
      <c r="N758" s="30"/>
      <c r="P758" s="74" t="s">
        <v>639</v>
      </c>
      <c r="Q758" s="89"/>
      <c r="R758" s="29"/>
      <c r="S758" s="39">
        <f>IF(Suggested="Yes",AA758,AG758)</f>
        <v>52</v>
      </c>
      <c r="T758" s="37" t="s">
        <v>49</v>
      </c>
      <c r="U758" s="5" t="str">
        <f>+Instructions!$B$3</f>
        <v>G</v>
      </c>
      <c r="V758" s="52"/>
      <c r="W758" s="56">
        <f>+Instructions!$C$22</f>
        <v>0</v>
      </c>
      <c r="X758" s="17">
        <f>ROUND($AA758*(1-W758)+0.004999,2)</f>
        <v>52</v>
      </c>
      <c r="Y758" s="52"/>
      <c r="Z758" s="6" t="s">
        <v>868</v>
      </c>
      <c r="AA758" s="39">
        <v>52</v>
      </c>
      <c r="AB758" s="60">
        <f>+W758</f>
        <v>0</v>
      </c>
      <c r="AC758" s="17">
        <f>+X758</f>
        <v>52</v>
      </c>
      <c r="AD758" s="12">
        <f>(AG758-AC758)/AG758</f>
        <v>0</v>
      </c>
      <c r="AE758" s="122"/>
      <c r="AF758" s="129">
        <v>1</v>
      </c>
      <c r="AG758" s="38">
        <f>SUM(AJ758:AL758)+AE758</f>
        <v>52</v>
      </c>
      <c r="AH758" s="52"/>
      <c r="AJ758" s="17">
        <f>ROUND(AC758/(1-VLOOKUP(AF758,Group,2,FALSE)),2)</f>
        <v>52</v>
      </c>
      <c r="AK758" s="17">
        <f>IF(VLOOKUP(AF758,Group,5,FALSE)="YES",VLOOKUP(ROUND(ROUND(AJ758,1)-AJ758,2),Round,2,FALSE)+VLOOKUP(AF758,Group,6,FALSE),0)</f>
        <v>0</v>
      </c>
      <c r="AL758" s="17">
        <f>IF(VLOOKUP(AF758,Group,7,FALSE)="",0,ROUND(AJ758-0.04999,1)-AJ758+AM758)</f>
        <v>0</v>
      </c>
      <c r="AM758" s="17" t="str">
        <f>IF(VLOOKUP(AF758,Group,7,FALSE)="","",VLOOKUP(AF758,Group,7,FALSE))</f>
        <v/>
      </c>
      <c r="AO758" s="100" t="s">
        <v>61</v>
      </c>
    </row>
    <row r="759" spans="1:41" s="3" customFormat="1" ht="2.85" customHeight="1" x14ac:dyDescent="0.2">
      <c r="C759" s="73"/>
      <c r="P759" s="74"/>
      <c r="Q759" s="89"/>
      <c r="R759" s="6"/>
      <c r="S759" s="39"/>
      <c r="T759" s="6"/>
      <c r="U759" s="5"/>
      <c r="V759" s="52"/>
      <c r="W759" s="56"/>
      <c r="X759" s="15"/>
      <c r="Y759" s="52"/>
      <c r="Z759" s="39"/>
      <c r="AA759" s="39"/>
      <c r="AB759" s="55"/>
      <c r="AC759" s="17"/>
      <c r="AD759" s="15"/>
      <c r="AE759" s="65"/>
      <c r="AF759" s="65"/>
      <c r="AG759" s="39"/>
      <c r="AH759" s="52"/>
      <c r="AO759" s="142"/>
    </row>
    <row r="760" spans="1:41" s="3" customFormat="1" ht="9.9499999999999993" customHeight="1" x14ac:dyDescent="0.2">
      <c r="D760" s="40" t="s">
        <v>10</v>
      </c>
      <c r="E760" s="143" t="s">
        <v>655</v>
      </c>
      <c r="F760" s="143"/>
      <c r="G760" s="143"/>
      <c r="H760" s="143"/>
      <c r="I760" s="143"/>
      <c r="J760" s="143"/>
      <c r="K760" s="143"/>
      <c r="L760" s="143"/>
      <c r="M760" s="143"/>
      <c r="N760" s="143"/>
      <c r="O760" s="143"/>
      <c r="P760" s="74"/>
      <c r="Q760" s="89"/>
      <c r="R760" s="6"/>
      <c r="S760" s="39"/>
      <c r="T760" s="6"/>
      <c r="U760" s="5"/>
      <c r="V760" s="52"/>
      <c r="W760" s="56"/>
      <c r="X760" s="15"/>
      <c r="Y760" s="52"/>
      <c r="Z760" s="39"/>
      <c r="AA760" s="39"/>
      <c r="AB760" s="55"/>
      <c r="AC760" s="17"/>
      <c r="AD760" s="15"/>
      <c r="AE760" s="65"/>
      <c r="AF760" s="65"/>
      <c r="AG760" s="39"/>
      <c r="AH760" s="52"/>
      <c r="AO760" s="142"/>
    </row>
    <row r="761" spans="1:41" s="3" customFormat="1" ht="1.5" customHeight="1" x14ac:dyDescent="0.2">
      <c r="A761" s="3" t="s">
        <v>125</v>
      </c>
      <c r="P761" s="74"/>
      <c r="Q761" s="89"/>
      <c r="R761" s="6"/>
      <c r="S761" s="39"/>
      <c r="T761" s="6"/>
      <c r="U761" s="5"/>
      <c r="V761" s="52"/>
      <c r="W761" s="56"/>
      <c r="X761" s="15"/>
      <c r="Y761" s="52"/>
      <c r="Z761" s="39"/>
      <c r="AA761" s="39"/>
      <c r="AB761" s="55"/>
      <c r="AC761" s="17"/>
      <c r="AD761" s="15"/>
      <c r="AE761" s="65"/>
      <c r="AF761" s="65"/>
      <c r="AG761" s="39"/>
      <c r="AH761" s="52"/>
      <c r="AO761" s="142"/>
    </row>
    <row r="762" spans="1:41" s="3" customFormat="1" ht="10.5" customHeight="1" x14ac:dyDescent="0.2">
      <c r="B762" s="114" t="s">
        <v>57</v>
      </c>
      <c r="D762" s="40"/>
      <c r="E762" s="74" t="s">
        <v>656</v>
      </c>
      <c r="F762" s="74"/>
      <c r="G762" s="30" t="s">
        <v>657</v>
      </c>
      <c r="H762" s="30"/>
      <c r="I762" s="30"/>
      <c r="J762" s="30"/>
      <c r="K762" s="30"/>
      <c r="L762" s="30" t="s">
        <v>264</v>
      </c>
      <c r="M762" s="30"/>
      <c r="N762" s="30"/>
      <c r="P762" s="74" t="s">
        <v>658</v>
      </c>
      <c r="Q762" s="89"/>
      <c r="R762" s="29"/>
      <c r="S762" s="39">
        <f>IF(Suggested="Yes",AA762,AG762)</f>
        <v>24.65</v>
      </c>
      <c r="T762" s="37" t="s">
        <v>49</v>
      </c>
      <c r="U762" s="5" t="str">
        <f>+Instructions!$B$3</f>
        <v>G</v>
      </c>
      <c r="V762" s="52"/>
      <c r="W762" s="56">
        <f>+Instructions!$C$22</f>
        <v>0</v>
      </c>
      <c r="X762" s="17">
        <f>ROUND($AA762*(1-W762)+0.004999,2)</f>
        <v>24.65</v>
      </c>
      <c r="Y762" s="52"/>
      <c r="Z762" s="6" t="s">
        <v>868</v>
      </c>
      <c r="AA762" s="39">
        <v>24.65</v>
      </c>
      <c r="AB762" s="60">
        <f>+W762</f>
        <v>0</v>
      </c>
      <c r="AC762" s="17">
        <f>+X762</f>
        <v>24.65</v>
      </c>
      <c r="AD762" s="12">
        <f>(AG762-AC762)/AG762</f>
        <v>0</v>
      </c>
      <c r="AE762" s="122"/>
      <c r="AF762" s="129">
        <v>1</v>
      </c>
      <c r="AG762" s="38">
        <f>SUM(AJ762:AL762)+AE762</f>
        <v>24.65</v>
      </c>
      <c r="AH762" s="52"/>
      <c r="AJ762" s="17">
        <f>ROUND(AC762/(1-VLOOKUP(AF762,Group,2,FALSE)),2)</f>
        <v>24.65</v>
      </c>
      <c r="AK762" s="17">
        <f>IF(VLOOKUP(AF762,Group,5,FALSE)="YES",VLOOKUP(ROUND(ROUND(AJ762,1)-AJ762,2),Round,2,FALSE)+VLOOKUP(AF762,Group,6,FALSE),0)</f>
        <v>0</v>
      </c>
      <c r="AL762" s="17">
        <f>IF(VLOOKUP(AF762,Group,7,FALSE)="",0,ROUND(AJ762-0.04999,1)-AJ762+AM762)</f>
        <v>0</v>
      </c>
      <c r="AM762" s="17" t="str">
        <f>IF(VLOOKUP(AF762,Group,7,FALSE)="","",VLOOKUP(AF762,Group,7,FALSE))</f>
        <v/>
      </c>
      <c r="AO762" s="100" t="s">
        <v>61</v>
      </c>
    </row>
    <row r="763" spans="1:41" s="3" customFormat="1" ht="2.85" customHeight="1" x14ac:dyDescent="0.2">
      <c r="C763" s="73"/>
      <c r="P763" s="74"/>
      <c r="Q763" s="89"/>
      <c r="R763" s="6"/>
      <c r="S763" s="39"/>
      <c r="T763" s="6"/>
      <c r="U763" s="5"/>
      <c r="V763" s="52"/>
      <c r="W763" s="56"/>
      <c r="X763" s="15"/>
      <c r="Y763" s="52"/>
      <c r="Z763" s="39"/>
      <c r="AA763" s="39"/>
      <c r="AB763" s="55"/>
      <c r="AC763" s="17"/>
      <c r="AD763" s="15"/>
      <c r="AE763" s="65"/>
      <c r="AF763" s="65"/>
      <c r="AG763" s="39"/>
      <c r="AH763" s="52"/>
      <c r="AO763" s="142"/>
    </row>
    <row r="764" spans="1:41" s="3" customFormat="1" ht="9.9499999999999993" customHeight="1" x14ac:dyDescent="0.2">
      <c r="D764" s="40" t="s">
        <v>10</v>
      </c>
      <c r="E764" s="143" t="s">
        <v>640</v>
      </c>
      <c r="F764" s="143"/>
      <c r="G764" s="143"/>
      <c r="H764" s="143"/>
      <c r="I764" s="143"/>
      <c r="J764" s="143"/>
      <c r="K764" s="143"/>
      <c r="L764" s="143"/>
      <c r="M764" s="143"/>
      <c r="N764" s="143"/>
      <c r="O764" s="143"/>
      <c r="P764" s="74"/>
      <c r="Q764" s="89"/>
      <c r="R764" s="6"/>
      <c r="S764" s="39"/>
      <c r="T764" s="6"/>
      <c r="U764" s="5"/>
      <c r="V764" s="52"/>
      <c r="W764" s="56"/>
      <c r="X764" s="15"/>
      <c r="Y764" s="52"/>
      <c r="Z764" s="39"/>
      <c r="AA764" s="39"/>
      <c r="AB764" s="55"/>
      <c r="AC764" s="17"/>
      <c r="AD764" s="15"/>
      <c r="AE764" s="65"/>
      <c r="AF764" s="65"/>
      <c r="AG764" s="39"/>
      <c r="AH764" s="52"/>
      <c r="AO764" s="142"/>
    </row>
    <row r="765" spans="1:41" s="3" customFormat="1" ht="1.5" customHeight="1" x14ac:dyDescent="0.2">
      <c r="A765" s="3" t="s">
        <v>125</v>
      </c>
      <c r="P765" s="74"/>
      <c r="Q765" s="89"/>
      <c r="R765" s="6"/>
      <c r="S765" s="39"/>
      <c r="T765" s="6"/>
      <c r="U765" s="5"/>
      <c r="V765" s="52"/>
      <c r="W765" s="56"/>
      <c r="X765" s="15"/>
      <c r="Y765" s="52"/>
      <c r="Z765" s="39"/>
      <c r="AA765" s="39"/>
      <c r="AB765" s="55"/>
      <c r="AC765" s="17"/>
      <c r="AD765" s="15"/>
      <c r="AE765" s="65"/>
      <c r="AF765" s="65"/>
      <c r="AG765" s="39"/>
      <c r="AH765" s="52"/>
      <c r="AO765" s="142"/>
    </row>
    <row r="766" spans="1:41" s="3" customFormat="1" ht="10.5" customHeight="1" x14ac:dyDescent="0.2">
      <c r="B766" s="114" t="s">
        <v>57</v>
      </c>
      <c r="D766" s="40"/>
      <c r="E766" s="74" t="s">
        <v>638</v>
      </c>
      <c r="F766" s="74"/>
      <c r="G766" s="30" t="s">
        <v>641</v>
      </c>
      <c r="H766" s="30"/>
      <c r="I766" s="30"/>
      <c r="J766" s="30"/>
      <c r="K766" s="30"/>
      <c r="L766" s="30" t="s">
        <v>659</v>
      </c>
      <c r="M766" s="30"/>
      <c r="N766" s="30"/>
      <c r="P766" s="74" t="s">
        <v>639</v>
      </c>
      <c r="Q766" s="89"/>
      <c r="R766" s="29"/>
      <c r="S766" s="39">
        <f>IF(Suggested="Yes",AA766,AG766)</f>
        <v>52</v>
      </c>
      <c r="T766" s="37" t="s">
        <v>49</v>
      </c>
      <c r="U766" s="5" t="str">
        <f>+Instructions!$B$3</f>
        <v>G</v>
      </c>
      <c r="V766" s="52"/>
      <c r="W766" s="56">
        <f>+Instructions!$C$22</f>
        <v>0</v>
      </c>
      <c r="X766" s="17">
        <f>ROUND($AA766*(1-W766)+0.004999,2)</f>
        <v>52</v>
      </c>
      <c r="Y766" s="52"/>
      <c r="Z766" s="6" t="s">
        <v>868</v>
      </c>
      <c r="AA766" s="39">
        <v>52</v>
      </c>
      <c r="AB766" s="60">
        <f>+W766</f>
        <v>0</v>
      </c>
      <c r="AC766" s="17">
        <f>+X766</f>
        <v>52</v>
      </c>
      <c r="AD766" s="12">
        <f>(AG766-AC766)/AG766</f>
        <v>0</v>
      </c>
      <c r="AE766" s="122"/>
      <c r="AF766" s="129">
        <v>1</v>
      </c>
      <c r="AG766" s="38">
        <f>SUM(AJ766:AL766)+AE766</f>
        <v>52</v>
      </c>
      <c r="AH766" s="52"/>
      <c r="AJ766" s="17">
        <f>ROUND(AC766/(1-VLOOKUP(AF766,Group,2,FALSE)),2)</f>
        <v>52</v>
      </c>
      <c r="AK766" s="17">
        <f>IF(VLOOKUP(AF766,Group,5,FALSE)="YES",VLOOKUP(ROUND(ROUND(AJ766,1)-AJ766,2),Round,2,FALSE)+VLOOKUP(AF766,Group,6,FALSE),0)</f>
        <v>0</v>
      </c>
      <c r="AL766" s="17">
        <f>IF(VLOOKUP(AF766,Group,7,FALSE)="",0,ROUND(AJ766-0.04999,1)-AJ766+AM766)</f>
        <v>0</v>
      </c>
      <c r="AM766" s="17" t="str">
        <f>IF(VLOOKUP(AF766,Group,7,FALSE)="","",VLOOKUP(AF766,Group,7,FALSE))</f>
        <v/>
      </c>
      <c r="AO766" s="100" t="s">
        <v>61</v>
      </c>
    </row>
    <row r="767" spans="1:41" s="3" customFormat="1" ht="1.5" customHeight="1" x14ac:dyDescent="0.2">
      <c r="A767" s="3" t="s">
        <v>125</v>
      </c>
      <c r="P767" s="74"/>
      <c r="Q767" s="89"/>
      <c r="R767" s="6"/>
      <c r="S767" s="39"/>
      <c r="T767" s="6"/>
      <c r="U767" s="5"/>
      <c r="V767" s="52"/>
      <c r="W767" s="56"/>
      <c r="X767" s="15"/>
      <c r="Y767" s="52"/>
      <c r="Z767" s="39"/>
      <c r="AA767" s="39"/>
      <c r="AB767" s="55"/>
      <c r="AC767" s="17"/>
      <c r="AD767" s="15"/>
      <c r="AE767" s="65"/>
      <c r="AF767" s="65"/>
      <c r="AG767" s="39"/>
      <c r="AH767" s="52"/>
      <c r="AO767" s="142"/>
    </row>
    <row r="768" spans="1:41" s="3" customFormat="1" ht="10.5" customHeight="1" x14ac:dyDescent="0.2">
      <c r="B768" s="114" t="s">
        <v>57</v>
      </c>
      <c r="D768" s="40"/>
      <c r="E768" s="74" t="s">
        <v>638</v>
      </c>
      <c r="F768" s="74"/>
      <c r="G768" s="30" t="s">
        <v>641</v>
      </c>
      <c r="H768" s="30"/>
      <c r="I768" s="30"/>
      <c r="J768" s="30"/>
      <c r="K768" s="30"/>
      <c r="L768" s="30" t="s">
        <v>660</v>
      </c>
      <c r="M768" s="30"/>
      <c r="N768" s="30"/>
      <c r="P768" s="74" t="s">
        <v>639</v>
      </c>
      <c r="Q768" s="89"/>
      <c r="R768" s="29"/>
      <c r="S768" s="39">
        <f>IF(Suggested="Yes",AA768,AG768)</f>
        <v>52</v>
      </c>
      <c r="T768" s="37" t="s">
        <v>49</v>
      </c>
      <c r="U768" s="5" t="str">
        <f>+Instructions!$B$3</f>
        <v>G</v>
      </c>
      <c r="V768" s="52"/>
      <c r="W768" s="56">
        <f>+Instructions!$C$22</f>
        <v>0</v>
      </c>
      <c r="X768" s="17">
        <f>ROUND($AA768*(1-W768)+0.004999,2)</f>
        <v>52</v>
      </c>
      <c r="Y768" s="52"/>
      <c r="Z768" s="6" t="s">
        <v>868</v>
      </c>
      <c r="AA768" s="39">
        <v>52</v>
      </c>
      <c r="AB768" s="60">
        <f>+W768</f>
        <v>0</v>
      </c>
      <c r="AC768" s="17">
        <f>+X768</f>
        <v>52</v>
      </c>
      <c r="AD768" s="12">
        <f>(AG768-AC768)/AG768</f>
        <v>0</v>
      </c>
      <c r="AE768" s="122"/>
      <c r="AF768" s="129">
        <v>1</v>
      </c>
      <c r="AG768" s="38">
        <f>SUM(AJ768:AL768)+AE768</f>
        <v>52</v>
      </c>
      <c r="AH768" s="52"/>
      <c r="AJ768" s="17">
        <f>ROUND(AC768/(1-VLOOKUP(AF768,Group,2,FALSE)),2)</f>
        <v>52</v>
      </c>
      <c r="AK768" s="17">
        <f>IF(VLOOKUP(AF768,Group,5,FALSE)="YES",VLOOKUP(ROUND(ROUND(AJ768,1)-AJ768,2),Round,2,FALSE)+VLOOKUP(AF768,Group,6,FALSE),0)</f>
        <v>0</v>
      </c>
      <c r="AL768" s="17">
        <f>IF(VLOOKUP(AF768,Group,7,FALSE)="",0,ROUND(AJ768-0.04999,1)-AJ768+AM768)</f>
        <v>0</v>
      </c>
      <c r="AM768" s="17" t="str">
        <f>IF(VLOOKUP(AF768,Group,7,FALSE)="","",VLOOKUP(AF768,Group,7,FALSE))</f>
        <v/>
      </c>
      <c r="AO768" s="100" t="s">
        <v>61</v>
      </c>
    </row>
    <row r="769" spans="1:41" s="3" customFormat="1" ht="2.85" customHeight="1" x14ac:dyDescent="0.2">
      <c r="C769" s="73"/>
      <c r="P769" s="74"/>
      <c r="Q769" s="89"/>
      <c r="R769" s="6"/>
      <c r="S769" s="39"/>
      <c r="T769" s="6"/>
      <c r="U769" s="5"/>
      <c r="V769" s="52"/>
      <c r="W769" s="56"/>
      <c r="X769" s="15"/>
      <c r="Y769" s="52"/>
      <c r="Z769" s="39"/>
      <c r="AA769" s="39"/>
      <c r="AB769" s="55"/>
      <c r="AC769" s="17"/>
      <c r="AD769" s="15"/>
      <c r="AE769" s="65"/>
      <c r="AF769" s="65"/>
      <c r="AG769" s="39"/>
      <c r="AH769" s="52"/>
      <c r="AO769" s="142"/>
    </row>
    <row r="770" spans="1:41" s="3" customFormat="1" ht="10.5" customHeight="1" x14ac:dyDescent="0.2">
      <c r="B770" s="114" t="s">
        <v>57</v>
      </c>
      <c r="D770" s="40"/>
      <c r="E770" s="74" t="s">
        <v>661</v>
      </c>
      <c r="F770" s="74"/>
      <c r="G770" s="30" t="s">
        <v>662</v>
      </c>
      <c r="H770" s="30"/>
      <c r="I770" s="30"/>
      <c r="J770" s="30"/>
      <c r="K770" s="30"/>
      <c r="L770" s="30" t="s">
        <v>264</v>
      </c>
      <c r="M770" s="30"/>
      <c r="N770" s="30"/>
      <c r="P770" s="74" t="s">
        <v>663</v>
      </c>
      <c r="Q770" s="89"/>
      <c r="R770" s="29"/>
      <c r="S770" s="39">
        <f>IF(Suggested="Yes",AA770,AG770)</f>
        <v>30.5</v>
      </c>
      <c r="T770" s="37" t="s">
        <v>49</v>
      </c>
      <c r="U770" s="5" t="str">
        <f>+Instructions!$B$3</f>
        <v>G</v>
      </c>
      <c r="V770" s="52"/>
      <c r="W770" s="56">
        <f>+Instructions!$C$22</f>
        <v>0</v>
      </c>
      <c r="X770" s="17">
        <f>ROUND($AA770*(1-W770)+0.004999,2)</f>
        <v>30.5</v>
      </c>
      <c r="Y770" s="52"/>
      <c r="Z770" s="6" t="s">
        <v>868</v>
      </c>
      <c r="AA770" s="39">
        <v>30.5</v>
      </c>
      <c r="AB770" s="60">
        <f>+W770</f>
        <v>0</v>
      </c>
      <c r="AC770" s="17">
        <f>+X770</f>
        <v>30.5</v>
      </c>
      <c r="AD770" s="12">
        <f>(AG770-AC770)/AG770</f>
        <v>0</v>
      </c>
      <c r="AE770" s="122"/>
      <c r="AF770" s="129">
        <v>1</v>
      </c>
      <c r="AG770" s="38">
        <f>SUM(AJ770:AL770)+AE770</f>
        <v>30.5</v>
      </c>
      <c r="AH770" s="52"/>
      <c r="AJ770" s="17">
        <f>ROUND(AC770/(1-VLOOKUP(AF770,Group,2,FALSE)),2)</f>
        <v>30.5</v>
      </c>
      <c r="AK770" s="17">
        <f>IF(VLOOKUP(AF770,Group,5,FALSE)="YES",VLOOKUP(ROUND(ROUND(AJ770,1)-AJ770,2),Round,2,FALSE)+VLOOKUP(AF770,Group,6,FALSE),0)</f>
        <v>0</v>
      </c>
      <c r="AL770" s="17">
        <f>IF(VLOOKUP(AF770,Group,7,FALSE)="",0,ROUND(AJ770-0.04999,1)-AJ770+AM770)</f>
        <v>0</v>
      </c>
      <c r="AM770" s="17" t="str">
        <f>IF(VLOOKUP(AF770,Group,7,FALSE)="","",VLOOKUP(AF770,Group,7,FALSE))</f>
        <v/>
      </c>
      <c r="AO770" s="100" t="s">
        <v>61</v>
      </c>
    </row>
    <row r="771" spans="1:41" s="3" customFormat="1" ht="1.5" customHeight="1" x14ac:dyDescent="0.2">
      <c r="A771" s="3" t="s">
        <v>125</v>
      </c>
      <c r="P771" s="74"/>
      <c r="Q771" s="89"/>
      <c r="R771" s="6"/>
      <c r="S771" s="39"/>
      <c r="T771" s="6"/>
      <c r="U771" s="5"/>
      <c r="V771" s="52"/>
      <c r="W771" s="56"/>
      <c r="X771" s="15"/>
      <c r="Y771" s="52"/>
      <c r="Z771" s="39"/>
      <c r="AA771" s="39"/>
      <c r="AB771" s="55"/>
      <c r="AC771" s="17"/>
      <c r="AD771" s="15"/>
      <c r="AE771" s="65"/>
      <c r="AF771" s="65"/>
      <c r="AG771" s="39"/>
      <c r="AH771" s="52"/>
      <c r="AO771" s="142"/>
    </row>
    <row r="772" spans="1:41" s="3" customFormat="1" ht="10.5" customHeight="1" x14ac:dyDescent="0.2">
      <c r="B772" s="114" t="s">
        <v>57</v>
      </c>
      <c r="D772" s="40"/>
      <c r="E772" s="74" t="s">
        <v>661</v>
      </c>
      <c r="F772" s="74"/>
      <c r="G772" s="30" t="s">
        <v>662</v>
      </c>
      <c r="H772" s="30"/>
      <c r="I772" s="30"/>
      <c r="J772" s="30"/>
      <c r="K772" s="30"/>
      <c r="L772" s="30" t="s">
        <v>659</v>
      </c>
      <c r="M772" s="30"/>
      <c r="N772" s="30"/>
      <c r="P772" s="74" t="s">
        <v>663</v>
      </c>
      <c r="Q772" s="89"/>
      <c r="R772" s="29"/>
      <c r="S772" s="39">
        <f>IF(Suggested="Yes",AA772,AG772)</f>
        <v>30.5</v>
      </c>
      <c r="T772" s="37" t="s">
        <v>49</v>
      </c>
      <c r="U772" s="5" t="str">
        <f>+Instructions!$B$3</f>
        <v>G</v>
      </c>
      <c r="V772" s="52"/>
      <c r="W772" s="56">
        <f>+Instructions!$C$22</f>
        <v>0</v>
      </c>
      <c r="X772" s="17">
        <f>ROUND($AA772*(1-W772)+0.004999,2)</f>
        <v>30.5</v>
      </c>
      <c r="Y772" s="52"/>
      <c r="Z772" s="6" t="s">
        <v>868</v>
      </c>
      <c r="AA772" s="39">
        <v>30.5</v>
      </c>
      <c r="AB772" s="60">
        <f>+W772</f>
        <v>0</v>
      </c>
      <c r="AC772" s="17">
        <f>+X772</f>
        <v>30.5</v>
      </c>
      <c r="AD772" s="12">
        <f>(AG772-AC772)/AG772</f>
        <v>0</v>
      </c>
      <c r="AE772" s="122"/>
      <c r="AF772" s="129">
        <v>1</v>
      </c>
      <c r="AG772" s="38">
        <f>SUM(AJ772:AL772)+AE772</f>
        <v>30.5</v>
      </c>
      <c r="AH772" s="52"/>
      <c r="AJ772" s="17">
        <f>ROUND(AC772/(1-VLOOKUP(AF772,Group,2,FALSE)),2)</f>
        <v>30.5</v>
      </c>
      <c r="AK772" s="17">
        <f>IF(VLOOKUP(AF772,Group,5,FALSE)="YES",VLOOKUP(ROUND(ROUND(AJ772,1)-AJ772,2),Round,2,FALSE)+VLOOKUP(AF772,Group,6,FALSE),0)</f>
        <v>0</v>
      </c>
      <c r="AL772" s="17">
        <f>IF(VLOOKUP(AF772,Group,7,FALSE)="",0,ROUND(AJ772-0.04999,1)-AJ772+AM772)</f>
        <v>0</v>
      </c>
      <c r="AM772" s="17" t="str">
        <f>IF(VLOOKUP(AF772,Group,7,FALSE)="","",VLOOKUP(AF772,Group,7,FALSE))</f>
        <v/>
      </c>
      <c r="AO772" s="100" t="s">
        <v>61</v>
      </c>
    </row>
    <row r="773" spans="1:41" s="3" customFormat="1" ht="1.5" customHeight="1" x14ac:dyDescent="0.2">
      <c r="A773" s="3" t="s">
        <v>125</v>
      </c>
      <c r="P773" s="74"/>
      <c r="Q773" s="89"/>
      <c r="R773" s="6"/>
      <c r="S773" s="39"/>
      <c r="T773" s="6"/>
      <c r="U773" s="5"/>
      <c r="V773" s="52"/>
      <c r="W773" s="56"/>
      <c r="X773" s="15"/>
      <c r="Y773" s="52"/>
      <c r="Z773" s="39"/>
      <c r="AA773" s="39"/>
      <c r="AB773" s="55"/>
      <c r="AC773" s="17"/>
      <c r="AD773" s="15"/>
      <c r="AE773" s="65"/>
      <c r="AF773" s="65"/>
      <c r="AG773" s="39"/>
      <c r="AH773" s="52"/>
      <c r="AO773" s="142"/>
    </row>
    <row r="774" spans="1:41" s="3" customFormat="1" ht="10.5" customHeight="1" x14ac:dyDescent="0.2">
      <c r="B774" s="114" t="s">
        <v>57</v>
      </c>
      <c r="D774" s="40"/>
      <c r="E774" s="74" t="s">
        <v>661</v>
      </c>
      <c r="F774" s="74"/>
      <c r="G774" s="30" t="s">
        <v>662</v>
      </c>
      <c r="H774" s="30"/>
      <c r="I774" s="30"/>
      <c r="J774" s="30"/>
      <c r="K774" s="30"/>
      <c r="L774" s="30" t="s">
        <v>660</v>
      </c>
      <c r="M774" s="30"/>
      <c r="N774" s="30"/>
      <c r="P774" s="74" t="s">
        <v>663</v>
      </c>
      <c r="Q774" s="89"/>
      <c r="R774" s="29"/>
      <c r="S774" s="39">
        <f>IF(Suggested="Yes",AA774,AG774)</f>
        <v>30.5</v>
      </c>
      <c r="T774" s="37" t="s">
        <v>49</v>
      </c>
      <c r="U774" s="5" t="str">
        <f>+Instructions!$B$3</f>
        <v>G</v>
      </c>
      <c r="V774" s="52"/>
      <c r="W774" s="56">
        <f>+Instructions!$C$22</f>
        <v>0</v>
      </c>
      <c r="X774" s="17">
        <f>ROUND($AA774*(1-W774)+0.004999,2)</f>
        <v>30.5</v>
      </c>
      <c r="Y774" s="52"/>
      <c r="Z774" s="6" t="s">
        <v>868</v>
      </c>
      <c r="AA774" s="39">
        <v>30.5</v>
      </c>
      <c r="AB774" s="60">
        <f>+W774</f>
        <v>0</v>
      </c>
      <c r="AC774" s="17">
        <f>+X774</f>
        <v>30.5</v>
      </c>
      <c r="AD774" s="12">
        <f>(AG774-AC774)/AG774</f>
        <v>0</v>
      </c>
      <c r="AE774" s="122"/>
      <c r="AF774" s="129">
        <v>1</v>
      </c>
      <c r="AG774" s="38">
        <f>SUM(AJ774:AL774)+AE774</f>
        <v>30.5</v>
      </c>
      <c r="AH774" s="52"/>
      <c r="AJ774" s="17">
        <f>ROUND(AC774/(1-VLOOKUP(AF774,Group,2,FALSE)),2)</f>
        <v>30.5</v>
      </c>
      <c r="AK774" s="17">
        <f>IF(VLOOKUP(AF774,Group,5,FALSE)="YES",VLOOKUP(ROUND(ROUND(AJ774,1)-AJ774,2),Round,2,FALSE)+VLOOKUP(AF774,Group,6,FALSE),0)</f>
        <v>0</v>
      </c>
      <c r="AL774" s="17">
        <f>IF(VLOOKUP(AF774,Group,7,FALSE)="",0,ROUND(AJ774-0.04999,1)-AJ774+AM774)</f>
        <v>0</v>
      </c>
      <c r="AM774" s="17" t="str">
        <f>IF(VLOOKUP(AF774,Group,7,FALSE)="","",VLOOKUP(AF774,Group,7,FALSE))</f>
        <v/>
      </c>
      <c r="AO774" s="100" t="s">
        <v>61</v>
      </c>
    </row>
    <row r="775" spans="1:41" s="3" customFormat="1" ht="2.85" customHeight="1" x14ac:dyDescent="0.2">
      <c r="C775" s="73"/>
      <c r="P775" s="74"/>
      <c r="Q775" s="89"/>
      <c r="R775" s="6"/>
      <c r="S775" s="39"/>
      <c r="T775" s="6"/>
      <c r="U775" s="5"/>
      <c r="V775" s="52"/>
      <c r="W775" s="56"/>
      <c r="X775" s="15"/>
      <c r="Y775" s="52"/>
      <c r="Z775" s="39"/>
      <c r="AA775" s="39"/>
      <c r="AB775" s="55"/>
      <c r="AC775" s="17"/>
      <c r="AD775" s="15"/>
      <c r="AE775" s="65"/>
      <c r="AF775" s="65"/>
      <c r="AG775" s="39"/>
      <c r="AH775" s="52"/>
      <c r="AO775" s="142"/>
    </row>
    <row r="776" spans="1:41" s="3" customFormat="1" ht="9.9499999999999993" customHeight="1" x14ac:dyDescent="0.2">
      <c r="D776" s="40" t="s">
        <v>10</v>
      </c>
      <c r="E776" s="143" t="s">
        <v>664</v>
      </c>
      <c r="F776" s="143"/>
      <c r="G776" s="143"/>
      <c r="H776" s="143"/>
      <c r="I776" s="143"/>
      <c r="J776" s="143"/>
      <c r="K776" s="143"/>
      <c r="L776" s="143"/>
      <c r="M776" s="143"/>
      <c r="N776" s="143"/>
      <c r="O776" s="143"/>
      <c r="P776" s="74"/>
      <c r="Q776" s="89"/>
      <c r="R776" s="6"/>
      <c r="S776" s="39"/>
      <c r="T776" s="6"/>
      <c r="U776" s="5"/>
      <c r="V776" s="52"/>
      <c r="W776" s="56"/>
      <c r="X776" s="15"/>
      <c r="Y776" s="52"/>
      <c r="Z776" s="39"/>
      <c r="AA776" s="39"/>
      <c r="AB776" s="55"/>
      <c r="AC776" s="17"/>
      <c r="AD776" s="15"/>
      <c r="AE776" s="65"/>
      <c r="AF776" s="65"/>
      <c r="AG776" s="39"/>
      <c r="AH776" s="52"/>
      <c r="AO776" s="142"/>
    </row>
    <row r="777" spans="1:41" s="3" customFormat="1" ht="1.5" customHeight="1" x14ac:dyDescent="0.2">
      <c r="A777" s="3" t="s">
        <v>125</v>
      </c>
      <c r="P777" s="74"/>
      <c r="Q777" s="89"/>
      <c r="R777" s="6"/>
      <c r="S777" s="39"/>
      <c r="T777" s="6"/>
      <c r="U777" s="5"/>
      <c r="V777" s="52"/>
      <c r="W777" s="56"/>
      <c r="X777" s="15"/>
      <c r="Y777" s="52"/>
      <c r="Z777" s="39"/>
      <c r="AA777" s="39"/>
      <c r="AB777" s="55"/>
      <c r="AC777" s="17"/>
      <c r="AD777" s="15"/>
      <c r="AE777" s="65"/>
      <c r="AF777" s="65"/>
      <c r="AG777" s="39"/>
      <c r="AH777" s="52"/>
      <c r="AO777" s="142"/>
    </row>
    <row r="778" spans="1:41" s="3" customFormat="1" ht="10.5" customHeight="1" x14ac:dyDescent="0.2">
      <c r="B778" s="114" t="s">
        <v>57</v>
      </c>
      <c r="D778" s="40"/>
      <c r="E778" s="74" t="s">
        <v>665</v>
      </c>
      <c r="F778" s="74"/>
      <c r="G778" s="30" t="s">
        <v>666</v>
      </c>
      <c r="H778" s="30"/>
      <c r="I778" s="30"/>
      <c r="J778" s="30"/>
      <c r="K778" s="30"/>
      <c r="L778" s="30" t="s">
        <v>264</v>
      </c>
      <c r="M778" s="30"/>
      <c r="N778" s="30"/>
      <c r="P778" s="74" t="s">
        <v>667</v>
      </c>
      <c r="Q778" s="89"/>
      <c r="R778" s="29"/>
      <c r="S778" s="39">
        <f>IF(Suggested="Yes",AA778,AG778)</f>
        <v>18.8</v>
      </c>
      <c r="T778" s="37" t="s">
        <v>49</v>
      </c>
      <c r="U778" s="5" t="str">
        <f>+Instructions!$B$3</f>
        <v>G</v>
      </c>
      <c r="V778" s="52"/>
      <c r="W778" s="56">
        <f>+Instructions!$C$22</f>
        <v>0</v>
      </c>
      <c r="X778" s="17">
        <f>ROUND($AA778*(1-W778)+0.004999,2)</f>
        <v>18.8</v>
      </c>
      <c r="Y778" s="52"/>
      <c r="Z778" s="6" t="s">
        <v>868</v>
      </c>
      <c r="AA778" s="39">
        <v>18.8</v>
      </c>
      <c r="AB778" s="60">
        <f>+W778</f>
        <v>0</v>
      </c>
      <c r="AC778" s="17">
        <f>+X778</f>
        <v>18.8</v>
      </c>
      <c r="AD778" s="12">
        <f>(AG778-AC778)/AG778</f>
        <v>0</v>
      </c>
      <c r="AE778" s="122"/>
      <c r="AF778" s="129">
        <v>1</v>
      </c>
      <c r="AG778" s="38">
        <f>SUM(AJ778:AL778)+AE778</f>
        <v>18.8</v>
      </c>
      <c r="AH778" s="52"/>
      <c r="AJ778" s="17">
        <f>ROUND(AC778/(1-VLOOKUP(AF778,Group,2,FALSE)),2)</f>
        <v>18.8</v>
      </c>
      <c r="AK778" s="17">
        <f>IF(VLOOKUP(AF778,Group,5,FALSE)="YES",VLOOKUP(ROUND(ROUND(AJ778,1)-AJ778,2),Round,2,FALSE)+VLOOKUP(AF778,Group,6,FALSE),0)</f>
        <v>0</v>
      </c>
      <c r="AL778" s="17">
        <f>IF(VLOOKUP(AF778,Group,7,FALSE)="",0,ROUND(AJ778-0.04999,1)-AJ778+AM778)</f>
        <v>0</v>
      </c>
      <c r="AM778" s="17" t="str">
        <f>IF(VLOOKUP(AF778,Group,7,FALSE)="","",VLOOKUP(AF778,Group,7,FALSE))</f>
        <v/>
      </c>
      <c r="AO778" s="100" t="s">
        <v>61</v>
      </c>
    </row>
    <row r="779" spans="1:41" s="3" customFormat="1" ht="2.85" customHeight="1" x14ac:dyDescent="0.2">
      <c r="C779" s="73"/>
      <c r="P779" s="74"/>
      <c r="Q779" s="89"/>
      <c r="R779" s="6"/>
      <c r="S779" s="39"/>
      <c r="T779" s="6"/>
      <c r="U779" s="5"/>
      <c r="V779" s="52"/>
      <c r="W779" s="56"/>
      <c r="X779" s="15"/>
      <c r="Y779" s="52"/>
      <c r="Z779" s="39"/>
      <c r="AA779" s="39"/>
      <c r="AB779" s="55"/>
      <c r="AC779" s="17"/>
      <c r="AD779" s="15"/>
      <c r="AE779" s="65"/>
      <c r="AF779" s="65"/>
      <c r="AG779" s="39"/>
      <c r="AH779" s="52"/>
      <c r="AO779" s="142"/>
    </row>
    <row r="780" spans="1:41" s="3" customFormat="1" ht="9.9499999999999993" customHeight="1" x14ac:dyDescent="0.2">
      <c r="D780" s="40" t="s">
        <v>10</v>
      </c>
      <c r="E780" s="143" t="s">
        <v>668</v>
      </c>
      <c r="F780" s="143"/>
      <c r="G780" s="143"/>
      <c r="H780" s="143"/>
      <c r="I780" s="143"/>
      <c r="J780" s="143"/>
      <c r="K780" s="143"/>
      <c r="L780" s="143"/>
      <c r="M780" s="143"/>
      <c r="N780" s="143"/>
      <c r="O780" s="143"/>
      <c r="P780" s="74"/>
      <c r="Q780" s="89"/>
      <c r="R780" s="6"/>
      <c r="S780" s="39"/>
      <c r="T780" s="6"/>
      <c r="U780" s="5"/>
      <c r="V780" s="52"/>
      <c r="W780" s="56"/>
      <c r="X780" s="15"/>
      <c r="Y780" s="52"/>
      <c r="Z780" s="39"/>
      <c r="AA780" s="39"/>
      <c r="AB780" s="55"/>
      <c r="AC780" s="17"/>
      <c r="AD780" s="15"/>
      <c r="AE780" s="65"/>
      <c r="AF780" s="65"/>
      <c r="AG780" s="39"/>
      <c r="AH780" s="52"/>
      <c r="AO780" s="142"/>
    </row>
    <row r="781" spans="1:41" s="3" customFormat="1" ht="1.5" customHeight="1" x14ac:dyDescent="0.2">
      <c r="A781" s="3" t="s">
        <v>125</v>
      </c>
      <c r="P781" s="74"/>
      <c r="Q781" s="89"/>
      <c r="R781" s="6"/>
      <c r="S781" s="39"/>
      <c r="T781" s="6"/>
      <c r="U781" s="5"/>
      <c r="V781" s="52"/>
      <c r="W781" s="56"/>
      <c r="X781" s="15"/>
      <c r="Y781" s="52"/>
      <c r="Z781" s="39"/>
      <c r="AA781" s="39"/>
      <c r="AB781" s="55"/>
      <c r="AC781" s="17"/>
      <c r="AD781" s="15"/>
      <c r="AE781" s="65"/>
      <c r="AF781" s="65"/>
      <c r="AG781" s="39"/>
      <c r="AH781" s="52"/>
      <c r="AO781" s="142"/>
    </row>
    <row r="782" spans="1:41" s="3" customFormat="1" ht="10.5" customHeight="1" x14ac:dyDescent="0.2">
      <c r="B782" s="114" t="s">
        <v>57</v>
      </c>
      <c r="D782" s="40"/>
      <c r="E782" s="74" t="s">
        <v>669</v>
      </c>
      <c r="F782" s="74"/>
      <c r="G782" s="30" t="s">
        <v>670</v>
      </c>
      <c r="H782" s="30"/>
      <c r="I782" s="30"/>
      <c r="J782" s="30"/>
      <c r="K782" s="30"/>
      <c r="L782" s="30" t="s">
        <v>264</v>
      </c>
      <c r="M782" s="30"/>
      <c r="N782" s="30"/>
      <c r="P782" s="74" t="s">
        <v>671</v>
      </c>
      <c r="Q782" s="89"/>
      <c r="R782" s="29"/>
      <c r="S782" s="39">
        <f>IF(Suggested="Yes",AA782,AG782)</f>
        <v>32.450000000000003</v>
      </c>
      <c r="T782" s="37" t="s">
        <v>49</v>
      </c>
      <c r="U782" s="5" t="str">
        <f>+Instructions!$B$3</f>
        <v>G</v>
      </c>
      <c r="V782" s="52"/>
      <c r="W782" s="56">
        <f>+Instructions!$C$22</f>
        <v>0</v>
      </c>
      <c r="X782" s="17">
        <f>ROUND($AA782*(1-W782)+0.004999,2)</f>
        <v>32.450000000000003</v>
      </c>
      <c r="Y782" s="52"/>
      <c r="Z782" s="6" t="s">
        <v>868</v>
      </c>
      <c r="AA782" s="39">
        <v>32.450000000000003</v>
      </c>
      <c r="AB782" s="60">
        <f>+W782</f>
        <v>0</v>
      </c>
      <c r="AC782" s="17">
        <f>+X782</f>
        <v>32.450000000000003</v>
      </c>
      <c r="AD782" s="12">
        <f>(AG782-AC782)/AG782</f>
        <v>0</v>
      </c>
      <c r="AE782" s="122"/>
      <c r="AF782" s="129">
        <v>1</v>
      </c>
      <c r="AG782" s="38">
        <f>SUM(AJ782:AL782)+AE782</f>
        <v>32.450000000000003</v>
      </c>
      <c r="AH782" s="52"/>
      <c r="AJ782" s="17">
        <f>ROUND(AC782/(1-VLOOKUP(AF782,Group,2,FALSE)),2)</f>
        <v>32.450000000000003</v>
      </c>
      <c r="AK782" s="17">
        <f>IF(VLOOKUP(AF782,Group,5,FALSE)="YES",VLOOKUP(ROUND(ROUND(AJ782,1)-AJ782,2),Round,2,FALSE)+VLOOKUP(AF782,Group,6,FALSE),0)</f>
        <v>0</v>
      </c>
      <c r="AL782" s="17">
        <f>IF(VLOOKUP(AF782,Group,7,FALSE)="",0,ROUND(AJ782-0.04999,1)-AJ782+AM782)</f>
        <v>0</v>
      </c>
      <c r="AM782" s="17" t="str">
        <f>IF(VLOOKUP(AF782,Group,7,FALSE)="","",VLOOKUP(AF782,Group,7,FALSE))</f>
        <v/>
      </c>
      <c r="AO782" s="100" t="s">
        <v>61</v>
      </c>
    </row>
    <row r="783" spans="1:41" s="3" customFormat="1" ht="2.85" customHeight="1" x14ac:dyDescent="0.2">
      <c r="C783" s="73"/>
      <c r="P783" s="74"/>
      <c r="Q783" s="89"/>
      <c r="R783" s="6"/>
      <c r="S783" s="39"/>
      <c r="T783" s="6"/>
      <c r="U783" s="5"/>
      <c r="V783" s="52"/>
      <c r="W783" s="56"/>
      <c r="X783" s="15"/>
      <c r="Y783" s="52"/>
      <c r="Z783" s="39"/>
      <c r="AA783" s="39"/>
      <c r="AB783" s="55"/>
      <c r="AC783" s="17"/>
      <c r="AD783" s="15"/>
      <c r="AE783" s="65"/>
      <c r="AF783" s="65"/>
      <c r="AG783" s="39"/>
      <c r="AH783" s="52"/>
      <c r="AO783" s="142"/>
    </row>
    <row r="784" spans="1:41" s="3" customFormat="1" ht="9.9499999999999993" customHeight="1" x14ac:dyDescent="0.2">
      <c r="D784" s="40" t="s">
        <v>10</v>
      </c>
      <c r="E784" s="143" t="s">
        <v>672</v>
      </c>
      <c r="F784" s="143"/>
      <c r="G784" s="143"/>
      <c r="H784" s="143"/>
      <c r="I784" s="143"/>
      <c r="J784" s="143"/>
      <c r="K784" s="143"/>
      <c r="L784" s="143"/>
      <c r="M784" s="143"/>
      <c r="N784" s="143"/>
      <c r="O784" s="143"/>
      <c r="P784" s="74"/>
      <c r="Q784" s="89"/>
      <c r="R784" s="6"/>
      <c r="S784" s="39"/>
      <c r="T784" s="6"/>
      <c r="U784" s="5"/>
      <c r="V784" s="52"/>
      <c r="W784" s="56"/>
      <c r="X784" s="15"/>
      <c r="Y784" s="52"/>
      <c r="Z784" s="39"/>
      <c r="AA784" s="39"/>
      <c r="AB784" s="55"/>
      <c r="AC784" s="17"/>
      <c r="AD784" s="15"/>
      <c r="AE784" s="65"/>
      <c r="AF784" s="65"/>
      <c r="AG784" s="39"/>
      <c r="AH784" s="52"/>
      <c r="AO784" s="142"/>
    </row>
    <row r="785" spans="1:41" s="3" customFormat="1" ht="1.5" customHeight="1" x14ac:dyDescent="0.2">
      <c r="A785" s="3" t="s">
        <v>125</v>
      </c>
      <c r="P785" s="74"/>
      <c r="Q785" s="89"/>
      <c r="R785" s="6"/>
      <c r="S785" s="39"/>
      <c r="T785" s="6"/>
      <c r="U785" s="5"/>
      <c r="V785" s="52"/>
      <c r="W785" s="56"/>
      <c r="X785" s="15"/>
      <c r="Y785" s="52"/>
      <c r="Z785" s="39"/>
      <c r="AA785" s="39"/>
      <c r="AB785" s="55"/>
      <c r="AC785" s="17"/>
      <c r="AD785" s="15"/>
      <c r="AE785" s="65"/>
      <c r="AF785" s="65"/>
      <c r="AG785" s="39"/>
      <c r="AH785" s="52"/>
      <c r="AO785" s="142"/>
    </row>
    <row r="786" spans="1:41" s="3" customFormat="1" ht="10.5" customHeight="1" x14ac:dyDescent="0.2">
      <c r="B786" s="114" t="s">
        <v>57</v>
      </c>
      <c r="D786" s="40"/>
      <c r="E786" s="74" t="s">
        <v>673</v>
      </c>
      <c r="F786" s="74"/>
      <c r="G786" s="30" t="s">
        <v>674</v>
      </c>
      <c r="H786" s="30"/>
      <c r="I786" s="30"/>
      <c r="J786" s="30"/>
      <c r="K786" s="30"/>
      <c r="L786" s="30" t="s">
        <v>264</v>
      </c>
      <c r="M786" s="30"/>
      <c r="N786" s="30"/>
      <c r="P786" s="74" t="s">
        <v>675</v>
      </c>
      <c r="Q786" s="89"/>
      <c r="R786" s="29"/>
      <c r="S786" s="39">
        <f>IF(Suggested="Yes",AA786,AG786)</f>
        <v>24.65</v>
      </c>
      <c r="T786" s="37" t="s">
        <v>49</v>
      </c>
      <c r="U786" s="5" t="str">
        <f>+Instructions!$B$3</f>
        <v>G</v>
      </c>
      <c r="V786" s="52"/>
      <c r="W786" s="56">
        <f>+Instructions!$C$22</f>
        <v>0</v>
      </c>
      <c r="X786" s="17">
        <f>ROUND($AA786*(1-W786)+0.004999,2)</f>
        <v>24.65</v>
      </c>
      <c r="Y786" s="52"/>
      <c r="Z786" s="6" t="s">
        <v>868</v>
      </c>
      <c r="AA786" s="39">
        <v>24.65</v>
      </c>
      <c r="AB786" s="60">
        <f>+W786</f>
        <v>0</v>
      </c>
      <c r="AC786" s="17">
        <f>+X786</f>
        <v>24.65</v>
      </c>
      <c r="AD786" s="12">
        <f>(AG786-AC786)/AG786</f>
        <v>0</v>
      </c>
      <c r="AE786" s="122"/>
      <c r="AF786" s="129">
        <v>1</v>
      </c>
      <c r="AG786" s="38">
        <f>SUM(AJ786:AL786)+AE786</f>
        <v>24.65</v>
      </c>
      <c r="AH786" s="52"/>
      <c r="AJ786" s="17">
        <f>ROUND(AC786/(1-VLOOKUP(AF786,Group,2,FALSE)),2)</f>
        <v>24.65</v>
      </c>
      <c r="AK786" s="17">
        <f>IF(VLOOKUP(AF786,Group,5,FALSE)="YES",VLOOKUP(ROUND(ROUND(AJ786,1)-AJ786,2),Round,2,FALSE)+VLOOKUP(AF786,Group,6,FALSE),0)</f>
        <v>0</v>
      </c>
      <c r="AL786" s="17">
        <f>IF(VLOOKUP(AF786,Group,7,FALSE)="",0,ROUND(AJ786-0.04999,1)-AJ786+AM786)</f>
        <v>0</v>
      </c>
      <c r="AM786" s="17" t="str">
        <f>IF(VLOOKUP(AF786,Group,7,FALSE)="","",VLOOKUP(AF786,Group,7,FALSE))</f>
        <v/>
      </c>
      <c r="AO786" s="100" t="s">
        <v>61</v>
      </c>
    </row>
    <row r="787" spans="1:41" s="3" customFormat="1" ht="1.5" customHeight="1" x14ac:dyDescent="0.2">
      <c r="B787" s="120"/>
      <c r="D787" s="40"/>
      <c r="E787" s="74"/>
      <c r="F787" s="74"/>
      <c r="G787" s="30"/>
      <c r="H787" s="30"/>
      <c r="I787" s="30"/>
      <c r="J787" s="30"/>
      <c r="K787" s="30"/>
      <c r="L787" s="30"/>
      <c r="M787" s="30"/>
      <c r="N787" s="30"/>
      <c r="P787" s="74"/>
      <c r="Q787" s="89"/>
      <c r="R787" s="29"/>
      <c r="S787" s="39"/>
      <c r="T787" s="37"/>
      <c r="U787" s="5"/>
      <c r="V787" s="52"/>
      <c r="W787" s="56"/>
      <c r="X787" s="39"/>
      <c r="Y787" s="52"/>
      <c r="Z787" s="6"/>
      <c r="AA787" s="39"/>
      <c r="AB787" s="60"/>
      <c r="AC787" s="39"/>
      <c r="AD787" s="60"/>
      <c r="AE787" s="75"/>
      <c r="AF787" s="154"/>
      <c r="AG787" s="39"/>
      <c r="AH787" s="52"/>
      <c r="AJ787" s="17"/>
      <c r="AK787" s="17"/>
      <c r="AL787" s="17"/>
      <c r="AM787" s="17"/>
      <c r="AO787" s="31"/>
    </row>
    <row r="788" spans="1:41" s="3" customFormat="1" ht="11.1" customHeight="1" x14ac:dyDescent="0.2">
      <c r="B788" s="120"/>
      <c r="C788" s="193" t="s">
        <v>353</v>
      </c>
      <c r="D788" s="40"/>
      <c r="E788" s="74"/>
      <c r="F788" s="74"/>
      <c r="G788" s="30"/>
      <c r="H788" s="30"/>
      <c r="I788" s="30"/>
      <c r="J788" s="30"/>
      <c r="K788" s="30"/>
      <c r="L788" s="30"/>
      <c r="M788" s="30"/>
      <c r="N788" s="30"/>
      <c r="P788" s="74"/>
      <c r="Q788" s="89"/>
      <c r="R788" s="29"/>
      <c r="S788" s="39"/>
      <c r="T788" s="37"/>
      <c r="U788" s="5"/>
      <c r="V788" s="52"/>
      <c r="W788" s="56"/>
      <c r="X788" s="39"/>
      <c r="Y788" s="52"/>
      <c r="Z788" s="6"/>
      <c r="AA788" s="39"/>
      <c r="AB788" s="60"/>
      <c r="AC788" s="39"/>
      <c r="AD788" s="60"/>
      <c r="AE788" s="75"/>
      <c r="AF788" s="154"/>
      <c r="AG788" s="39"/>
      <c r="AH788" s="52"/>
      <c r="AJ788" s="17"/>
      <c r="AK788" s="17"/>
      <c r="AL788" s="17"/>
      <c r="AM788" s="17"/>
      <c r="AO788" s="31"/>
    </row>
    <row r="789" spans="1:41" s="3" customFormat="1" ht="10.35" customHeight="1" x14ac:dyDescent="0.2">
      <c r="B789" s="120"/>
      <c r="C789" s="73" t="s">
        <v>859</v>
      </c>
      <c r="D789" s="40"/>
      <c r="E789" s="74"/>
      <c r="F789" s="74"/>
      <c r="G789" s="30"/>
      <c r="H789" s="30"/>
      <c r="I789" s="30"/>
      <c r="J789" s="30"/>
      <c r="K789" s="30"/>
      <c r="L789" s="30"/>
      <c r="M789" s="30"/>
      <c r="N789" s="30"/>
      <c r="P789" s="74"/>
      <c r="Q789" s="89"/>
      <c r="R789" s="177" t="s">
        <v>233</v>
      </c>
      <c r="S789" s="178" t="s">
        <v>636</v>
      </c>
      <c r="T789" s="179"/>
      <c r="U789" s="5"/>
      <c r="V789" s="52"/>
      <c r="W789" s="56"/>
      <c r="X789" s="39"/>
      <c r="Y789" s="52"/>
      <c r="Z789" s="6"/>
      <c r="AA789" s="39"/>
      <c r="AB789" s="60"/>
      <c r="AC789" s="39"/>
      <c r="AD789" s="60"/>
      <c r="AE789" s="75"/>
      <c r="AF789" s="154"/>
      <c r="AG789" s="39"/>
      <c r="AH789" s="52"/>
      <c r="AJ789" s="17"/>
      <c r="AK789" s="17"/>
      <c r="AL789" s="17"/>
      <c r="AM789" s="17"/>
      <c r="AO789" s="31"/>
    </row>
    <row r="790" spans="1:41" s="3" customFormat="1" ht="2.85" customHeight="1" x14ac:dyDescent="0.2">
      <c r="C790" s="73"/>
      <c r="P790" s="74"/>
      <c r="Q790" s="89"/>
      <c r="R790" s="6"/>
      <c r="S790" s="39"/>
      <c r="T790" s="6"/>
      <c r="U790" s="5"/>
      <c r="V790" s="52"/>
      <c r="W790" s="56"/>
      <c r="X790" s="15"/>
      <c r="Y790" s="52"/>
      <c r="Z790" s="39"/>
      <c r="AA790" s="39"/>
      <c r="AB790" s="55"/>
      <c r="AC790" s="17"/>
      <c r="AD790" s="15"/>
      <c r="AE790" s="65"/>
      <c r="AF790" s="65"/>
      <c r="AG790" s="39"/>
      <c r="AH790" s="52"/>
      <c r="AO790" s="142"/>
    </row>
    <row r="791" spans="1:41" s="3" customFormat="1" ht="9.9499999999999993" customHeight="1" x14ac:dyDescent="0.2">
      <c r="D791" s="40" t="s">
        <v>563</v>
      </c>
      <c r="E791" s="143" t="s">
        <v>637</v>
      </c>
      <c r="F791" s="143"/>
      <c r="G791" s="143"/>
      <c r="H791" s="143"/>
      <c r="I791" s="143"/>
      <c r="J791" s="143"/>
      <c r="K791" s="143"/>
      <c r="L791" s="143"/>
      <c r="M791" s="143"/>
      <c r="N791" s="143"/>
      <c r="O791" s="143"/>
      <c r="P791" s="74"/>
      <c r="Q791" s="89"/>
      <c r="R791" s="6"/>
      <c r="S791" s="39"/>
      <c r="T791" s="6"/>
      <c r="U791" s="5"/>
      <c r="V791" s="52"/>
      <c r="W791" s="56"/>
      <c r="X791" s="15"/>
      <c r="Y791" s="52"/>
      <c r="Z791" s="39"/>
      <c r="AA791" s="39"/>
      <c r="AB791" s="55"/>
      <c r="AC791" s="17"/>
      <c r="AD791" s="15"/>
      <c r="AE791" s="65"/>
      <c r="AF791" s="65"/>
      <c r="AG791" s="39"/>
      <c r="AH791" s="52"/>
      <c r="AO791" s="142"/>
    </row>
    <row r="792" spans="1:41" s="3" customFormat="1" ht="1.5" customHeight="1" x14ac:dyDescent="0.2">
      <c r="A792" s="3" t="s">
        <v>125</v>
      </c>
      <c r="P792" s="74"/>
      <c r="Q792" s="89"/>
      <c r="R792" s="6"/>
      <c r="S792" s="39"/>
      <c r="T792" s="6"/>
      <c r="U792" s="5"/>
      <c r="V792" s="52"/>
      <c r="W792" s="56"/>
      <c r="X792" s="15"/>
      <c r="Y792" s="52"/>
      <c r="Z792" s="39"/>
      <c r="AA792" s="39"/>
      <c r="AB792" s="55"/>
      <c r="AC792" s="17"/>
      <c r="AD792" s="15"/>
      <c r="AE792" s="65"/>
      <c r="AF792" s="65"/>
      <c r="AG792" s="39"/>
      <c r="AH792" s="52"/>
      <c r="AO792" s="142"/>
    </row>
    <row r="793" spans="1:41" s="3" customFormat="1" ht="9.9499999999999993" customHeight="1" x14ac:dyDescent="0.2">
      <c r="B793" s="113" t="s">
        <v>8</v>
      </c>
      <c r="D793" s="40"/>
      <c r="E793" s="74" t="s">
        <v>676</v>
      </c>
      <c r="F793" s="74"/>
      <c r="G793" s="30" t="s">
        <v>677</v>
      </c>
      <c r="H793" s="30"/>
      <c r="I793" s="30"/>
      <c r="J793" s="30"/>
      <c r="K793" s="30"/>
      <c r="L793" s="30" t="s">
        <v>265</v>
      </c>
      <c r="M793" s="30"/>
      <c r="N793" s="30"/>
      <c r="P793" s="74"/>
      <c r="Q793" s="89"/>
      <c r="R793" s="29"/>
      <c r="S793" s="39">
        <f>IF(Suggested="Yes",AA793,AG793)</f>
        <v>56.8</v>
      </c>
      <c r="T793" s="37" t="s">
        <v>48</v>
      </c>
      <c r="U793" s="5" t="str">
        <f>+Instructions!$B$3</f>
        <v>G</v>
      </c>
      <c r="V793" s="52"/>
      <c r="W793" s="56">
        <f>+Instructions!$C$22</f>
        <v>0</v>
      </c>
      <c r="X793" s="17">
        <f>ROUND($AA793*(1-W793)+0.004999,2)</f>
        <v>56.8</v>
      </c>
      <c r="Y793" s="52"/>
      <c r="Z793" s="6" t="s">
        <v>869</v>
      </c>
      <c r="AA793" s="39">
        <v>56.8</v>
      </c>
      <c r="AB793" s="60">
        <f>+W793</f>
        <v>0</v>
      </c>
      <c r="AC793" s="17">
        <f>+X793</f>
        <v>56.8</v>
      </c>
      <c r="AD793" s="12">
        <f>(AG793-AC793)/AG793</f>
        <v>0</v>
      </c>
      <c r="AE793" s="122"/>
      <c r="AF793" s="130">
        <v>3</v>
      </c>
      <c r="AG793" s="53">
        <f>SUM(AJ793:AL793)+AE793</f>
        <v>56.8</v>
      </c>
      <c r="AH793" s="52"/>
      <c r="AJ793" s="17">
        <f>ROUND(AC793/(1-VLOOKUP(AF793,Group,2,FALSE)),2)</f>
        <v>56.8</v>
      </c>
      <c r="AK793" s="17">
        <f>IF(VLOOKUP(AF793,Group,5,FALSE)="YES",VLOOKUP(ROUND(ROUND(AJ793,1)-AJ793,2),Round,2,FALSE)+VLOOKUP(AF793,Group,6,FALSE),0)</f>
        <v>0</v>
      </c>
      <c r="AL793" s="17">
        <f>IF(VLOOKUP(AF793,Group,7,FALSE)="",0,ROUND(AJ793-0.04999,1)-AJ793+AM793)</f>
        <v>0</v>
      </c>
      <c r="AM793" s="17" t="str">
        <f>IF(VLOOKUP(AF793,Group,7,FALSE)="","",VLOOKUP(AF793,Group,7,FALSE))</f>
        <v/>
      </c>
      <c r="AO793" s="100" t="s">
        <v>61</v>
      </c>
    </row>
    <row r="794" spans="1:41" s="3" customFormat="1" ht="2.85" customHeight="1" x14ac:dyDescent="0.2">
      <c r="C794" s="73"/>
      <c r="P794" s="74"/>
      <c r="Q794" s="89"/>
      <c r="R794" s="6"/>
      <c r="S794" s="39"/>
      <c r="T794" s="6"/>
      <c r="U794" s="5"/>
      <c r="V794" s="52"/>
      <c r="W794" s="56"/>
      <c r="X794" s="15"/>
      <c r="Y794" s="52"/>
      <c r="Z794" s="39"/>
      <c r="AA794" s="39"/>
      <c r="AB794" s="55"/>
      <c r="AC794" s="17"/>
      <c r="AD794" s="15"/>
      <c r="AE794" s="65"/>
      <c r="AF794" s="65"/>
      <c r="AG794" s="39"/>
      <c r="AH794" s="52"/>
      <c r="AO794" s="142"/>
    </row>
    <row r="795" spans="1:41" s="3" customFormat="1" ht="9.9499999999999993" customHeight="1" x14ac:dyDescent="0.2">
      <c r="D795" s="40" t="s">
        <v>563</v>
      </c>
      <c r="E795" s="143" t="s">
        <v>678</v>
      </c>
      <c r="F795" s="143"/>
      <c r="G795" s="143"/>
      <c r="H795" s="143"/>
      <c r="I795" s="143"/>
      <c r="J795" s="143"/>
      <c r="K795" s="143"/>
      <c r="L795" s="143"/>
      <c r="M795" s="143"/>
      <c r="N795" s="143"/>
      <c r="O795" s="143"/>
      <c r="P795" s="74"/>
      <c r="Q795" s="89"/>
      <c r="R795" s="6"/>
      <c r="S795" s="39"/>
      <c r="T795" s="6"/>
      <c r="U795" s="5"/>
      <c r="V795" s="52"/>
      <c r="W795" s="56"/>
      <c r="X795" s="15"/>
      <c r="Y795" s="52"/>
      <c r="Z795" s="39"/>
      <c r="AA795" s="39"/>
      <c r="AB795" s="55"/>
      <c r="AC795" s="17"/>
      <c r="AD795" s="15"/>
      <c r="AE795" s="65"/>
      <c r="AF795" s="65"/>
      <c r="AG795" s="39"/>
      <c r="AH795" s="52"/>
      <c r="AO795" s="142"/>
    </row>
    <row r="796" spans="1:41" s="3" customFormat="1" ht="1.5" customHeight="1" x14ac:dyDescent="0.2">
      <c r="A796" s="3" t="s">
        <v>125</v>
      </c>
      <c r="P796" s="74"/>
      <c r="Q796" s="89"/>
      <c r="R796" s="6"/>
      <c r="S796" s="39"/>
      <c r="T796" s="6"/>
      <c r="U796" s="5"/>
      <c r="V796" s="52"/>
      <c r="W796" s="56"/>
      <c r="X796" s="15"/>
      <c r="Y796" s="52"/>
      <c r="Z796" s="39"/>
      <c r="AA796" s="39"/>
      <c r="AB796" s="55"/>
      <c r="AC796" s="17"/>
      <c r="AD796" s="15"/>
      <c r="AE796" s="65"/>
      <c r="AF796" s="65"/>
      <c r="AG796" s="39"/>
      <c r="AH796" s="52"/>
      <c r="AO796" s="142"/>
    </row>
    <row r="797" spans="1:41" s="3" customFormat="1" ht="9.9499999999999993" customHeight="1" x14ac:dyDescent="0.2">
      <c r="B797" s="113" t="s">
        <v>8</v>
      </c>
      <c r="D797" s="40"/>
      <c r="E797" s="74" t="s">
        <v>679</v>
      </c>
      <c r="F797" s="74"/>
      <c r="G797" s="30" t="s">
        <v>680</v>
      </c>
      <c r="H797" s="30"/>
      <c r="I797" s="30"/>
      <c r="J797" s="30"/>
      <c r="K797" s="30"/>
      <c r="L797" s="30" t="s">
        <v>265</v>
      </c>
      <c r="M797" s="30"/>
      <c r="N797" s="30"/>
      <c r="P797" s="74"/>
      <c r="Q797" s="89"/>
      <c r="R797" s="29"/>
      <c r="S797" s="39">
        <f>IF(Suggested="Yes",AA797,AG797)</f>
        <v>56.8</v>
      </c>
      <c r="T797" s="37" t="s">
        <v>48</v>
      </c>
      <c r="U797" s="5" t="str">
        <f>+Instructions!$B$3</f>
        <v>G</v>
      </c>
      <c r="V797" s="52"/>
      <c r="W797" s="56">
        <f>+Instructions!$C$22</f>
        <v>0</v>
      </c>
      <c r="X797" s="17">
        <f>ROUND($AA797*(1-W797)+0.004999,2)</f>
        <v>56.8</v>
      </c>
      <c r="Y797" s="52"/>
      <c r="Z797" s="6" t="s">
        <v>869</v>
      </c>
      <c r="AA797" s="39">
        <v>56.8</v>
      </c>
      <c r="AB797" s="60">
        <f>+W797</f>
        <v>0</v>
      </c>
      <c r="AC797" s="17">
        <f>+X797</f>
        <v>56.8</v>
      </c>
      <c r="AD797" s="12">
        <f>(AG797-AC797)/AG797</f>
        <v>0</v>
      </c>
      <c r="AE797" s="122"/>
      <c r="AF797" s="130">
        <v>3</v>
      </c>
      <c r="AG797" s="53">
        <f>SUM(AJ797:AL797)+AE797</f>
        <v>56.8</v>
      </c>
      <c r="AH797" s="52"/>
      <c r="AJ797" s="17">
        <f>ROUND(AC797/(1-VLOOKUP(AF797,Group,2,FALSE)),2)</f>
        <v>56.8</v>
      </c>
      <c r="AK797" s="17">
        <f>IF(VLOOKUP(AF797,Group,5,FALSE)="YES",VLOOKUP(ROUND(ROUND(AJ797,1)-AJ797,2),Round,2,FALSE)+VLOOKUP(AF797,Group,6,FALSE),0)</f>
        <v>0</v>
      </c>
      <c r="AL797" s="17">
        <f>IF(VLOOKUP(AF797,Group,7,FALSE)="",0,ROUND(AJ797-0.04999,1)-AJ797+AM797)</f>
        <v>0</v>
      </c>
      <c r="AM797" s="17" t="str">
        <f>IF(VLOOKUP(AF797,Group,7,FALSE)="","",VLOOKUP(AF797,Group,7,FALSE))</f>
        <v/>
      </c>
      <c r="AO797" s="100" t="s">
        <v>61</v>
      </c>
    </row>
    <row r="798" spans="1:41" s="3" customFormat="1" ht="2.85" customHeight="1" x14ac:dyDescent="0.2">
      <c r="C798" s="73"/>
      <c r="P798" s="74"/>
      <c r="Q798" s="89"/>
      <c r="R798" s="6"/>
      <c r="S798" s="39"/>
      <c r="T798" s="6"/>
      <c r="U798" s="5"/>
      <c r="V798" s="52"/>
      <c r="W798" s="56"/>
      <c r="X798" s="15"/>
      <c r="Y798" s="52"/>
      <c r="Z798" s="39"/>
      <c r="AA798" s="39"/>
      <c r="AB798" s="55"/>
      <c r="AC798" s="17"/>
      <c r="AD798" s="15"/>
      <c r="AE798" s="65"/>
      <c r="AF798" s="65"/>
      <c r="AG798" s="39"/>
      <c r="AH798" s="52"/>
      <c r="AO798" s="142"/>
    </row>
    <row r="799" spans="1:41" s="3" customFormat="1" ht="9.9499999999999993" customHeight="1" x14ac:dyDescent="0.2">
      <c r="D799" s="40" t="s">
        <v>10</v>
      </c>
      <c r="E799" s="143" t="s">
        <v>681</v>
      </c>
      <c r="F799" s="143"/>
      <c r="G799" s="143"/>
      <c r="H799" s="143"/>
      <c r="I799" s="143"/>
      <c r="J799" s="143"/>
      <c r="K799" s="143"/>
      <c r="L799" s="143"/>
      <c r="M799" s="143"/>
      <c r="N799" s="143"/>
      <c r="O799" s="143"/>
      <c r="P799" s="74"/>
      <c r="Q799" s="89"/>
      <c r="R799" s="6"/>
      <c r="S799" s="39"/>
      <c r="T799" s="6"/>
      <c r="U799" s="5"/>
      <c r="V799" s="52"/>
      <c r="W799" s="56"/>
      <c r="X799" s="15"/>
      <c r="Y799" s="52"/>
      <c r="Z799" s="39"/>
      <c r="AA799" s="39"/>
      <c r="AB799" s="55"/>
      <c r="AC799" s="17"/>
      <c r="AD799" s="15"/>
      <c r="AE799" s="65"/>
      <c r="AF799" s="65"/>
      <c r="AG799" s="39"/>
      <c r="AH799" s="52"/>
      <c r="AO799" s="142"/>
    </row>
    <row r="800" spans="1:41" s="3" customFormat="1" ht="1.5" customHeight="1" x14ac:dyDescent="0.2">
      <c r="A800" s="3" t="s">
        <v>125</v>
      </c>
      <c r="P800" s="74"/>
      <c r="Q800" s="89"/>
      <c r="R800" s="6"/>
      <c r="S800" s="39"/>
      <c r="T800" s="6"/>
      <c r="U800" s="5"/>
      <c r="V800" s="52"/>
      <c r="W800" s="56"/>
      <c r="X800" s="15"/>
      <c r="Y800" s="52"/>
      <c r="Z800" s="39"/>
      <c r="AA800" s="39"/>
      <c r="AB800" s="55"/>
      <c r="AC800" s="17"/>
      <c r="AD800" s="15"/>
      <c r="AE800" s="65"/>
      <c r="AF800" s="65"/>
      <c r="AG800" s="39"/>
      <c r="AH800" s="52"/>
      <c r="AO800" s="142"/>
    </row>
    <row r="801" spans="1:41" s="3" customFormat="1" ht="9.9499999999999993" customHeight="1" x14ac:dyDescent="0.2">
      <c r="B801" s="113" t="s">
        <v>8</v>
      </c>
      <c r="D801" s="40"/>
      <c r="E801" s="74" t="s">
        <v>682</v>
      </c>
      <c r="F801" s="74"/>
      <c r="G801" s="30" t="s">
        <v>683</v>
      </c>
      <c r="H801" s="30"/>
      <c r="I801" s="30"/>
      <c r="J801" s="30"/>
      <c r="K801" s="30"/>
      <c r="L801" s="30" t="s">
        <v>265</v>
      </c>
      <c r="M801" s="30"/>
      <c r="N801" s="30"/>
      <c r="P801" s="74"/>
      <c r="Q801" s="89"/>
      <c r="R801" s="29"/>
      <c r="S801" s="39">
        <f>IF(Suggested="Yes",AA801,AG801)</f>
        <v>56.8</v>
      </c>
      <c r="T801" s="37" t="s">
        <v>48</v>
      </c>
      <c r="U801" s="5" t="str">
        <f>+Instructions!$B$3</f>
        <v>G</v>
      </c>
      <c r="V801" s="52"/>
      <c r="W801" s="56">
        <f>+Instructions!$C$22</f>
        <v>0</v>
      </c>
      <c r="X801" s="17">
        <f>ROUND($AA801*(1-W801)+0.004999,2)</f>
        <v>56.8</v>
      </c>
      <c r="Y801" s="52"/>
      <c r="Z801" s="6" t="s">
        <v>869</v>
      </c>
      <c r="AA801" s="39">
        <v>56.8</v>
      </c>
      <c r="AB801" s="60">
        <f>+W801</f>
        <v>0</v>
      </c>
      <c r="AC801" s="17">
        <f>+X801</f>
        <v>56.8</v>
      </c>
      <c r="AD801" s="12">
        <f>(AG801-AC801)/AG801</f>
        <v>0</v>
      </c>
      <c r="AE801" s="122"/>
      <c r="AF801" s="130">
        <v>3</v>
      </c>
      <c r="AG801" s="53">
        <f>SUM(AJ801:AL801)+AE801</f>
        <v>56.8</v>
      </c>
      <c r="AH801" s="52"/>
      <c r="AJ801" s="17">
        <f>ROUND(AC801/(1-VLOOKUP(AF801,Group,2,FALSE)),2)</f>
        <v>56.8</v>
      </c>
      <c r="AK801" s="17">
        <f>IF(VLOOKUP(AF801,Group,5,FALSE)="YES",VLOOKUP(ROUND(ROUND(AJ801,1)-AJ801,2),Round,2,FALSE)+VLOOKUP(AF801,Group,6,FALSE),0)</f>
        <v>0</v>
      </c>
      <c r="AL801" s="17">
        <f>IF(VLOOKUP(AF801,Group,7,FALSE)="",0,ROUND(AJ801-0.04999,1)-AJ801+AM801)</f>
        <v>0</v>
      </c>
      <c r="AM801" s="17" t="str">
        <f>IF(VLOOKUP(AF801,Group,7,FALSE)="","",VLOOKUP(AF801,Group,7,FALSE))</f>
        <v/>
      </c>
      <c r="AO801" s="100" t="s">
        <v>61</v>
      </c>
    </row>
    <row r="802" spans="1:41" s="3" customFormat="1" ht="2.85" customHeight="1" x14ac:dyDescent="0.2">
      <c r="C802" s="73"/>
      <c r="P802" s="74"/>
      <c r="Q802" s="89"/>
      <c r="R802" s="6"/>
      <c r="S802" s="39"/>
      <c r="T802" s="6"/>
      <c r="U802" s="5"/>
      <c r="V802" s="52"/>
      <c r="W802" s="56"/>
      <c r="X802" s="15"/>
      <c r="Y802" s="52"/>
      <c r="Z802" s="39"/>
      <c r="AA802" s="39"/>
      <c r="AB802" s="55"/>
      <c r="AC802" s="17"/>
      <c r="AD802" s="15"/>
      <c r="AE802" s="65"/>
      <c r="AF802" s="65"/>
      <c r="AG802" s="39"/>
      <c r="AH802" s="52"/>
      <c r="AO802" s="142"/>
    </row>
    <row r="803" spans="1:41" s="3" customFormat="1" ht="9.9499999999999993" customHeight="1" x14ac:dyDescent="0.2">
      <c r="D803" s="40" t="s">
        <v>563</v>
      </c>
      <c r="E803" s="143" t="s">
        <v>684</v>
      </c>
      <c r="F803" s="143"/>
      <c r="G803" s="143"/>
      <c r="H803" s="143"/>
      <c r="I803" s="143"/>
      <c r="J803" s="143"/>
      <c r="K803" s="143"/>
      <c r="L803" s="143"/>
      <c r="M803" s="143"/>
      <c r="N803" s="143"/>
      <c r="O803" s="143"/>
      <c r="P803" s="74"/>
      <c r="Q803" s="89"/>
      <c r="R803" s="6"/>
      <c r="S803" s="39"/>
      <c r="T803" s="6"/>
      <c r="U803" s="5"/>
      <c r="V803" s="52"/>
      <c r="W803" s="56"/>
      <c r="X803" s="15"/>
      <c r="Y803" s="52"/>
      <c r="Z803" s="39"/>
      <c r="AA803" s="39"/>
      <c r="AB803" s="55"/>
      <c r="AC803" s="17"/>
      <c r="AD803" s="15"/>
      <c r="AE803" s="65"/>
      <c r="AF803" s="65"/>
      <c r="AG803" s="39"/>
      <c r="AH803" s="52"/>
      <c r="AO803" s="142"/>
    </row>
    <row r="804" spans="1:41" s="3" customFormat="1" ht="1.5" customHeight="1" x14ac:dyDescent="0.2">
      <c r="A804" s="3" t="s">
        <v>125</v>
      </c>
      <c r="P804" s="74"/>
      <c r="Q804" s="89"/>
      <c r="R804" s="6"/>
      <c r="S804" s="39"/>
      <c r="T804" s="6"/>
      <c r="U804" s="5"/>
      <c r="V804" s="52"/>
      <c r="W804" s="56"/>
      <c r="X804" s="15"/>
      <c r="Y804" s="52"/>
      <c r="Z804" s="39"/>
      <c r="AA804" s="39"/>
      <c r="AB804" s="55"/>
      <c r="AC804" s="17"/>
      <c r="AD804" s="15"/>
      <c r="AE804" s="65"/>
      <c r="AF804" s="65"/>
      <c r="AG804" s="39"/>
      <c r="AH804" s="52"/>
      <c r="AO804" s="142"/>
    </row>
    <row r="805" spans="1:41" s="3" customFormat="1" ht="9.9499999999999993" customHeight="1" x14ac:dyDescent="0.2">
      <c r="B805" s="113" t="s">
        <v>8</v>
      </c>
      <c r="D805" s="40"/>
      <c r="E805" s="74" t="s">
        <v>685</v>
      </c>
      <c r="F805" s="74"/>
      <c r="G805" s="30" t="s">
        <v>686</v>
      </c>
      <c r="H805" s="30"/>
      <c r="I805" s="30"/>
      <c r="J805" s="30"/>
      <c r="K805" s="30"/>
      <c r="L805" s="30" t="s">
        <v>265</v>
      </c>
      <c r="M805" s="30"/>
      <c r="N805" s="30"/>
      <c r="P805" s="74"/>
      <c r="Q805" s="89"/>
      <c r="R805" s="29"/>
      <c r="S805" s="39">
        <f>IF(Suggested="Yes",AA805,AG805)</f>
        <v>49.4</v>
      </c>
      <c r="T805" s="37" t="s">
        <v>48</v>
      </c>
      <c r="U805" s="5" t="str">
        <f>+Instructions!$B$3</f>
        <v>G</v>
      </c>
      <c r="V805" s="52"/>
      <c r="W805" s="56">
        <f>+Instructions!$C$22</f>
        <v>0</v>
      </c>
      <c r="X805" s="17">
        <f>ROUND($AA805*(1-W805)+0.004999,2)</f>
        <v>49.4</v>
      </c>
      <c r="Y805" s="52"/>
      <c r="Z805" s="6" t="s">
        <v>869</v>
      </c>
      <c r="AA805" s="39">
        <v>49.4</v>
      </c>
      <c r="AB805" s="60">
        <f>+W805</f>
        <v>0</v>
      </c>
      <c r="AC805" s="17">
        <f>+X805</f>
        <v>49.4</v>
      </c>
      <c r="AD805" s="12">
        <f>(AG805-AC805)/AG805</f>
        <v>0</v>
      </c>
      <c r="AE805" s="122"/>
      <c r="AF805" s="130">
        <v>3</v>
      </c>
      <c r="AG805" s="53">
        <f>SUM(AJ805:AL805)+AE805</f>
        <v>49.4</v>
      </c>
      <c r="AH805" s="52"/>
      <c r="AJ805" s="17">
        <f>ROUND(AC805/(1-VLOOKUP(AF805,Group,2,FALSE)),2)</f>
        <v>49.4</v>
      </c>
      <c r="AK805" s="17">
        <f>IF(VLOOKUP(AF805,Group,5,FALSE)="YES",VLOOKUP(ROUND(ROUND(AJ805,1)-AJ805,2),Round,2,FALSE)+VLOOKUP(AF805,Group,6,FALSE),0)</f>
        <v>0</v>
      </c>
      <c r="AL805" s="17">
        <f>IF(VLOOKUP(AF805,Group,7,FALSE)="",0,ROUND(AJ805-0.04999,1)-AJ805+AM805)</f>
        <v>0</v>
      </c>
      <c r="AM805" s="17" t="str">
        <f>IF(VLOOKUP(AF805,Group,7,FALSE)="","",VLOOKUP(AF805,Group,7,FALSE))</f>
        <v/>
      </c>
      <c r="AO805" s="100" t="s">
        <v>61</v>
      </c>
    </row>
    <row r="806" spans="1:41" s="3" customFormat="1" ht="2.85" customHeight="1" x14ac:dyDescent="0.2">
      <c r="C806" s="73"/>
      <c r="P806" s="74"/>
      <c r="Q806" s="89"/>
      <c r="R806" s="6"/>
      <c r="S806" s="39"/>
      <c r="T806" s="6"/>
      <c r="U806" s="5"/>
      <c r="V806" s="52"/>
      <c r="W806" s="56"/>
      <c r="X806" s="15"/>
      <c r="Y806" s="52"/>
      <c r="Z806" s="39"/>
      <c r="AA806" s="39"/>
      <c r="AB806" s="55"/>
      <c r="AC806" s="17"/>
      <c r="AD806" s="15"/>
      <c r="AE806" s="65"/>
      <c r="AF806" s="65"/>
      <c r="AG806" s="39"/>
      <c r="AH806" s="52"/>
      <c r="AO806" s="142"/>
    </row>
    <row r="807" spans="1:41" s="3" customFormat="1" ht="9.9499999999999993" customHeight="1" x14ac:dyDescent="0.2">
      <c r="D807" s="40" t="s">
        <v>563</v>
      </c>
      <c r="E807" s="143" t="s">
        <v>687</v>
      </c>
      <c r="F807" s="143"/>
      <c r="G807" s="143"/>
      <c r="H807" s="143"/>
      <c r="I807" s="143"/>
      <c r="J807" s="143"/>
      <c r="K807" s="143"/>
      <c r="L807" s="143"/>
      <c r="M807" s="143"/>
      <c r="N807" s="143"/>
      <c r="O807" s="143"/>
      <c r="P807" s="74"/>
      <c r="Q807" s="89"/>
      <c r="R807" s="6"/>
      <c r="S807" s="39"/>
      <c r="T807" s="6"/>
      <c r="U807" s="5"/>
      <c r="V807" s="52"/>
      <c r="W807" s="56"/>
      <c r="X807" s="15"/>
      <c r="Y807" s="52"/>
      <c r="Z807" s="39"/>
      <c r="AA807" s="39"/>
      <c r="AB807" s="55"/>
      <c r="AC807" s="17"/>
      <c r="AD807" s="15"/>
      <c r="AE807" s="65"/>
      <c r="AF807" s="65"/>
      <c r="AG807" s="39"/>
      <c r="AH807" s="52"/>
      <c r="AO807" s="142"/>
    </row>
    <row r="808" spans="1:41" s="3" customFormat="1" ht="1.5" customHeight="1" x14ac:dyDescent="0.2">
      <c r="A808" s="3" t="s">
        <v>125</v>
      </c>
      <c r="P808" s="74"/>
      <c r="Q808" s="89"/>
      <c r="R808" s="6"/>
      <c r="S808" s="39"/>
      <c r="T808" s="6"/>
      <c r="U808" s="5"/>
      <c r="V808" s="52"/>
      <c r="W808" s="56"/>
      <c r="X808" s="15"/>
      <c r="Y808" s="52"/>
      <c r="Z808" s="39"/>
      <c r="AA808" s="39"/>
      <c r="AB808" s="55"/>
      <c r="AC808" s="17"/>
      <c r="AD808" s="15"/>
      <c r="AE808" s="65"/>
      <c r="AF808" s="65"/>
      <c r="AG808" s="39"/>
      <c r="AH808" s="52"/>
      <c r="AO808" s="142"/>
    </row>
    <row r="809" spans="1:41" s="3" customFormat="1" ht="9.9499999999999993" customHeight="1" x14ac:dyDescent="0.2">
      <c r="B809" s="113" t="s">
        <v>8</v>
      </c>
      <c r="D809" s="40"/>
      <c r="E809" s="74" t="s">
        <v>682</v>
      </c>
      <c r="F809" s="74"/>
      <c r="G809" s="30" t="s">
        <v>688</v>
      </c>
      <c r="H809" s="30"/>
      <c r="I809" s="30"/>
      <c r="J809" s="30"/>
      <c r="K809" s="30"/>
      <c r="L809" s="30" t="s">
        <v>265</v>
      </c>
      <c r="M809" s="30"/>
      <c r="N809" s="30"/>
      <c r="P809" s="74"/>
      <c r="Q809" s="89"/>
      <c r="R809" s="29"/>
      <c r="S809" s="39">
        <f>IF(Suggested="Yes",AA809,AG809)</f>
        <v>49.4</v>
      </c>
      <c r="T809" s="37" t="s">
        <v>48</v>
      </c>
      <c r="U809" s="5" t="str">
        <f>+Instructions!$B$3</f>
        <v>G</v>
      </c>
      <c r="V809" s="52"/>
      <c r="W809" s="56">
        <f>+Instructions!$C$22</f>
        <v>0</v>
      </c>
      <c r="X809" s="17">
        <f>ROUND($AA809*(1-W809)+0.004999,2)</f>
        <v>49.4</v>
      </c>
      <c r="Y809" s="52"/>
      <c r="Z809" s="6" t="s">
        <v>869</v>
      </c>
      <c r="AA809" s="39">
        <v>49.4</v>
      </c>
      <c r="AB809" s="60">
        <f>+W809</f>
        <v>0</v>
      </c>
      <c r="AC809" s="17">
        <f>+X809</f>
        <v>49.4</v>
      </c>
      <c r="AD809" s="12">
        <f>(AG809-AC809)/AG809</f>
        <v>0</v>
      </c>
      <c r="AE809" s="122"/>
      <c r="AF809" s="130">
        <v>3</v>
      </c>
      <c r="AG809" s="53">
        <f>SUM(AJ809:AL809)+AE809</f>
        <v>49.4</v>
      </c>
      <c r="AH809" s="52"/>
      <c r="AJ809" s="17">
        <f>ROUND(AC809/(1-VLOOKUP(AF809,Group,2,FALSE)),2)</f>
        <v>49.4</v>
      </c>
      <c r="AK809" s="17">
        <f>IF(VLOOKUP(AF809,Group,5,FALSE)="YES",VLOOKUP(ROUND(ROUND(AJ809,1)-AJ809,2),Round,2,FALSE)+VLOOKUP(AF809,Group,6,FALSE),0)</f>
        <v>0</v>
      </c>
      <c r="AL809" s="17">
        <f>IF(VLOOKUP(AF809,Group,7,FALSE)="",0,ROUND(AJ809-0.04999,1)-AJ809+AM809)</f>
        <v>0</v>
      </c>
      <c r="AM809" s="17" t="str">
        <f>IF(VLOOKUP(AF809,Group,7,FALSE)="","",VLOOKUP(AF809,Group,7,FALSE))</f>
        <v/>
      </c>
      <c r="AO809" s="100" t="s">
        <v>61</v>
      </c>
    </row>
    <row r="810" spans="1:41" s="3" customFormat="1" ht="2.85" customHeight="1" x14ac:dyDescent="0.2">
      <c r="C810" s="73"/>
      <c r="P810" s="74"/>
      <c r="Q810" s="89"/>
      <c r="R810" s="6"/>
      <c r="S810" s="39"/>
      <c r="T810" s="6"/>
      <c r="U810" s="5"/>
      <c r="V810" s="52"/>
      <c r="W810" s="56"/>
      <c r="X810" s="15"/>
      <c r="Y810" s="52"/>
      <c r="Z810" s="39"/>
      <c r="AA810" s="39"/>
      <c r="AB810" s="55"/>
      <c r="AC810" s="17"/>
      <c r="AD810" s="15"/>
      <c r="AE810" s="65"/>
      <c r="AF810" s="65"/>
      <c r="AG810" s="39"/>
      <c r="AH810" s="52"/>
      <c r="AO810" s="142"/>
    </row>
    <row r="811" spans="1:41" s="3" customFormat="1" ht="9.9499999999999993" customHeight="1" x14ac:dyDescent="0.2">
      <c r="D811" s="40" t="s">
        <v>563</v>
      </c>
      <c r="E811" s="143" t="s">
        <v>678</v>
      </c>
      <c r="F811" s="143"/>
      <c r="G811" s="143"/>
      <c r="H811" s="143"/>
      <c r="I811" s="143"/>
      <c r="J811" s="143"/>
      <c r="K811" s="143"/>
      <c r="L811" s="143"/>
      <c r="M811" s="143"/>
      <c r="N811" s="143"/>
      <c r="O811" s="143"/>
      <c r="P811" s="74"/>
      <c r="Q811" s="89"/>
      <c r="R811" s="6"/>
      <c r="S811" s="39"/>
      <c r="T811" s="6"/>
      <c r="U811" s="5"/>
      <c r="V811" s="52"/>
      <c r="W811" s="56"/>
      <c r="X811" s="15"/>
      <c r="Y811" s="52"/>
      <c r="Z811" s="39"/>
      <c r="AA811" s="39"/>
      <c r="AB811" s="55"/>
      <c r="AC811" s="17"/>
      <c r="AD811" s="15"/>
      <c r="AE811" s="65"/>
      <c r="AF811" s="65"/>
      <c r="AG811" s="39"/>
      <c r="AH811" s="52"/>
      <c r="AO811" s="142"/>
    </row>
    <row r="812" spans="1:41" s="3" customFormat="1" ht="1.5" customHeight="1" x14ac:dyDescent="0.2">
      <c r="A812" s="3" t="s">
        <v>125</v>
      </c>
      <c r="P812" s="74"/>
      <c r="Q812" s="89"/>
      <c r="R812" s="6"/>
      <c r="S812" s="39"/>
      <c r="T812" s="6"/>
      <c r="U812" s="5"/>
      <c r="V812" s="52"/>
      <c r="W812" s="56"/>
      <c r="X812" s="15"/>
      <c r="Y812" s="52"/>
      <c r="Z812" s="39"/>
      <c r="AA812" s="39"/>
      <c r="AB812" s="55"/>
      <c r="AC812" s="17"/>
      <c r="AD812" s="15"/>
      <c r="AE812" s="65"/>
      <c r="AF812" s="65"/>
      <c r="AG812" s="39"/>
      <c r="AH812" s="52"/>
      <c r="AO812" s="142"/>
    </row>
    <row r="813" spans="1:41" s="3" customFormat="1" ht="9.9499999999999993" customHeight="1" x14ac:dyDescent="0.2">
      <c r="B813" s="113" t="s">
        <v>8</v>
      </c>
      <c r="D813" s="40"/>
      <c r="E813" s="74" t="s">
        <v>689</v>
      </c>
      <c r="F813" s="74"/>
      <c r="G813" s="30" t="s">
        <v>690</v>
      </c>
      <c r="H813" s="30"/>
      <c r="I813" s="30"/>
      <c r="J813" s="30"/>
      <c r="K813" s="30"/>
      <c r="L813" s="30" t="s">
        <v>265</v>
      </c>
      <c r="M813" s="30"/>
      <c r="N813" s="30"/>
      <c r="P813" s="74"/>
      <c r="Q813" s="89"/>
      <c r="R813" s="29"/>
      <c r="S813" s="39">
        <f>IF(Suggested="Yes",AA813,AG813)</f>
        <v>49.4</v>
      </c>
      <c r="T813" s="37" t="s">
        <v>48</v>
      </c>
      <c r="U813" s="5" t="str">
        <f>+Instructions!$B$3</f>
        <v>G</v>
      </c>
      <c r="V813" s="52"/>
      <c r="W813" s="56">
        <f>+Instructions!$C$22</f>
        <v>0</v>
      </c>
      <c r="X813" s="17">
        <f>ROUND($AA813*(1-W813)+0.004999,2)</f>
        <v>49.4</v>
      </c>
      <c r="Y813" s="52"/>
      <c r="Z813" s="6" t="s">
        <v>869</v>
      </c>
      <c r="AA813" s="39">
        <v>49.4</v>
      </c>
      <c r="AB813" s="60">
        <f>+W813</f>
        <v>0</v>
      </c>
      <c r="AC813" s="17">
        <f>+X813</f>
        <v>49.4</v>
      </c>
      <c r="AD813" s="12">
        <f>(AG813-AC813)/AG813</f>
        <v>0</v>
      </c>
      <c r="AE813" s="122"/>
      <c r="AF813" s="130">
        <v>3</v>
      </c>
      <c r="AG813" s="53">
        <f>SUM(AJ813:AL813)+AE813</f>
        <v>49.4</v>
      </c>
      <c r="AH813" s="52"/>
      <c r="AJ813" s="17">
        <f>ROUND(AC813/(1-VLOOKUP(AF813,Group,2,FALSE)),2)</f>
        <v>49.4</v>
      </c>
      <c r="AK813" s="17">
        <f>IF(VLOOKUP(AF813,Group,5,FALSE)="YES",VLOOKUP(ROUND(ROUND(AJ813,1)-AJ813,2),Round,2,FALSE)+VLOOKUP(AF813,Group,6,FALSE),0)</f>
        <v>0</v>
      </c>
      <c r="AL813" s="17">
        <f>IF(VLOOKUP(AF813,Group,7,FALSE)="",0,ROUND(AJ813-0.04999,1)-AJ813+AM813)</f>
        <v>0</v>
      </c>
      <c r="AM813" s="17" t="str">
        <f>IF(VLOOKUP(AF813,Group,7,FALSE)="","",VLOOKUP(AF813,Group,7,FALSE))</f>
        <v/>
      </c>
      <c r="AO813" s="100" t="s">
        <v>61</v>
      </c>
    </row>
    <row r="814" spans="1:41" s="3" customFormat="1" ht="2.85" customHeight="1" x14ac:dyDescent="0.2">
      <c r="C814" s="73"/>
      <c r="P814" s="74"/>
      <c r="Q814" s="89"/>
      <c r="R814" s="6"/>
      <c r="S814" s="39"/>
      <c r="T814" s="6"/>
      <c r="U814" s="5"/>
      <c r="V814" s="52"/>
      <c r="W814" s="56"/>
      <c r="X814" s="15"/>
      <c r="Y814" s="52"/>
      <c r="Z814" s="39"/>
      <c r="AA814" s="39"/>
      <c r="AB814" s="55"/>
      <c r="AC814" s="17"/>
      <c r="AD814" s="15"/>
      <c r="AE814" s="65"/>
      <c r="AF814" s="65"/>
      <c r="AG814" s="39"/>
      <c r="AH814" s="52"/>
      <c r="AO814" s="142"/>
    </row>
    <row r="815" spans="1:41" s="3" customFormat="1" ht="9.9499999999999993" customHeight="1" x14ac:dyDescent="0.2">
      <c r="D815" s="40" t="s">
        <v>563</v>
      </c>
      <c r="E815" s="143" t="s">
        <v>691</v>
      </c>
      <c r="F815" s="143"/>
      <c r="G815" s="143"/>
      <c r="H815" s="143"/>
      <c r="I815" s="143"/>
      <c r="J815" s="143"/>
      <c r="K815" s="143"/>
      <c r="L815" s="143"/>
      <c r="M815" s="143"/>
      <c r="N815" s="143"/>
      <c r="O815" s="143"/>
      <c r="P815" s="74"/>
      <c r="Q815" s="89"/>
      <c r="R815" s="6"/>
      <c r="S815" s="39"/>
      <c r="T815" s="6"/>
      <c r="U815" s="5"/>
      <c r="V815" s="52"/>
      <c r="W815" s="56"/>
      <c r="X815" s="15"/>
      <c r="Y815" s="52"/>
      <c r="Z815" s="39"/>
      <c r="AA815" s="39"/>
      <c r="AB815" s="55"/>
      <c r="AC815" s="17"/>
      <c r="AD815" s="15"/>
      <c r="AE815" s="65"/>
      <c r="AF815" s="65"/>
      <c r="AG815" s="39"/>
      <c r="AH815" s="52"/>
      <c r="AO815" s="142"/>
    </row>
    <row r="816" spans="1:41" s="3" customFormat="1" ht="1.5" customHeight="1" x14ac:dyDescent="0.2">
      <c r="A816" s="3" t="s">
        <v>125</v>
      </c>
      <c r="P816" s="74"/>
      <c r="Q816" s="89"/>
      <c r="R816" s="6"/>
      <c r="S816" s="39"/>
      <c r="T816" s="6"/>
      <c r="U816" s="5"/>
      <c r="V816" s="52"/>
      <c r="W816" s="56"/>
      <c r="X816" s="15"/>
      <c r="Y816" s="52"/>
      <c r="Z816" s="39"/>
      <c r="AA816" s="39"/>
      <c r="AB816" s="55"/>
      <c r="AC816" s="17"/>
      <c r="AD816" s="15"/>
      <c r="AE816" s="65"/>
      <c r="AF816" s="65"/>
      <c r="AG816" s="39"/>
      <c r="AH816" s="52"/>
      <c r="AO816" s="142"/>
    </row>
    <row r="817" spans="1:41" s="3" customFormat="1" ht="9.9499999999999993" customHeight="1" x14ac:dyDescent="0.2">
      <c r="B817" s="113" t="s">
        <v>8</v>
      </c>
      <c r="D817" s="40"/>
      <c r="E817" s="74" t="s">
        <v>692</v>
      </c>
      <c r="F817" s="74"/>
      <c r="G817" s="30" t="s">
        <v>693</v>
      </c>
      <c r="H817" s="30"/>
      <c r="I817" s="30"/>
      <c r="J817" s="30"/>
      <c r="K817" s="30"/>
      <c r="L817" s="30" t="s">
        <v>265</v>
      </c>
      <c r="M817" s="30"/>
      <c r="N817" s="30"/>
      <c r="P817" s="74"/>
      <c r="Q817" s="89"/>
      <c r="R817" s="29"/>
      <c r="S817" s="39">
        <f>IF(Suggested="Yes",AA817,AG817)</f>
        <v>56.8</v>
      </c>
      <c r="T817" s="37" t="s">
        <v>48</v>
      </c>
      <c r="U817" s="5" t="str">
        <f>+Instructions!$B$3</f>
        <v>G</v>
      </c>
      <c r="V817" s="52"/>
      <c r="W817" s="56">
        <f>+Instructions!$C$22</f>
        <v>0</v>
      </c>
      <c r="X817" s="17">
        <f>ROUND($AA817*(1-W817)+0.004999,2)</f>
        <v>56.8</v>
      </c>
      <c r="Y817" s="52"/>
      <c r="Z817" s="6" t="s">
        <v>869</v>
      </c>
      <c r="AA817" s="39">
        <v>56.8</v>
      </c>
      <c r="AB817" s="60">
        <f>+W817</f>
        <v>0</v>
      </c>
      <c r="AC817" s="17">
        <f>+X817</f>
        <v>56.8</v>
      </c>
      <c r="AD817" s="12">
        <f>(AG817-AC817)/AG817</f>
        <v>0</v>
      </c>
      <c r="AE817" s="122"/>
      <c r="AF817" s="130">
        <v>3</v>
      </c>
      <c r="AG817" s="53">
        <f>SUM(AJ817:AL817)+AE817</f>
        <v>56.8</v>
      </c>
      <c r="AH817" s="52"/>
      <c r="AJ817" s="17">
        <f>ROUND(AC817/(1-VLOOKUP(AF817,Group,2,FALSE)),2)</f>
        <v>56.8</v>
      </c>
      <c r="AK817" s="17">
        <f>IF(VLOOKUP(AF817,Group,5,FALSE)="YES",VLOOKUP(ROUND(ROUND(AJ817,1)-AJ817,2),Round,2,FALSE)+VLOOKUP(AF817,Group,6,FALSE),0)</f>
        <v>0</v>
      </c>
      <c r="AL817" s="17">
        <f>IF(VLOOKUP(AF817,Group,7,FALSE)="",0,ROUND(AJ817-0.04999,1)-AJ817+AM817)</f>
        <v>0</v>
      </c>
      <c r="AM817" s="17" t="str">
        <f>IF(VLOOKUP(AF817,Group,7,FALSE)="","",VLOOKUP(AF817,Group,7,FALSE))</f>
        <v/>
      </c>
      <c r="AO817" s="100" t="s">
        <v>61</v>
      </c>
    </row>
    <row r="818" spans="1:41" s="3" customFormat="1" ht="3.95" customHeight="1" x14ac:dyDescent="0.2">
      <c r="B818" s="120"/>
      <c r="D818" s="40"/>
      <c r="E818" s="74"/>
      <c r="F818" s="74"/>
      <c r="G818" s="30"/>
      <c r="H818" s="30"/>
      <c r="I818" s="30"/>
      <c r="J818" s="30"/>
      <c r="K818" s="30"/>
      <c r="L818" s="30"/>
      <c r="M818" s="30"/>
      <c r="N818" s="30"/>
      <c r="P818" s="74"/>
      <c r="Q818" s="89"/>
      <c r="R818" s="29"/>
      <c r="S818" s="39"/>
      <c r="T818" s="37"/>
      <c r="U818" s="5"/>
      <c r="V818" s="52"/>
      <c r="W818" s="56"/>
      <c r="X818" s="39"/>
      <c r="Y818" s="52"/>
      <c r="Z818" s="6"/>
      <c r="AA818" s="39"/>
      <c r="AB818" s="60"/>
      <c r="AC818" s="39"/>
      <c r="AD818" s="60"/>
      <c r="AE818" s="75"/>
      <c r="AF818" s="154"/>
      <c r="AG818" s="39"/>
      <c r="AH818" s="52"/>
      <c r="AJ818" s="17"/>
      <c r="AK818" s="17"/>
      <c r="AL818" s="17"/>
      <c r="AM818" s="17"/>
      <c r="AO818" s="31"/>
    </row>
    <row r="819" spans="1:41" s="3" customFormat="1" ht="9.9499999999999993" customHeight="1" x14ac:dyDescent="0.2">
      <c r="C819" s="73" t="s">
        <v>383</v>
      </c>
      <c r="N819" s="3" t="s">
        <v>139</v>
      </c>
      <c r="P819" s="74"/>
      <c r="Q819" s="89"/>
      <c r="R819" s="177" t="s">
        <v>233</v>
      </c>
      <c r="S819" s="178" t="s">
        <v>384</v>
      </c>
      <c r="T819" s="179"/>
      <c r="U819" s="5"/>
      <c r="V819" s="52"/>
      <c r="W819" s="56"/>
      <c r="X819" s="15"/>
      <c r="Y819" s="52"/>
      <c r="Z819" s="39"/>
      <c r="AA819" s="39"/>
      <c r="AB819" s="55"/>
      <c r="AC819" s="17"/>
      <c r="AD819" s="15"/>
      <c r="AE819" s="65"/>
      <c r="AF819" s="65"/>
      <c r="AG819" s="39"/>
      <c r="AH819" s="52"/>
      <c r="AO819" s="142"/>
    </row>
    <row r="820" spans="1:41" s="3" customFormat="1" ht="2.85" customHeight="1" x14ac:dyDescent="0.2">
      <c r="C820" s="73"/>
      <c r="P820" s="74"/>
      <c r="Q820" s="89"/>
      <c r="R820" s="6"/>
      <c r="S820" s="39"/>
      <c r="T820" s="6"/>
      <c r="U820" s="5"/>
      <c r="V820" s="52"/>
      <c r="W820" s="56"/>
      <c r="X820" s="15"/>
      <c r="Y820" s="52"/>
      <c r="Z820" s="39"/>
      <c r="AA820" s="39"/>
      <c r="AB820" s="55"/>
      <c r="AC820" s="17"/>
      <c r="AD820" s="15"/>
      <c r="AE820" s="65"/>
      <c r="AF820" s="65"/>
      <c r="AG820" s="39"/>
      <c r="AH820" s="52"/>
      <c r="AO820" s="142"/>
    </row>
    <row r="821" spans="1:41" s="3" customFormat="1" ht="9.9499999999999993" customHeight="1" x14ac:dyDescent="0.2">
      <c r="D821" s="40" t="s">
        <v>10</v>
      </c>
      <c r="E821" s="143" t="s">
        <v>385</v>
      </c>
      <c r="G821" s="143"/>
      <c r="H821" s="143"/>
      <c r="I821" s="143"/>
      <c r="J821" s="143"/>
      <c r="K821" s="143"/>
      <c r="L821" s="143"/>
      <c r="N821" s="143" t="s">
        <v>139</v>
      </c>
      <c r="P821" s="74"/>
      <c r="Q821" s="89"/>
      <c r="R821" s="6"/>
      <c r="S821" s="39"/>
      <c r="T821" s="6"/>
      <c r="U821" s="5"/>
      <c r="V821" s="52"/>
      <c r="W821" s="56"/>
      <c r="X821" s="15"/>
      <c r="Y821" s="52"/>
      <c r="Z821" s="39"/>
      <c r="AA821" s="39"/>
      <c r="AB821" s="55"/>
      <c r="AC821" s="17"/>
      <c r="AD821" s="15"/>
      <c r="AE821" s="65"/>
      <c r="AF821" s="65"/>
      <c r="AG821" s="39"/>
      <c r="AH821" s="52"/>
      <c r="AO821" s="142"/>
    </row>
    <row r="822" spans="1:41" s="3" customFormat="1" ht="1.5" customHeight="1" x14ac:dyDescent="0.2">
      <c r="B822" s="120"/>
      <c r="D822" s="40"/>
      <c r="E822" s="74"/>
      <c r="F822" s="74"/>
      <c r="G822" s="30"/>
      <c r="H822" s="30"/>
      <c r="I822" s="30"/>
      <c r="J822" s="30"/>
      <c r="K822" s="30"/>
      <c r="L822" s="30"/>
      <c r="M822" s="30"/>
      <c r="N822" s="30"/>
      <c r="P822" s="74"/>
      <c r="Q822" s="89"/>
      <c r="R822" s="29"/>
      <c r="S822" s="39"/>
      <c r="T822" s="37"/>
      <c r="U822" s="5"/>
      <c r="V822" s="52"/>
      <c r="W822" s="56"/>
      <c r="X822" s="39"/>
      <c r="Y822" s="52"/>
      <c r="Z822" s="6"/>
      <c r="AA822" s="39"/>
      <c r="AB822" s="60"/>
      <c r="AC822" s="39"/>
      <c r="AD822" s="60"/>
      <c r="AE822" s="75"/>
      <c r="AF822" s="154"/>
      <c r="AG822" s="39"/>
      <c r="AH822" s="52"/>
      <c r="AJ822" s="17"/>
      <c r="AK822" s="17"/>
      <c r="AL822" s="17"/>
      <c r="AM822" s="17"/>
      <c r="AO822" s="31"/>
    </row>
    <row r="823" spans="1:41" s="3" customFormat="1" ht="9.9499999999999993" customHeight="1" x14ac:dyDescent="0.2">
      <c r="B823" s="114" t="s">
        <v>57</v>
      </c>
      <c r="D823" s="40"/>
      <c r="E823" s="74" t="s">
        <v>144</v>
      </c>
      <c r="F823" s="74"/>
      <c r="G823" s="30" t="s">
        <v>50</v>
      </c>
      <c r="H823" s="30"/>
      <c r="I823" s="30"/>
      <c r="J823" s="30" t="s">
        <v>265</v>
      </c>
      <c r="K823" s="30"/>
      <c r="L823" s="30"/>
      <c r="M823" s="30"/>
      <c r="N823" s="30"/>
      <c r="P823" s="74" t="s">
        <v>275</v>
      </c>
      <c r="Q823" s="89"/>
      <c r="R823" s="29"/>
      <c r="S823" s="39">
        <f>IF(Suggested="Yes",AA823,AG823)</f>
        <v>5.4</v>
      </c>
      <c r="T823" s="37" t="s">
        <v>49</v>
      </c>
      <c r="U823" s="5" t="str">
        <f>+Instructions!$B$3</f>
        <v>G</v>
      </c>
      <c r="V823" s="52"/>
      <c r="W823" s="56">
        <f>+Instructions!$C$22</f>
        <v>0</v>
      </c>
      <c r="X823" s="17">
        <f>ROUND($AA823*(1-W823)+0.004999,2)</f>
        <v>5.4</v>
      </c>
      <c r="Y823" s="52"/>
      <c r="Z823" s="6" t="s">
        <v>868</v>
      </c>
      <c r="AA823" s="39">
        <v>5.4</v>
      </c>
      <c r="AB823" s="60">
        <f>+W823</f>
        <v>0</v>
      </c>
      <c r="AC823" s="17">
        <f>+X823</f>
        <v>5.4</v>
      </c>
      <c r="AD823" s="12">
        <f>(AG823-AC823)/AG823</f>
        <v>0</v>
      </c>
      <c r="AE823" s="122"/>
      <c r="AF823" s="129">
        <v>1</v>
      </c>
      <c r="AG823" s="38">
        <f>SUM(AJ823:AL823)+AE823</f>
        <v>5.4</v>
      </c>
      <c r="AH823" s="52"/>
      <c r="AJ823" s="17">
        <f>ROUND(AC823/(1-VLOOKUP(AF823,Group,2,FALSE)),2)</f>
        <v>5.4</v>
      </c>
      <c r="AK823" s="17">
        <f>IF(VLOOKUP(AF823,Group,5,FALSE)="YES",VLOOKUP(ROUND(ROUND(AJ823,1)-AJ823,2),Round,2,FALSE)+VLOOKUP(AF823,Group,6,FALSE),0)</f>
        <v>0</v>
      </c>
      <c r="AL823" s="17">
        <f>IF(VLOOKUP(AF823,Group,7,FALSE)="",0,ROUND(AJ823-0.04999,1)-AJ823+AM823)</f>
        <v>0</v>
      </c>
      <c r="AM823" s="17" t="str">
        <f>IF(VLOOKUP(AF823,Group,7,FALSE)="","",VLOOKUP(AF823,Group,7,FALSE))</f>
        <v/>
      </c>
      <c r="AO823" s="100" t="s">
        <v>61</v>
      </c>
    </row>
    <row r="824" spans="1:41" s="3" customFormat="1" ht="1.5" customHeight="1" x14ac:dyDescent="0.2">
      <c r="A824" s="3" t="s">
        <v>125</v>
      </c>
      <c r="P824" s="74"/>
      <c r="Q824" s="89"/>
      <c r="R824" s="6"/>
      <c r="S824" s="39"/>
      <c r="T824" s="6"/>
      <c r="U824" s="5"/>
      <c r="V824" s="52"/>
      <c r="W824" s="56"/>
      <c r="X824" s="15"/>
      <c r="Y824" s="52"/>
      <c r="Z824" s="39"/>
      <c r="AA824" s="39"/>
      <c r="AB824" s="55"/>
      <c r="AC824" s="17"/>
      <c r="AD824" s="15"/>
      <c r="AE824" s="65"/>
      <c r="AF824" s="65"/>
      <c r="AG824" s="39"/>
      <c r="AH824" s="52"/>
      <c r="AO824" s="142"/>
    </row>
    <row r="825" spans="1:41" s="3" customFormat="1" ht="9.9499999999999993" customHeight="1" x14ac:dyDescent="0.2">
      <c r="B825" s="113" t="s">
        <v>8</v>
      </c>
      <c r="D825" s="40"/>
      <c r="E825" s="74" t="s">
        <v>94</v>
      </c>
      <c r="F825" s="74"/>
      <c r="G825" s="30" t="s">
        <v>143</v>
      </c>
      <c r="H825" s="30"/>
      <c r="I825" s="30"/>
      <c r="J825" s="30" t="s">
        <v>265</v>
      </c>
      <c r="K825" s="30"/>
      <c r="L825" s="30" t="s">
        <v>279</v>
      </c>
      <c r="M825" s="187" t="s">
        <v>278</v>
      </c>
      <c r="N825" s="30"/>
      <c r="P825" s="74"/>
      <c r="Q825" s="89"/>
      <c r="R825" s="29"/>
      <c r="S825" s="39">
        <f>IF(Suggested="Yes",AA825,AG825)</f>
        <v>28.1</v>
      </c>
      <c r="T825" s="37" t="s">
        <v>48</v>
      </c>
      <c r="U825" s="5" t="str">
        <f>+Instructions!$B$3</f>
        <v>G</v>
      </c>
      <c r="V825" s="52"/>
      <c r="W825" s="56">
        <f>+Instructions!$C$22</f>
        <v>0</v>
      </c>
      <c r="X825" s="17">
        <f>ROUND($AA825*(1-W825)+0.004999,2)</f>
        <v>28.1</v>
      </c>
      <c r="Y825" s="52"/>
      <c r="Z825" s="6" t="s">
        <v>869</v>
      </c>
      <c r="AA825" s="39">
        <v>28.1</v>
      </c>
      <c r="AB825" s="60">
        <f>+W825</f>
        <v>0</v>
      </c>
      <c r="AC825" s="17">
        <f>+X825</f>
        <v>28.1</v>
      </c>
      <c r="AD825" s="12">
        <f>(AG825-AC825)/AG825</f>
        <v>0</v>
      </c>
      <c r="AE825" s="122"/>
      <c r="AF825" s="130">
        <v>3</v>
      </c>
      <c r="AG825" s="53">
        <f>SUM(AJ825:AL825)+AE825</f>
        <v>28.1</v>
      </c>
      <c r="AH825" s="52"/>
      <c r="AJ825" s="17">
        <f>ROUND(AC825/(1-VLOOKUP(AF825,Group,2,FALSE)),2)</f>
        <v>28.1</v>
      </c>
      <c r="AK825" s="17">
        <f>IF(VLOOKUP(AF825,Group,5,FALSE)="YES",VLOOKUP(ROUND(ROUND(AJ825,1)-AJ825,2),Round,2,FALSE)+VLOOKUP(AF825,Group,6,FALSE),0)</f>
        <v>0</v>
      </c>
      <c r="AL825" s="17">
        <f>IF(VLOOKUP(AF825,Group,7,FALSE)="",0,ROUND(AJ825-0.04999,1)-AJ825+AM825)</f>
        <v>0</v>
      </c>
      <c r="AM825" s="17" t="str">
        <f>IF(VLOOKUP(AF825,Group,7,FALSE)="","",VLOOKUP(AF825,Group,7,FALSE))</f>
        <v/>
      </c>
      <c r="AO825" s="100" t="s">
        <v>61</v>
      </c>
    </row>
    <row r="826" spans="1:41" s="3" customFormat="1" ht="1.5" customHeight="1" x14ac:dyDescent="0.2">
      <c r="P826" s="74"/>
      <c r="Q826" s="89"/>
      <c r="R826" s="6"/>
      <c r="S826" s="39"/>
      <c r="T826" s="6"/>
      <c r="U826" s="37"/>
      <c r="V826" s="52"/>
      <c r="W826" s="56"/>
      <c r="X826" s="15"/>
      <c r="Y826" s="52"/>
      <c r="Z826" s="39"/>
      <c r="AA826" s="39"/>
      <c r="AB826" s="55"/>
      <c r="AC826" s="39"/>
      <c r="AD826" s="15"/>
      <c r="AE826" s="75"/>
      <c r="AF826" s="126"/>
      <c r="AG826" s="39"/>
      <c r="AH826" s="52"/>
      <c r="AJ826" s="39"/>
      <c r="AK826" s="39"/>
      <c r="AL826" s="39"/>
      <c r="AM826" s="39"/>
      <c r="AO826" s="31"/>
    </row>
    <row r="827" spans="1:41" s="3" customFormat="1" ht="9.9499999999999993" customHeight="1" x14ac:dyDescent="0.2">
      <c r="B827" s="115" t="s">
        <v>47</v>
      </c>
      <c r="D827" s="40"/>
      <c r="E827" s="74" t="s">
        <v>100</v>
      </c>
      <c r="F827" s="74"/>
      <c r="G827" s="30" t="s">
        <v>108</v>
      </c>
      <c r="H827" s="30"/>
      <c r="I827" s="30"/>
      <c r="J827" s="30" t="s">
        <v>265</v>
      </c>
      <c r="K827" s="30"/>
      <c r="L827" s="30" t="s">
        <v>139</v>
      </c>
      <c r="M827" s="30"/>
      <c r="N827" s="30"/>
      <c r="P827" s="74" t="s">
        <v>425</v>
      </c>
      <c r="Q827" s="89"/>
      <c r="R827" s="29"/>
      <c r="S827" s="39">
        <f>IF(Suggested="Yes",AA827,AG827)</f>
        <v>7.3</v>
      </c>
      <c r="T827" s="37" t="s">
        <v>48</v>
      </c>
      <c r="U827" s="5" t="str">
        <f>+Instructions!$B$3</f>
        <v>G</v>
      </c>
      <c r="V827" s="52"/>
      <c r="W827" s="56">
        <f>+Instructions!$C$22</f>
        <v>0</v>
      </c>
      <c r="X827" s="39">
        <f>ROUND($AA827*(1-W827)+0.004999,2)</f>
        <v>7.3</v>
      </c>
      <c r="Y827" s="52"/>
      <c r="Z827" s="6" t="s">
        <v>869</v>
      </c>
      <c r="AA827" s="39">
        <v>7.3</v>
      </c>
      <c r="AB827" s="60">
        <f>+W827</f>
        <v>0</v>
      </c>
      <c r="AC827" s="39">
        <f>+X827</f>
        <v>7.3</v>
      </c>
      <c r="AD827" s="60">
        <f>(AG827-AC827)/AG827</f>
        <v>0</v>
      </c>
      <c r="AE827" s="122"/>
      <c r="AF827" s="131">
        <v>2</v>
      </c>
      <c r="AG827" s="44">
        <f>SUM(AJ827:AL827)+AE827</f>
        <v>7.3</v>
      </c>
      <c r="AH827" s="52"/>
      <c r="AJ827" s="17">
        <f>ROUND(AC827/(1-VLOOKUP(AF827,Group,2,FALSE)),2)</f>
        <v>7.3</v>
      </c>
      <c r="AK827" s="17">
        <f>IF(VLOOKUP(AF827,Group,5,FALSE)="YES",VLOOKUP(ROUND(ROUND(AJ827,1)-AJ827,2),Round,2,FALSE)+VLOOKUP(AF827,Group,6,FALSE),0)</f>
        <v>0</v>
      </c>
      <c r="AL827" s="17">
        <f>IF(VLOOKUP(AF827,Group,7,FALSE)="",0,ROUND(AJ827-0.04999,1)-AJ827+AM827)</f>
        <v>0</v>
      </c>
      <c r="AM827" s="17" t="str">
        <f>IF(VLOOKUP(AF827,Group,7,FALSE)="","",VLOOKUP(AF827,Group,7,FALSE))</f>
        <v/>
      </c>
      <c r="AO827" s="31" t="s">
        <v>61</v>
      </c>
    </row>
    <row r="828" spans="1:41" s="3" customFormat="1" ht="1.5" customHeight="1" x14ac:dyDescent="0.2">
      <c r="P828" s="74"/>
      <c r="Q828" s="89"/>
      <c r="R828" s="6"/>
      <c r="S828" s="39"/>
      <c r="T828" s="6"/>
      <c r="U828" s="37"/>
      <c r="V828" s="52"/>
      <c r="W828" s="56"/>
      <c r="X828" s="15"/>
      <c r="Y828" s="52"/>
      <c r="Z828" s="39"/>
      <c r="AA828" s="39"/>
      <c r="AB828" s="55"/>
      <c r="AC828" s="39"/>
      <c r="AD828" s="15"/>
      <c r="AE828" s="75"/>
      <c r="AF828" s="126"/>
      <c r="AG828" s="39"/>
      <c r="AH828" s="52"/>
      <c r="AJ828" s="39"/>
      <c r="AK828" s="39"/>
      <c r="AL828" s="39"/>
      <c r="AM828" s="39"/>
      <c r="AO828" s="31"/>
    </row>
    <row r="829" spans="1:41" s="3" customFormat="1" ht="9.9499999999999993" customHeight="1" x14ac:dyDescent="0.2">
      <c r="B829" s="115" t="s">
        <v>47</v>
      </c>
      <c r="D829" s="40"/>
      <c r="E829" s="74" t="s">
        <v>92</v>
      </c>
      <c r="F829" s="74"/>
      <c r="G829" s="30" t="s">
        <v>96</v>
      </c>
      <c r="H829" s="30"/>
      <c r="I829" s="30"/>
      <c r="J829" s="30" t="s">
        <v>265</v>
      </c>
      <c r="K829" s="30"/>
      <c r="L829" s="30" t="s">
        <v>139</v>
      </c>
      <c r="M829" s="30"/>
      <c r="N829" s="30"/>
      <c r="P829" s="74"/>
      <c r="Q829" s="89"/>
      <c r="R829" s="29" t="s">
        <v>54</v>
      </c>
      <c r="S829" s="39">
        <f>IF(Suggested="Yes",AA829,AG829)</f>
        <v>25.6</v>
      </c>
      <c r="T829" s="37" t="s">
        <v>48</v>
      </c>
      <c r="U829" s="5" t="str">
        <f>+Instructions!$B$3</f>
        <v>G</v>
      </c>
      <c r="V829" s="52"/>
      <c r="W829" s="56">
        <f>+Instructions!$C$22</f>
        <v>0</v>
      </c>
      <c r="X829" s="39">
        <f>ROUND($AA829*(1-W829)+0.004999,2)</f>
        <v>25.6</v>
      </c>
      <c r="Y829" s="52"/>
      <c r="Z829" s="6" t="s">
        <v>869</v>
      </c>
      <c r="AA829" s="39">
        <v>25.6</v>
      </c>
      <c r="AB829" s="60">
        <f>+W829</f>
        <v>0</v>
      </c>
      <c r="AC829" s="39">
        <f>+X829</f>
        <v>25.6</v>
      </c>
      <c r="AD829" s="60">
        <f>(AG829-AC829)/AG829</f>
        <v>0</v>
      </c>
      <c r="AE829" s="122"/>
      <c r="AF829" s="131">
        <v>2</v>
      </c>
      <c r="AG829" s="44">
        <f>SUM(AJ829:AL829)+AE829</f>
        <v>25.6</v>
      </c>
      <c r="AH829" s="52"/>
      <c r="AJ829" s="17">
        <f>ROUND(AC829/(1-VLOOKUP(AF829,Group,2,FALSE)),2)</f>
        <v>25.6</v>
      </c>
      <c r="AK829" s="17">
        <f>IF(VLOOKUP(AF829,Group,5,FALSE)="YES",VLOOKUP(ROUND(ROUND(AJ829,1)-AJ829,2),Round,2,FALSE)+VLOOKUP(AF829,Group,6,FALSE),0)</f>
        <v>0</v>
      </c>
      <c r="AL829" s="17">
        <f>IF(VLOOKUP(AF829,Group,7,FALSE)="",0,ROUND(AJ829-0.04999,1)-AJ829+AM829)</f>
        <v>0</v>
      </c>
      <c r="AM829" s="17" t="str">
        <f>IF(VLOOKUP(AF829,Group,7,FALSE)="","",VLOOKUP(AF829,Group,7,FALSE))</f>
        <v/>
      </c>
      <c r="AO829" s="31" t="s">
        <v>61</v>
      </c>
    </row>
    <row r="830" spans="1:41" s="3" customFormat="1" ht="1.5" customHeight="1" x14ac:dyDescent="0.2">
      <c r="C830" s="73"/>
      <c r="P830" s="74"/>
      <c r="Q830" s="89"/>
      <c r="R830" s="6"/>
      <c r="S830" s="39"/>
      <c r="T830" s="6"/>
      <c r="U830" s="5"/>
      <c r="V830" s="52"/>
      <c r="W830" s="56"/>
      <c r="X830" s="15"/>
      <c r="Y830" s="52"/>
      <c r="Z830" s="39"/>
      <c r="AA830" s="39"/>
      <c r="AB830" s="55"/>
      <c r="AC830" s="17"/>
      <c r="AD830" s="15"/>
      <c r="AE830" s="65"/>
      <c r="AF830" s="65"/>
      <c r="AG830" s="39"/>
      <c r="AH830" s="52"/>
      <c r="AO830" s="142"/>
    </row>
    <row r="831" spans="1:41" s="3" customFormat="1" ht="9.6" customHeight="1" x14ac:dyDescent="0.2">
      <c r="B831" s="120"/>
      <c r="D831" s="40" t="s">
        <v>112</v>
      </c>
      <c r="E831" s="169" t="s">
        <v>605</v>
      </c>
      <c r="F831" s="74"/>
      <c r="G831" s="30"/>
      <c r="H831" s="30"/>
      <c r="K831" s="30"/>
      <c r="L831" s="30"/>
      <c r="M831" s="30"/>
      <c r="N831" s="30"/>
      <c r="P831" s="74"/>
      <c r="Q831" s="89"/>
      <c r="R831" s="29"/>
      <c r="S831" s="39"/>
      <c r="T831" s="37"/>
      <c r="U831" s="5"/>
      <c r="V831" s="52"/>
      <c r="W831" s="56"/>
      <c r="X831" s="39"/>
      <c r="Y831" s="52"/>
      <c r="Z831" s="6"/>
      <c r="AA831" s="39"/>
      <c r="AB831" s="60"/>
      <c r="AC831" s="39"/>
      <c r="AD831" s="60"/>
      <c r="AE831" s="75"/>
      <c r="AF831" s="154"/>
      <c r="AG831" s="39"/>
      <c r="AH831" s="52"/>
      <c r="AJ831" s="17"/>
      <c r="AK831" s="17"/>
      <c r="AL831" s="17"/>
      <c r="AM831" s="17"/>
      <c r="AO831" s="31"/>
    </row>
    <row r="832" spans="1:41" s="3" customFormat="1" ht="3.95" customHeight="1" x14ac:dyDescent="0.2">
      <c r="B832" s="120"/>
      <c r="D832" s="40"/>
      <c r="E832" s="74"/>
      <c r="F832" s="74"/>
      <c r="G832" s="30"/>
      <c r="H832" s="30"/>
      <c r="I832" s="30"/>
      <c r="J832" s="30"/>
      <c r="K832" s="30"/>
      <c r="L832" s="30"/>
      <c r="M832" s="30"/>
      <c r="N832" s="30"/>
      <c r="P832" s="74"/>
      <c r="Q832" s="89"/>
      <c r="R832" s="29"/>
      <c r="S832" s="39"/>
      <c r="T832" s="37"/>
      <c r="U832" s="5"/>
      <c r="V832" s="52"/>
      <c r="W832" s="56"/>
      <c r="X832" s="39"/>
      <c r="Y832" s="52"/>
      <c r="Z832" s="6"/>
      <c r="AA832" s="39"/>
      <c r="AB832" s="60"/>
      <c r="AC832" s="39"/>
      <c r="AD832" s="60"/>
      <c r="AE832" s="75"/>
      <c r="AF832" s="154"/>
      <c r="AG832" s="39"/>
      <c r="AH832" s="52"/>
      <c r="AJ832" s="17"/>
      <c r="AK832" s="17"/>
      <c r="AL832" s="17"/>
      <c r="AM832" s="17"/>
      <c r="AO832" s="31"/>
    </row>
    <row r="833" spans="1:41" s="3" customFormat="1" ht="9.9499999999999993" customHeight="1" x14ac:dyDescent="0.2">
      <c r="A833" s="3" t="s">
        <v>125</v>
      </c>
      <c r="C833" s="73" t="s">
        <v>839</v>
      </c>
      <c r="N833" s="3" t="s">
        <v>139</v>
      </c>
      <c r="O833" s="3" t="s">
        <v>139</v>
      </c>
      <c r="P833" s="74"/>
      <c r="Q833" s="89"/>
      <c r="R833" s="177" t="s">
        <v>233</v>
      </c>
      <c r="S833" s="178" t="s">
        <v>695</v>
      </c>
      <c r="T833" s="179"/>
      <c r="U833" s="5"/>
      <c r="V833" s="52"/>
      <c r="W833" s="56"/>
      <c r="X833" s="15"/>
      <c r="Y833" s="52"/>
      <c r="Z833" s="39"/>
      <c r="AA833" s="39"/>
      <c r="AB833" s="55"/>
      <c r="AC833" s="17"/>
      <c r="AD833" s="15"/>
      <c r="AE833" s="65"/>
      <c r="AF833" s="65"/>
      <c r="AG833" s="39"/>
      <c r="AH833" s="52"/>
      <c r="AO833" s="142"/>
    </row>
    <row r="834" spans="1:41" s="3" customFormat="1" ht="2.85" customHeight="1" x14ac:dyDescent="0.2">
      <c r="C834" s="73"/>
      <c r="P834" s="74"/>
      <c r="Q834" s="89"/>
      <c r="R834" s="6"/>
      <c r="S834" s="39"/>
      <c r="T834" s="6"/>
      <c r="U834" s="5"/>
      <c r="V834" s="52"/>
      <c r="W834" s="56"/>
      <c r="X834" s="15"/>
      <c r="Y834" s="52"/>
      <c r="Z834" s="39"/>
      <c r="AA834" s="39"/>
      <c r="AB834" s="55"/>
      <c r="AC834" s="17"/>
      <c r="AD834" s="15"/>
      <c r="AE834" s="65"/>
      <c r="AF834" s="65"/>
      <c r="AG834" s="39"/>
      <c r="AH834" s="52"/>
      <c r="AO834" s="142"/>
    </row>
    <row r="835" spans="1:41" s="3" customFormat="1" ht="9.9499999999999993" customHeight="1" x14ac:dyDescent="0.2">
      <c r="D835" s="40" t="s">
        <v>10</v>
      </c>
      <c r="E835" s="143" t="s">
        <v>696</v>
      </c>
      <c r="G835" s="143"/>
      <c r="H835" s="143"/>
      <c r="J835" s="143"/>
      <c r="K835" s="143"/>
      <c r="L835" s="143"/>
      <c r="N835" s="143" t="s">
        <v>139</v>
      </c>
      <c r="O835" s="3" t="s">
        <v>139</v>
      </c>
      <c r="P835" s="74"/>
      <c r="Q835" s="89"/>
      <c r="R835" s="6"/>
      <c r="S835" s="39"/>
      <c r="T835" s="6"/>
      <c r="U835" s="5"/>
      <c r="V835" s="52"/>
      <c r="W835" s="56"/>
      <c r="X835" s="15"/>
      <c r="Y835" s="52"/>
      <c r="Z835" s="39"/>
      <c r="AA835" s="39"/>
      <c r="AB835" s="55"/>
      <c r="AC835" s="17"/>
      <c r="AD835" s="15"/>
      <c r="AE835" s="65"/>
      <c r="AF835" s="65"/>
      <c r="AG835" s="39"/>
      <c r="AH835" s="52"/>
      <c r="AO835" s="142"/>
    </row>
    <row r="836" spans="1:41" s="3" customFormat="1" ht="1.5" customHeight="1" x14ac:dyDescent="0.2">
      <c r="A836" s="3" t="s">
        <v>125</v>
      </c>
      <c r="P836" s="74"/>
      <c r="Q836" s="89"/>
      <c r="R836" s="6"/>
      <c r="S836" s="39"/>
      <c r="T836" s="6"/>
      <c r="U836" s="5"/>
      <c r="V836" s="52"/>
      <c r="W836" s="56"/>
      <c r="X836" s="15"/>
      <c r="Y836" s="52"/>
      <c r="Z836" s="39"/>
      <c r="AA836" s="39"/>
      <c r="AB836" s="55"/>
      <c r="AC836" s="17"/>
      <c r="AD836" s="15"/>
      <c r="AE836" s="65"/>
      <c r="AF836" s="65"/>
      <c r="AG836" s="39"/>
      <c r="AH836" s="52"/>
      <c r="AO836" s="142"/>
    </row>
    <row r="837" spans="1:41" s="3" customFormat="1" ht="10.5" customHeight="1" x14ac:dyDescent="0.2">
      <c r="B837" s="114" t="s">
        <v>57</v>
      </c>
      <c r="D837" s="40"/>
      <c r="E837" s="74" t="s">
        <v>144</v>
      </c>
      <c r="F837" s="74"/>
      <c r="G837" s="30" t="s">
        <v>50</v>
      </c>
      <c r="H837" s="30"/>
      <c r="I837" s="30"/>
      <c r="J837" s="30" t="s">
        <v>264</v>
      </c>
      <c r="K837" s="30"/>
      <c r="L837" s="30"/>
      <c r="M837" s="30"/>
      <c r="N837" s="30"/>
      <c r="P837" s="74" t="s">
        <v>275</v>
      </c>
      <c r="Q837" s="89"/>
      <c r="R837" s="29"/>
      <c r="S837" s="39">
        <f>IF(Suggested="Yes",AA837,AG837)</f>
        <v>7.25</v>
      </c>
      <c r="T837" s="37" t="s">
        <v>49</v>
      </c>
      <c r="U837" s="5" t="str">
        <f>+Instructions!$B$3</f>
        <v>G</v>
      </c>
      <c r="V837" s="52"/>
      <c r="W837" s="56">
        <f>+Instructions!$C$22</f>
        <v>0</v>
      </c>
      <c r="X837" s="17">
        <f>ROUND($AA837*(1-W837)+0.004999,2)</f>
        <v>7.25</v>
      </c>
      <c r="Y837" s="52"/>
      <c r="Z837" s="6" t="s">
        <v>868</v>
      </c>
      <c r="AA837" s="39">
        <v>7.25</v>
      </c>
      <c r="AB837" s="60">
        <f>+W837</f>
        <v>0</v>
      </c>
      <c r="AC837" s="17">
        <f>+X837</f>
        <v>7.25</v>
      </c>
      <c r="AD837" s="12">
        <f>(AG837-AC837)/AG837</f>
        <v>0</v>
      </c>
      <c r="AE837" s="122"/>
      <c r="AF837" s="129">
        <v>1</v>
      </c>
      <c r="AG837" s="38">
        <f>SUM(AJ837:AL837)+AE837</f>
        <v>7.25</v>
      </c>
      <c r="AH837" s="52"/>
      <c r="AJ837" s="17">
        <f>ROUND(AC837/(1-VLOOKUP(AF837,Group,2,FALSE)),2)</f>
        <v>7.25</v>
      </c>
      <c r="AK837" s="17">
        <f>IF(VLOOKUP(AF837,Group,5,FALSE)="YES",VLOOKUP(ROUND(ROUND(AJ837,1)-AJ837,2),Round,2,FALSE)+VLOOKUP(AF837,Group,6,FALSE),0)</f>
        <v>0</v>
      </c>
      <c r="AL837" s="17">
        <f>IF(VLOOKUP(AF837,Group,7,FALSE)="",0,ROUND(AJ837-0.04999,1)-AJ837+AM837)</f>
        <v>0</v>
      </c>
      <c r="AM837" s="17" t="str">
        <f>IF(VLOOKUP(AF837,Group,7,FALSE)="","",VLOOKUP(AF837,Group,7,FALSE))</f>
        <v/>
      </c>
      <c r="AO837" s="100" t="s">
        <v>61</v>
      </c>
    </row>
    <row r="838" spans="1:41" s="3" customFormat="1" ht="10.5" customHeight="1" x14ac:dyDescent="0.2">
      <c r="B838" s="114" t="s">
        <v>57</v>
      </c>
      <c r="D838" s="40"/>
      <c r="E838" s="74" t="s">
        <v>236</v>
      </c>
      <c r="F838" s="74"/>
      <c r="G838" s="30" t="s">
        <v>50</v>
      </c>
      <c r="H838" s="30"/>
      <c r="I838" s="30"/>
      <c r="J838" s="30" t="s">
        <v>264</v>
      </c>
      <c r="K838" s="30"/>
      <c r="L838" s="30"/>
      <c r="M838" s="30"/>
      <c r="N838" s="30"/>
      <c r="P838" s="74" t="s">
        <v>275</v>
      </c>
      <c r="Q838" s="89"/>
      <c r="R838" s="29"/>
      <c r="S838" s="39">
        <f>IF(Suggested="Yes",AA838,AG838)</f>
        <v>8.9499999999999993</v>
      </c>
      <c r="T838" s="37" t="s">
        <v>49</v>
      </c>
      <c r="U838" s="5" t="str">
        <f>+Instructions!$B$3</f>
        <v>G</v>
      </c>
      <c r="V838" s="52"/>
      <c r="W838" s="56">
        <f>+Instructions!$C$22</f>
        <v>0</v>
      </c>
      <c r="X838" s="17">
        <f t="shared" ref="X838:X844" si="106">ROUND($AA838*(1-W838)+0.004999,2)</f>
        <v>8.9499999999999993</v>
      </c>
      <c r="Y838" s="52"/>
      <c r="Z838" s="6" t="s">
        <v>868</v>
      </c>
      <c r="AA838" s="39">
        <v>8.9499999999999993</v>
      </c>
      <c r="AB838" s="60">
        <f t="shared" ref="AB838:AB844" si="107">+W838</f>
        <v>0</v>
      </c>
      <c r="AC838" s="17">
        <f t="shared" ref="AC838:AC844" si="108">+X838</f>
        <v>8.9499999999999993</v>
      </c>
      <c r="AD838" s="12">
        <f t="shared" ref="AD838:AD844" si="109">(AG838-AC838)/AG838</f>
        <v>0</v>
      </c>
      <c r="AE838" s="122"/>
      <c r="AF838" s="129">
        <v>1</v>
      </c>
      <c r="AG838" s="38">
        <f t="shared" ref="AG838:AG844" si="110">SUM(AJ838:AL838)+AE838</f>
        <v>8.9499999999999993</v>
      </c>
      <c r="AH838" s="52"/>
      <c r="AJ838" s="17">
        <f t="shared" ref="AJ838:AJ844" si="111">ROUND(AC838/(1-VLOOKUP(AF838,Group,2,FALSE)),2)</f>
        <v>8.9499999999999993</v>
      </c>
      <c r="AK838" s="17">
        <f t="shared" ref="AK838:AK844" si="112">IF(VLOOKUP(AF838,Group,5,FALSE)="YES",VLOOKUP(ROUND(ROUND(AJ838,1)-AJ838,2),Round,2,FALSE)+VLOOKUP(AF838,Group,6,FALSE),0)</f>
        <v>0</v>
      </c>
      <c r="AL838" s="17">
        <f t="shared" ref="AL838:AL844" si="113">IF(VLOOKUP(AF838,Group,7,FALSE)="",0,ROUND(AJ838-0.04999,1)-AJ838+AM838)</f>
        <v>0</v>
      </c>
      <c r="AM838" s="17" t="str">
        <f t="shared" ref="AM838:AM844" si="114">IF(VLOOKUP(AF838,Group,7,FALSE)="","",VLOOKUP(AF838,Group,7,FALSE))</f>
        <v/>
      </c>
      <c r="AO838" s="100" t="s">
        <v>61</v>
      </c>
    </row>
    <row r="839" spans="1:41" s="3" customFormat="1" ht="10.5" customHeight="1" x14ac:dyDescent="0.2">
      <c r="B839" s="114" t="s">
        <v>57</v>
      </c>
      <c r="D839" s="40"/>
      <c r="E839" s="74" t="s">
        <v>697</v>
      </c>
      <c r="F839" s="74"/>
      <c r="G839" s="30" t="s">
        <v>50</v>
      </c>
      <c r="H839" s="30"/>
      <c r="I839" s="30"/>
      <c r="J839" s="30" t="s">
        <v>264</v>
      </c>
      <c r="K839" s="30"/>
      <c r="L839" s="30"/>
      <c r="M839" s="30"/>
      <c r="N839" s="30"/>
      <c r="P839" s="74" t="s">
        <v>698</v>
      </c>
      <c r="Q839" s="89"/>
      <c r="R839" s="29" t="s">
        <v>54</v>
      </c>
      <c r="S839" s="39">
        <f>IF(Suggested="Yes",AA839,AG839)</f>
        <v>14.85</v>
      </c>
      <c r="T839" s="37" t="s">
        <v>49</v>
      </c>
      <c r="U839" s="5" t="str">
        <f>+Instructions!$B$3</f>
        <v>G</v>
      </c>
      <c r="V839" s="52"/>
      <c r="W839" s="56">
        <f>+Instructions!$C$22</f>
        <v>0</v>
      </c>
      <c r="X839" s="17">
        <f t="shared" si="106"/>
        <v>14.85</v>
      </c>
      <c r="Y839" s="52"/>
      <c r="Z839" s="6" t="s">
        <v>868</v>
      </c>
      <c r="AA839" s="39">
        <v>14.85</v>
      </c>
      <c r="AB839" s="60">
        <f t="shared" si="107"/>
        <v>0</v>
      </c>
      <c r="AC839" s="17">
        <f t="shared" si="108"/>
        <v>14.85</v>
      </c>
      <c r="AD839" s="12">
        <f t="shared" si="109"/>
        <v>0</v>
      </c>
      <c r="AE839" s="122"/>
      <c r="AF839" s="129">
        <v>1</v>
      </c>
      <c r="AG839" s="38">
        <f t="shared" si="110"/>
        <v>14.85</v>
      </c>
      <c r="AH839" s="52"/>
      <c r="AJ839" s="17">
        <f t="shared" si="111"/>
        <v>14.85</v>
      </c>
      <c r="AK839" s="17">
        <f t="shared" si="112"/>
        <v>0</v>
      </c>
      <c r="AL839" s="17">
        <f t="shared" si="113"/>
        <v>0</v>
      </c>
      <c r="AM839" s="17" t="str">
        <f t="shared" si="114"/>
        <v/>
      </c>
      <c r="AO839" s="100" t="s">
        <v>61</v>
      </c>
    </row>
    <row r="840" spans="1:41" s="3" customFormat="1" ht="1.5" customHeight="1" x14ac:dyDescent="0.2">
      <c r="A840" s="3" t="s">
        <v>125</v>
      </c>
      <c r="P840" s="74"/>
      <c r="Q840" s="89"/>
      <c r="R840" s="6"/>
      <c r="S840" s="39"/>
      <c r="T840" s="6"/>
      <c r="U840" s="5"/>
      <c r="V840" s="52"/>
      <c r="W840" s="56"/>
      <c r="X840" s="15"/>
      <c r="Y840" s="52"/>
      <c r="Z840" s="39"/>
      <c r="AA840" s="39"/>
      <c r="AB840" s="55"/>
      <c r="AC840" s="17"/>
      <c r="AD840" s="15"/>
      <c r="AE840" s="65"/>
      <c r="AF840" s="65"/>
      <c r="AG840" s="39"/>
      <c r="AH840" s="52"/>
      <c r="AO840" s="142"/>
    </row>
    <row r="841" spans="1:41" s="3" customFormat="1" ht="9.9499999999999993" customHeight="1" x14ac:dyDescent="0.2">
      <c r="B841" s="113" t="s">
        <v>8</v>
      </c>
      <c r="D841" s="40"/>
      <c r="E841" s="74" t="s">
        <v>94</v>
      </c>
      <c r="F841" s="74"/>
      <c r="G841" s="30" t="s">
        <v>143</v>
      </c>
      <c r="H841" s="30"/>
      <c r="I841" s="30"/>
      <c r="J841" s="30" t="s">
        <v>265</v>
      </c>
      <c r="K841" s="30"/>
      <c r="L841" s="30" t="s">
        <v>279</v>
      </c>
      <c r="M841" s="187"/>
      <c r="N841" s="187" t="s">
        <v>278</v>
      </c>
      <c r="P841" s="74"/>
      <c r="Q841" s="89"/>
      <c r="R841" s="29"/>
      <c r="S841" s="39">
        <f>IF(Suggested="Yes",AA841,AG841)</f>
        <v>28.1</v>
      </c>
      <c r="T841" s="37" t="s">
        <v>48</v>
      </c>
      <c r="U841" s="5" t="str">
        <f>+Instructions!$B$3</f>
        <v>G</v>
      </c>
      <c r="V841" s="52"/>
      <c r="W841" s="56">
        <f>+Instructions!$C$22</f>
        <v>0</v>
      </c>
      <c r="X841" s="17">
        <f t="shared" si="106"/>
        <v>28.1</v>
      </c>
      <c r="Y841" s="52"/>
      <c r="Z841" s="6" t="s">
        <v>869</v>
      </c>
      <c r="AA841" s="39">
        <v>28.1</v>
      </c>
      <c r="AB841" s="60">
        <f t="shared" si="107"/>
        <v>0</v>
      </c>
      <c r="AC841" s="17">
        <f t="shared" si="108"/>
        <v>28.1</v>
      </c>
      <c r="AD841" s="12">
        <f t="shared" si="109"/>
        <v>0</v>
      </c>
      <c r="AE841" s="122"/>
      <c r="AF841" s="130">
        <v>3</v>
      </c>
      <c r="AG841" s="53">
        <f t="shared" si="110"/>
        <v>28.1</v>
      </c>
      <c r="AH841" s="52"/>
      <c r="AJ841" s="17">
        <f t="shared" si="111"/>
        <v>28.1</v>
      </c>
      <c r="AK841" s="17">
        <f t="shared" si="112"/>
        <v>0</v>
      </c>
      <c r="AL841" s="17">
        <f t="shared" si="113"/>
        <v>0</v>
      </c>
      <c r="AM841" s="17" t="str">
        <f t="shared" si="114"/>
        <v/>
      </c>
      <c r="AO841" s="100" t="s">
        <v>61</v>
      </c>
    </row>
    <row r="842" spans="1:41" s="3" customFormat="1" ht="9.9499999999999993" customHeight="1" x14ac:dyDescent="0.2">
      <c r="B842" s="113" t="s">
        <v>8</v>
      </c>
      <c r="D842" s="40"/>
      <c r="E842" s="74" t="s">
        <v>242</v>
      </c>
      <c r="F842" s="74"/>
      <c r="G842" s="30" t="s">
        <v>95</v>
      </c>
      <c r="H842" s="30"/>
      <c r="I842" s="30"/>
      <c r="J842" s="30" t="s">
        <v>265</v>
      </c>
      <c r="K842" s="30"/>
      <c r="L842" s="30" t="s">
        <v>280</v>
      </c>
      <c r="M842" s="30"/>
      <c r="N842" s="187" t="s">
        <v>278</v>
      </c>
      <c r="P842" s="74"/>
      <c r="Q842" s="89"/>
      <c r="R842" s="29"/>
      <c r="S842" s="39">
        <f>IF(Suggested="Yes",AA842,AG842)</f>
        <v>43.15</v>
      </c>
      <c r="T842" s="37" t="s">
        <v>48</v>
      </c>
      <c r="U842" s="5" t="str">
        <f>+Instructions!$B$3</f>
        <v>G</v>
      </c>
      <c r="V842" s="52"/>
      <c r="W842" s="56">
        <f>+Instructions!$C$22</f>
        <v>0</v>
      </c>
      <c r="X842" s="17">
        <f t="shared" si="106"/>
        <v>43.15</v>
      </c>
      <c r="Y842" s="52"/>
      <c r="Z842" s="6" t="s">
        <v>869</v>
      </c>
      <c r="AA842" s="39">
        <v>43.15</v>
      </c>
      <c r="AB842" s="60">
        <f t="shared" si="107"/>
        <v>0</v>
      </c>
      <c r="AC842" s="17">
        <f t="shared" si="108"/>
        <v>43.15</v>
      </c>
      <c r="AD842" s="12">
        <f t="shared" si="109"/>
        <v>0</v>
      </c>
      <c r="AE842" s="122"/>
      <c r="AF842" s="130">
        <v>3</v>
      </c>
      <c r="AG842" s="53">
        <f t="shared" si="110"/>
        <v>43.15</v>
      </c>
      <c r="AH842" s="52"/>
      <c r="AJ842" s="17">
        <f t="shared" si="111"/>
        <v>43.15</v>
      </c>
      <c r="AK842" s="17">
        <f t="shared" si="112"/>
        <v>0</v>
      </c>
      <c r="AL842" s="17">
        <f t="shared" si="113"/>
        <v>0</v>
      </c>
      <c r="AM842" s="17" t="str">
        <f t="shared" si="114"/>
        <v/>
      </c>
      <c r="AO842" s="100" t="s">
        <v>61</v>
      </c>
    </row>
    <row r="843" spans="1:41" s="3" customFormat="1" ht="1.5" customHeight="1" x14ac:dyDescent="0.2">
      <c r="A843" s="3" t="s">
        <v>125</v>
      </c>
      <c r="P843" s="74"/>
      <c r="Q843" s="89"/>
      <c r="R843" s="6"/>
      <c r="S843" s="39"/>
      <c r="T843" s="6"/>
      <c r="U843" s="5"/>
      <c r="V843" s="52"/>
      <c r="W843" s="56"/>
      <c r="X843" s="15"/>
      <c r="Y843" s="52"/>
      <c r="Z843" s="39"/>
      <c r="AA843" s="39"/>
      <c r="AB843" s="55"/>
      <c r="AC843" s="17"/>
      <c r="AD843" s="15"/>
      <c r="AE843" s="65"/>
      <c r="AF843" s="65"/>
      <c r="AG843" s="39"/>
      <c r="AH843" s="52"/>
      <c r="AO843" s="142"/>
    </row>
    <row r="844" spans="1:41" s="3" customFormat="1" ht="9.9499999999999993" customHeight="1" x14ac:dyDescent="0.2">
      <c r="B844" s="115" t="s">
        <v>47</v>
      </c>
      <c r="D844" s="40"/>
      <c r="E844" s="74" t="s">
        <v>266</v>
      </c>
      <c r="F844" s="74"/>
      <c r="G844" s="30" t="s">
        <v>108</v>
      </c>
      <c r="H844" s="30"/>
      <c r="I844" s="30"/>
      <c r="J844" s="30" t="s">
        <v>265</v>
      </c>
      <c r="K844" s="30"/>
      <c r="L844" s="30" t="s">
        <v>139</v>
      </c>
      <c r="M844" s="30"/>
      <c r="N844" s="30"/>
      <c r="P844" s="74" t="s">
        <v>426</v>
      </c>
      <c r="Q844" s="89"/>
      <c r="R844" s="29"/>
      <c r="S844" s="39">
        <f>IF(Suggested="Yes",AA844,AG844)</f>
        <v>16.399999999999999</v>
      </c>
      <c r="T844" s="37" t="s">
        <v>48</v>
      </c>
      <c r="U844" s="5" t="str">
        <f>+Instructions!$B$3</f>
        <v>G</v>
      </c>
      <c r="V844" s="52"/>
      <c r="W844" s="56">
        <f>+Instructions!$C$22</f>
        <v>0</v>
      </c>
      <c r="X844" s="39">
        <f t="shared" si="106"/>
        <v>16.399999999999999</v>
      </c>
      <c r="Y844" s="52"/>
      <c r="Z844" s="6" t="s">
        <v>869</v>
      </c>
      <c r="AA844" s="39">
        <v>16.399999999999999</v>
      </c>
      <c r="AB844" s="60">
        <f t="shared" si="107"/>
        <v>0</v>
      </c>
      <c r="AC844" s="39">
        <f t="shared" si="108"/>
        <v>16.399999999999999</v>
      </c>
      <c r="AD844" s="60">
        <f t="shared" si="109"/>
        <v>0</v>
      </c>
      <c r="AE844" s="122"/>
      <c r="AF844" s="131">
        <v>2</v>
      </c>
      <c r="AG844" s="44">
        <f t="shared" si="110"/>
        <v>16.399999999999999</v>
      </c>
      <c r="AH844" s="52"/>
      <c r="AJ844" s="17">
        <f t="shared" si="111"/>
        <v>16.399999999999999</v>
      </c>
      <c r="AK844" s="17">
        <f t="shared" si="112"/>
        <v>0</v>
      </c>
      <c r="AL844" s="17">
        <f t="shared" si="113"/>
        <v>0</v>
      </c>
      <c r="AM844" s="17" t="str">
        <f t="shared" si="114"/>
        <v/>
      </c>
      <c r="AO844" s="100" t="s">
        <v>61</v>
      </c>
    </row>
    <row r="845" spans="1:41" s="3" customFormat="1" ht="1.5" customHeight="1" x14ac:dyDescent="0.2">
      <c r="A845" s="3" t="s">
        <v>125</v>
      </c>
      <c r="P845" s="74"/>
      <c r="Q845" s="89"/>
      <c r="R845" s="6"/>
      <c r="S845" s="39"/>
      <c r="T845" s="6"/>
      <c r="U845" s="5"/>
      <c r="V845" s="52"/>
      <c r="W845" s="56"/>
      <c r="X845" s="15"/>
      <c r="Y845" s="52"/>
      <c r="Z845" s="39"/>
      <c r="AA845" s="39"/>
      <c r="AB845" s="55"/>
      <c r="AC845" s="17"/>
      <c r="AD845" s="15"/>
      <c r="AE845" s="65"/>
      <c r="AF845" s="65"/>
      <c r="AG845" s="39"/>
      <c r="AH845" s="52"/>
      <c r="AO845" s="142"/>
    </row>
    <row r="846" spans="1:41" s="3" customFormat="1" ht="9.9499999999999993" customHeight="1" x14ac:dyDescent="0.2">
      <c r="B846" s="115" t="s">
        <v>47</v>
      </c>
      <c r="D846" s="40"/>
      <c r="E846" s="74" t="s">
        <v>92</v>
      </c>
      <c r="F846" s="74"/>
      <c r="G846" s="30" t="s">
        <v>96</v>
      </c>
      <c r="H846" s="30"/>
      <c r="I846" s="30"/>
      <c r="J846" s="30" t="s">
        <v>265</v>
      </c>
      <c r="K846" s="30"/>
      <c r="L846" s="30" t="s">
        <v>139</v>
      </c>
      <c r="M846" s="30"/>
      <c r="N846" s="30"/>
      <c r="P846" s="74"/>
      <c r="Q846" s="89"/>
      <c r="R846" s="29"/>
      <c r="S846" s="39">
        <f>IF(Suggested="Yes",AA846,AG846)</f>
        <v>25.6</v>
      </c>
      <c r="T846" s="37" t="s">
        <v>48</v>
      </c>
      <c r="U846" s="5" t="str">
        <f>+Instructions!$B$3</f>
        <v>G</v>
      </c>
      <c r="V846" s="52"/>
      <c r="W846" s="56">
        <f>+Instructions!$C$22</f>
        <v>0</v>
      </c>
      <c r="X846" s="39">
        <f>ROUND($AA846*(1-W846)+0.004999,2)</f>
        <v>25.6</v>
      </c>
      <c r="Y846" s="52"/>
      <c r="Z846" s="6" t="s">
        <v>869</v>
      </c>
      <c r="AA846" s="39">
        <v>25.6</v>
      </c>
      <c r="AB846" s="60">
        <f>+W846</f>
        <v>0</v>
      </c>
      <c r="AC846" s="39">
        <f>+X846</f>
        <v>25.6</v>
      </c>
      <c r="AD846" s="60">
        <f>(AG846-AC846)/AG846</f>
        <v>0</v>
      </c>
      <c r="AE846" s="122"/>
      <c r="AF846" s="131">
        <v>2</v>
      </c>
      <c r="AG846" s="44">
        <f>SUM(AJ846:AL846)+AE846</f>
        <v>25.6</v>
      </c>
      <c r="AH846" s="52"/>
      <c r="AJ846" s="17">
        <f>ROUND(AC846/(1-VLOOKUP(AF846,Group,2,FALSE)),2)</f>
        <v>25.6</v>
      </c>
      <c r="AK846" s="17">
        <f>IF(VLOOKUP(AF846,Group,5,FALSE)="YES",VLOOKUP(ROUND(ROUND(AJ846,1)-AJ846,2),Round,2,FALSE)+VLOOKUP(AF846,Group,6,FALSE),0)</f>
        <v>0</v>
      </c>
      <c r="AL846" s="17">
        <f>IF(VLOOKUP(AF846,Group,7,FALSE)="",0,ROUND(AJ846-0.04999,1)-AJ846+AM846)</f>
        <v>0</v>
      </c>
      <c r="AM846" s="17" t="str">
        <f>IF(VLOOKUP(AF846,Group,7,FALSE)="","",VLOOKUP(AF846,Group,7,FALSE))</f>
        <v/>
      </c>
      <c r="AO846" s="100" t="s">
        <v>61</v>
      </c>
    </row>
    <row r="847" spans="1:41" s="3" customFormat="1" ht="2.85" customHeight="1" x14ac:dyDescent="0.2">
      <c r="P847" s="74"/>
      <c r="Q847" s="89"/>
      <c r="R847" s="6"/>
      <c r="S847" s="39"/>
      <c r="T847" s="6"/>
      <c r="U847" s="37"/>
      <c r="V847" s="52"/>
      <c r="W847" s="56"/>
      <c r="X847" s="15"/>
      <c r="Y847" s="52"/>
      <c r="Z847" s="39"/>
      <c r="AA847" s="39"/>
      <c r="AB847" s="55"/>
      <c r="AC847" s="39"/>
      <c r="AD847" s="15"/>
      <c r="AE847" s="75"/>
      <c r="AF847" s="126"/>
      <c r="AG847" s="39"/>
      <c r="AH847" s="52"/>
      <c r="AJ847" s="39"/>
      <c r="AK847" s="39"/>
      <c r="AL847" s="39"/>
      <c r="AM847" s="39"/>
      <c r="AO847" s="31"/>
    </row>
    <row r="848" spans="1:41" s="3" customFormat="1" ht="10.5" customHeight="1" x14ac:dyDescent="0.2">
      <c r="B848" s="114" t="s">
        <v>57</v>
      </c>
      <c r="D848" s="40"/>
      <c r="E848" s="74" t="s">
        <v>144</v>
      </c>
      <c r="F848" s="74"/>
      <c r="G848" s="30" t="s">
        <v>50</v>
      </c>
      <c r="H848" s="30"/>
      <c r="I848" s="30"/>
      <c r="J848" s="30" t="s">
        <v>240</v>
      </c>
      <c r="K848" s="30"/>
      <c r="L848" s="30"/>
      <c r="M848" s="30"/>
      <c r="N848" s="30"/>
      <c r="P848" s="74" t="s">
        <v>275</v>
      </c>
      <c r="Q848" s="89"/>
      <c r="R848" s="29"/>
      <c r="S848" s="39">
        <f>IF(Suggested="Yes",AA848,AG848)</f>
        <v>10.25</v>
      </c>
      <c r="T848" s="37" t="s">
        <v>49</v>
      </c>
      <c r="U848" s="5" t="str">
        <f>+Instructions!$B$3</f>
        <v>G</v>
      </c>
      <c r="V848" s="52"/>
      <c r="W848" s="56">
        <f>+Instructions!$C$22</f>
        <v>0</v>
      </c>
      <c r="X848" s="17">
        <f>ROUND($AA848*(1-W848)+0.004999,2)</f>
        <v>10.25</v>
      </c>
      <c r="Y848" s="52"/>
      <c r="Z848" s="6" t="s">
        <v>868</v>
      </c>
      <c r="AA848" s="39">
        <v>10.25</v>
      </c>
      <c r="AB848" s="60">
        <f>+W848</f>
        <v>0</v>
      </c>
      <c r="AC848" s="17">
        <f>+X848</f>
        <v>10.25</v>
      </c>
      <c r="AD848" s="12">
        <f>(AG848-AC848)/AG848</f>
        <v>0</v>
      </c>
      <c r="AE848" s="122"/>
      <c r="AF848" s="129">
        <v>1</v>
      </c>
      <c r="AG848" s="38">
        <f>SUM(AJ848:AL848)+AE848</f>
        <v>10.25</v>
      </c>
      <c r="AH848" s="52"/>
      <c r="AJ848" s="17">
        <f>ROUND(AC848/(1-VLOOKUP(AF848,Group,2,FALSE)),2)</f>
        <v>10.25</v>
      </c>
      <c r="AK848" s="17">
        <f>IF(VLOOKUP(AF848,Group,5,FALSE)="YES",VLOOKUP(ROUND(ROUND(AJ848,1)-AJ848,2),Round,2,FALSE)+VLOOKUP(AF848,Group,6,FALSE),0)</f>
        <v>0</v>
      </c>
      <c r="AL848" s="17">
        <f>IF(VLOOKUP(AF848,Group,7,FALSE)="",0,ROUND(AJ848-0.04999,1)-AJ848+AM848)</f>
        <v>0</v>
      </c>
      <c r="AM848" s="17" t="str">
        <f>IF(VLOOKUP(AF848,Group,7,FALSE)="","",VLOOKUP(AF848,Group,7,FALSE))</f>
        <v/>
      </c>
      <c r="AO848" s="100" t="s">
        <v>61</v>
      </c>
    </row>
    <row r="849" spans="1:41" s="3" customFormat="1" ht="10.5" customHeight="1" x14ac:dyDescent="0.2">
      <c r="B849" s="114" t="s">
        <v>57</v>
      </c>
      <c r="D849" s="40"/>
      <c r="E849" s="74" t="s">
        <v>236</v>
      </c>
      <c r="F849" s="74"/>
      <c r="G849" s="30" t="s">
        <v>50</v>
      </c>
      <c r="H849" s="30"/>
      <c r="I849" s="30"/>
      <c r="J849" s="30" t="s">
        <v>240</v>
      </c>
      <c r="K849" s="30"/>
      <c r="L849" s="30"/>
      <c r="M849" s="30"/>
      <c r="N849" s="30"/>
      <c r="P849" s="74" t="s">
        <v>275</v>
      </c>
      <c r="Q849" s="89"/>
      <c r="R849" s="29"/>
      <c r="S849" s="39">
        <f>IF(Suggested="Yes",AA849,AG849)</f>
        <v>12.25</v>
      </c>
      <c r="T849" s="37" t="s">
        <v>49</v>
      </c>
      <c r="U849" s="5" t="str">
        <f>+Instructions!$B$3</f>
        <v>G</v>
      </c>
      <c r="V849" s="52"/>
      <c r="W849" s="56">
        <f>+Instructions!$C$22</f>
        <v>0</v>
      </c>
      <c r="X849" s="17">
        <f>ROUND($AA849*(1-W849)+0.004999,2)</f>
        <v>12.25</v>
      </c>
      <c r="Y849" s="52"/>
      <c r="Z849" s="6" t="s">
        <v>868</v>
      </c>
      <c r="AA849" s="39">
        <v>12.25</v>
      </c>
      <c r="AB849" s="60">
        <f>+W849</f>
        <v>0</v>
      </c>
      <c r="AC849" s="17">
        <f>+X849</f>
        <v>12.25</v>
      </c>
      <c r="AD849" s="12">
        <f>(AG849-AC849)/AG849</f>
        <v>0</v>
      </c>
      <c r="AE849" s="122"/>
      <c r="AF849" s="129">
        <v>1</v>
      </c>
      <c r="AG849" s="38">
        <f>SUM(AJ849:AL849)+AE849</f>
        <v>12.25</v>
      </c>
      <c r="AH849" s="52"/>
      <c r="AJ849" s="17">
        <f>ROUND(AC849/(1-VLOOKUP(AF849,Group,2,FALSE)),2)</f>
        <v>12.25</v>
      </c>
      <c r="AK849" s="17">
        <f>IF(VLOOKUP(AF849,Group,5,FALSE)="YES",VLOOKUP(ROUND(ROUND(AJ849,1)-AJ849,2),Round,2,FALSE)+VLOOKUP(AF849,Group,6,FALSE),0)</f>
        <v>0</v>
      </c>
      <c r="AL849" s="17">
        <f>IF(VLOOKUP(AF849,Group,7,FALSE)="",0,ROUND(AJ849-0.04999,1)-AJ849+AM849)</f>
        <v>0</v>
      </c>
      <c r="AM849" s="17" t="str">
        <f>IF(VLOOKUP(AF849,Group,7,FALSE)="","",VLOOKUP(AF849,Group,7,FALSE))</f>
        <v/>
      </c>
      <c r="AO849" s="100" t="s">
        <v>61</v>
      </c>
    </row>
    <row r="850" spans="1:41" s="3" customFormat="1" ht="1.5" customHeight="1" x14ac:dyDescent="0.2">
      <c r="A850" s="3" t="s">
        <v>125</v>
      </c>
      <c r="P850" s="74"/>
      <c r="Q850" s="89"/>
      <c r="R850" s="6"/>
      <c r="S850" s="39"/>
      <c r="T850" s="6"/>
      <c r="U850" s="5"/>
      <c r="V850" s="52"/>
      <c r="W850" s="56"/>
      <c r="X850" s="15"/>
      <c r="Y850" s="52"/>
      <c r="Z850" s="39"/>
      <c r="AA850" s="39"/>
      <c r="AB850" s="55"/>
      <c r="AC850" s="17"/>
      <c r="AD850" s="15"/>
      <c r="AE850" s="65"/>
      <c r="AF850" s="65"/>
      <c r="AG850" s="39"/>
      <c r="AH850" s="52"/>
      <c r="AO850" s="142"/>
    </row>
    <row r="851" spans="1:41" s="3" customFormat="1" ht="9.9499999999999993" customHeight="1" x14ac:dyDescent="0.2">
      <c r="B851" s="113" t="s">
        <v>8</v>
      </c>
      <c r="D851" s="40"/>
      <c r="E851" s="74" t="s">
        <v>94</v>
      </c>
      <c r="F851" s="74"/>
      <c r="G851" s="30" t="s">
        <v>143</v>
      </c>
      <c r="H851" s="30"/>
      <c r="I851" s="30"/>
      <c r="J851" s="30" t="s">
        <v>241</v>
      </c>
      <c r="K851" s="30"/>
      <c r="L851" s="30" t="s">
        <v>279</v>
      </c>
      <c r="M851" s="187"/>
      <c r="N851" s="187" t="s">
        <v>278</v>
      </c>
      <c r="P851" s="74"/>
      <c r="Q851" s="89"/>
      <c r="R851" s="29"/>
      <c r="S851" s="39">
        <f>IF(Suggested="Yes",AA851,AG851)</f>
        <v>29.65</v>
      </c>
      <c r="T851" s="37" t="s">
        <v>48</v>
      </c>
      <c r="U851" s="5" t="str">
        <f>+Instructions!$B$3</f>
        <v>G</v>
      </c>
      <c r="V851" s="52"/>
      <c r="W851" s="56">
        <f>+Instructions!$C$22</f>
        <v>0</v>
      </c>
      <c r="X851" s="17">
        <f>ROUND($AA851*(1-W851)+0.004999,2)</f>
        <v>29.65</v>
      </c>
      <c r="Y851" s="52"/>
      <c r="Z851" s="6" t="s">
        <v>869</v>
      </c>
      <c r="AA851" s="39">
        <v>29.65</v>
      </c>
      <c r="AB851" s="60">
        <f>+W851</f>
        <v>0</v>
      </c>
      <c r="AC851" s="17">
        <f>+X851</f>
        <v>29.65</v>
      </c>
      <c r="AD851" s="12">
        <f>(AG851-AC851)/AG851</f>
        <v>0</v>
      </c>
      <c r="AE851" s="122"/>
      <c r="AF851" s="130">
        <v>3</v>
      </c>
      <c r="AG851" s="53">
        <f>SUM(AJ851:AL851)+AE851</f>
        <v>29.65</v>
      </c>
      <c r="AH851" s="52"/>
      <c r="AJ851" s="17">
        <f>ROUND(AC851/(1-VLOOKUP(AF851,Group,2,FALSE)),2)</f>
        <v>29.65</v>
      </c>
      <c r="AK851" s="17">
        <f>IF(VLOOKUP(AF851,Group,5,FALSE)="YES",VLOOKUP(ROUND(ROUND(AJ851,1)-AJ851,2),Round,2,FALSE)+VLOOKUP(AF851,Group,6,FALSE),0)</f>
        <v>0</v>
      </c>
      <c r="AL851" s="17">
        <f>IF(VLOOKUP(AF851,Group,7,FALSE)="",0,ROUND(AJ851-0.04999,1)-AJ851+AM851)</f>
        <v>0</v>
      </c>
      <c r="AM851" s="17" t="str">
        <f>IF(VLOOKUP(AF851,Group,7,FALSE)="","",VLOOKUP(AF851,Group,7,FALSE))</f>
        <v/>
      </c>
      <c r="AO851" s="100" t="s">
        <v>61</v>
      </c>
    </row>
    <row r="852" spans="1:41" s="3" customFormat="1" ht="9.9499999999999993" customHeight="1" x14ac:dyDescent="0.2">
      <c r="B852" s="113" t="s">
        <v>8</v>
      </c>
      <c r="D852" s="40"/>
      <c r="E852" s="74" t="s">
        <v>242</v>
      </c>
      <c r="F852" s="74"/>
      <c r="G852" s="30" t="s">
        <v>95</v>
      </c>
      <c r="H852" s="30"/>
      <c r="I852" s="30"/>
      <c r="J852" s="30" t="s">
        <v>241</v>
      </c>
      <c r="K852" s="30"/>
      <c r="L852" s="30" t="s">
        <v>280</v>
      </c>
      <c r="M852" s="30"/>
      <c r="N852" s="187" t="s">
        <v>278</v>
      </c>
      <c r="P852" s="74"/>
      <c r="Q852" s="89"/>
      <c r="R852" s="29"/>
      <c r="S852" s="39">
        <f>IF(Suggested="Yes",AA852,AG852)</f>
        <v>47.8</v>
      </c>
      <c r="T852" s="37" t="s">
        <v>48</v>
      </c>
      <c r="U852" s="5" t="str">
        <f>+Instructions!$B$3</f>
        <v>G</v>
      </c>
      <c r="V852" s="52"/>
      <c r="W852" s="56">
        <f>+Instructions!$C$22</f>
        <v>0</v>
      </c>
      <c r="X852" s="17">
        <f>ROUND($AA852*(1-W852)+0.004999,2)</f>
        <v>47.8</v>
      </c>
      <c r="Y852" s="52"/>
      <c r="Z852" s="6" t="s">
        <v>869</v>
      </c>
      <c r="AA852" s="39">
        <v>47.8</v>
      </c>
      <c r="AB852" s="60">
        <f>+W852</f>
        <v>0</v>
      </c>
      <c r="AC852" s="17">
        <f>+X852</f>
        <v>47.8</v>
      </c>
      <c r="AD852" s="12">
        <f>(AG852-AC852)/AG852</f>
        <v>0</v>
      </c>
      <c r="AE852" s="122"/>
      <c r="AF852" s="130">
        <v>3</v>
      </c>
      <c r="AG852" s="53">
        <f>SUM(AJ852:AL852)+AE852</f>
        <v>47.8</v>
      </c>
      <c r="AH852" s="52"/>
      <c r="AJ852" s="17">
        <f>ROUND(AC852/(1-VLOOKUP(AF852,Group,2,FALSE)),2)</f>
        <v>47.8</v>
      </c>
      <c r="AK852" s="17">
        <f>IF(VLOOKUP(AF852,Group,5,FALSE)="YES",VLOOKUP(ROUND(ROUND(AJ852,1)-AJ852,2),Round,2,FALSE)+VLOOKUP(AF852,Group,6,FALSE),0)</f>
        <v>0</v>
      </c>
      <c r="AL852" s="17">
        <f>IF(VLOOKUP(AF852,Group,7,FALSE)="",0,ROUND(AJ852-0.04999,1)-AJ852+AM852)</f>
        <v>0</v>
      </c>
      <c r="AM852" s="17" t="str">
        <f>IF(VLOOKUP(AF852,Group,7,FALSE)="","",VLOOKUP(AF852,Group,7,FALSE))</f>
        <v/>
      </c>
      <c r="AO852" s="100" t="s">
        <v>61</v>
      </c>
    </row>
    <row r="853" spans="1:41" s="3" customFormat="1" ht="1.5" customHeight="1" x14ac:dyDescent="0.2">
      <c r="A853" s="3" t="s">
        <v>125</v>
      </c>
      <c r="P853" s="74"/>
      <c r="Q853" s="89"/>
      <c r="R853" s="6"/>
      <c r="S853" s="39"/>
      <c r="T853" s="6"/>
      <c r="U853" s="5"/>
      <c r="V853" s="52"/>
      <c r="W853" s="56"/>
      <c r="X853" s="15"/>
      <c r="Y853" s="52"/>
      <c r="Z853" s="39"/>
      <c r="AA853" s="39"/>
      <c r="AB853" s="55"/>
      <c r="AC853" s="17"/>
      <c r="AD853" s="15"/>
      <c r="AE853" s="65"/>
      <c r="AF853" s="65"/>
      <c r="AG853" s="39"/>
      <c r="AH853" s="52"/>
      <c r="AO853" s="142"/>
    </row>
    <row r="854" spans="1:41" s="3" customFormat="1" ht="9.9499999999999993" customHeight="1" x14ac:dyDescent="0.2">
      <c r="B854" s="115" t="s">
        <v>47</v>
      </c>
      <c r="D854" s="40"/>
      <c r="E854" s="74" t="s">
        <v>266</v>
      </c>
      <c r="F854" s="74"/>
      <c r="G854" s="30" t="s">
        <v>108</v>
      </c>
      <c r="H854" s="30"/>
      <c r="I854" s="30"/>
      <c r="J854" s="30" t="s">
        <v>241</v>
      </c>
      <c r="K854" s="30"/>
      <c r="L854" s="30" t="s">
        <v>139</v>
      </c>
      <c r="M854" s="30"/>
      <c r="N854" s="30"/>
      <c r="P854" s="74" t="s">
        <v>426</v>
      </c>
      <c r="Q854" s="89"/>
      <c r="R854" s="29"/>
      <c r="S854" s="39">
        <f>IF(Suggested="Yes",AA854,AG854)</f>
        <v>22.1</v>
      </c>
      <c r="T854" s="37" t="s">
        <v>48</v>
      </c>
      <c r="U854" s="5" t="str">
        <f>+Instructions!$B$3</f>
        <v>G</v>
      </c>
      <c r="V854" s="52"/>
      <c r="W854" s="56">
        <f>+Instructions!$C$22</f>
        <v>0</v>
      </c>
      <c r="X854" s="39">
        <f>ROUND($AA854*(1-W854)+0.004999,2)</f>
        <v>22.1</v>
      </c>
      <c r="Y854" s="52"/>
      <c r="Z854" s="6" t="s">
        <v>869</v>
      </c>
      <c r="AA854" s="39">
        <v>22.1</v>
      </c>
      <c r="AB854" s="60">
        <f>+W854</f>
        <v>0</v>
      </c>
      <c r="AC854" s="39">
        <f>+X854</f>
        <v>22.1</v>
      </c>
      <c r="AD854" s="60">
        <f>(AG854-AC854)/AG854</f>
        <v>0</v>
      </c>
      <c r="AE854" s="122"/>
      <c r="AF854" s="131">
        <v>2</v>
      </c>
      <c r="AG854" s="44">
        <f>SUM(AJ854:AL854)+AE854</f>
        <v>22.1</v>
      </c>
      <c r="AH854" s="52"/>
      <c r="AJ854" s="17">
        <f>ROUND(AC854/(1-VLOOKUP(AF854,Group,2,FALSE)),2)</f>
        <v>22.1</v>
      </c>
      <c r="AK854" s="17">
        <f>IF(VLOOKUP(AF854,Group,5,FALSE)="YES",VLOOKUP(ROUND(ROUND(AJ854,1)-AJ854,2),Round,2,FALSE)+VLOOKUP(AF854,Group,6,FALSE),0)</f>
        <v>0</v>
      </c>
      <c r="AL854" s="17">
        <f>IF(VLOOKUP(AF854,Group,7,FALSE)="",0,ROUND(AJ854-0.04999,1)-AJ854+AM854)</f>
        <v>0</v>
      </c>
      <c r="AM854" s="17" t="str">
        <f>IF(VLOOKUP(AF854,Group,7,FALSE)="","",VLOOKUP(AF854,Group,7,FALSE))</f>
        <v/>
      </c>
      <c r="AO854" s="100" t="s">
        <v>61</v>
      </c>
    </row>
    <row r="855" spans="1:41" s="3" customFormat="1" ht="2.85" customHeight="1" x14ac:dyDescent="0.2">
      <c r="P855" s="74"/>
      <c r="Q855" s="89"/>
      <c r="R855" s="6"/>
      <c r="S855" s="39"/>
      <c r="T855" s="6"/>
      <c r="U855" s="37"/>
      <c r="V855" s="52"/>
      <c r="W855" s="56"/>
      <c r="X855" s="15"/>
      <c r="Y855" s="52"/>
      <c r="Z855" s="39"/>
      <c r="AA855" s="39"/>
      <c r="AB855" s="55"/>
      <c r="AC855" s="39"/>
      <c r="AD855" s="15"/>
      <c r="AE855" s="75"/>
      <c r="AF855" s="126"/>
      <c r="AG855" s="39"/>
      <c r="AH855" s="52"/>
      <c r="AJ855" s="39"/>
      <c r="AK855" s="39"/>
      <c r="AL855" s="39"/>
      <c r="AM855" s="39"/>
      <c r="AO855" s="31"/>
    </row>
    <row r="856" spans="1:41" s="3" customFormat="1" ht="10.5" customHeight="1" x14ac:dyDescent="0.2">
      <c r="B856" s="114" t="s">
        <v>57</v>
      </c>
      <c r="D856" s="40"/>
      <c r="E856" s="74" t="s">
        <v>236</v>
      </c>
      <c r="F856" s="74"/>
      <c r="G856" s="30" t="s">
        <v>50</v>
      </c>
      <c r="H856" s="30"/>
      <c r="I856" s="30"/>
      <c r="J856" s="30" t="s">
        <v>659</v>
      </c>
      <c r="K856" s="30"/>
      <c r="L856" s="30"/>
      <c r="M856" s="30"/>
      <c r="N856" s="30"/>
      <c r="P856" s="74" t="s">
        <v>275</v>
      </c>
      <c r="Q856" s="89"/>
      <c r="R856" s="29"/>
      <c r="S856" s="39">
        <f>IF(Suggested="Yes",AA856,AG856)</f>
        <v>9.9499999999999993</v>
      </c>
      <c r="T856" s="37" t="s">
        <v>49</v>
      </c>
      <c r="U856" s="5" t="str">
        <f>+Instructions!$B$3</f>
        <v>G</v>
      </c>
      <c r="V856" s="52"/>
      <c r="W856" s="56">
        <f>+Instructions!$C$22</f>
        <v>0</v>
      </c>
      <c r="X856" s="17">
        <f>ROUND($AA856*(1-W856)+0.004999,2)</f>
        <v>9.9499999999999993</v>
      </c>
      <c r="Y856" s="52"/>
      <c r="Z856" s="6" t="s">
        <v>868</v>
      </c>
      <c r="AA856" s="39">
        <v>9.9499999999999993</v>
      </c>
      <c r="AB856" s="60">
        <f>+W856</f>
        <v>0</v>
      </c>
      <c r="AC856" s="17">
        <f>+X856</f>
        <v>9.9499999999999993</v>
      </c>
      <c r="AD856" s="12">
        <f>(AG856-AC856)/AG856</f>
        <v>0</v>
      </c>
      <c r="AE856" s="122"/>
      <c r="AF856" s="129">
        <v>1</v>
      </c>
      <c r="AG856" s="38">
        <f>SUM(AJ856:AL856)+AE856</f>
        <v>9.9499999999999993</v>
      </c>
      <c r="AH856" s="52"/>
      <c r="AJ856" s="17">
        <f>ROUND(AC856/(1-VLOOKUP(AF856,Group,2,FALSE)),2)</f>
        <v>9.9499999999999993</v>
      </c>
      <c r="AK856" s="17">
        <f>IF(VLOOKUP(AF856,Group,5,FALSE)="YES",VLOOKUP(ROUND(ROUND(AJ856,1)-AJ856,2),Round,2,FALSE)+VLOOKUP(AF856,Group,6,FALSE),0)</f>
        <v>0</v>
      </c>
      <c r="AL856" s="17">
        <f>IF(VLOOKUP(AF856,Group,7,FALSE)="",0,ROUND(AJ856-0.04999,1)-AJ856+AM856)</f>
        <v>0</v>
      </c>
      <c r="AM856" s="17" t="str">
        <f>IF(VLOOKUP(AF856,Group,7,FALSE)="","",VLOOKUP(AF856,Group,7,FALSE))</f>
        <v/>
      </c>
      <c r="AO856" s="100" t="s">
        <v>61</v>
      </c>
    </row>
    <row r="857" spans="1:41" s="3" customFormat="1" ht="2.85" customHeight="1" x14ac:dyDescent="0.2">
      <c r="C857" s="73"/>
      <c r="P857" s="74"/>
      <c r="Q857" s="89"/>
      <c r="R857" s="6"/>
      <c r="S857" s="39"/>
      <c r="T857" s="6"/>
      <c r="U857" s="5"/>
      <c r="V857" s="52"/>
      <c r="W857" s="56"/>
      <c r="X857" s="15"/>
      <c r="Y857" s="52"/>
      <c r="Z857" s="39"/>
      <c r="AA857" s="39"/>
      <c r="AB857" s="55"/>
      <c r="AC857" s="17"/>
      <c r="AD857" s="15"/>
      <c r="AE857" s="65"/>
      <c r="AF857" s="65"/>
      <c r="AG857" s="39"/>
      <c r="AH857" s="52"/>
      <c r="AO857" s="142"/>
    </row>
    <row r="858" spans="1:41" s="3" customFormat="1" ht="9.9499999999999993" customHeight="1" x14ac:dyDescent="0.2">
      <c r="D858" s="40" t="s">
        <v>10</v>
      </c>
      <c r="E858" s="143" t="s">
        <v>696</v>
      </c>
      <c r="G858" s="143"/>
      <c r="H858" s="143"/>
      <c r="J858" s="143"/>
      <c r="K858" s="143"/>
      <c r="L858" s="143"/>
      <c r="N858" s="143" t="s">
        <v>139</v>
      </c>
      <c r="O858" s="3" t="s">
        <v>139</v>
      </c>
      <c r="P858" s="74"/>
      <c r="Q858" s="89"/>
      <c r="R858" s="6"/>
      <c r="S858" s="39"/>
      <c r="T858" s="6"/>
      <c r="U858" s="5"/>
      <c r="V858" s="52"/>
      <c r="W858" s="56"/>
      <c r="X858" s="15"/>
      <c r="Y858" s="52"/>
      <c r="Z858" s="39"/>
      <c r="AA858" s="39"/>
      <c r="AB858" s="55"/>
      <c r="AC858" s="17"/>
      <c r="AD858" s="15"/>
      <c r="AE858" s="65"/>
      <c r="AF858" s="65"/>
      <c r="AG858" s="39"/>
      <c r="AH858" s="52"/>
      <c r="AO858" s="142"/>
    </row>
    <row r="859" spans="1:41" s="3" customFormat="1" ht="0.95" customHeight="1" x14ac:dyDescent="0.2">
      <c r="A859" s="3" t="s">
        <v>125</v>
      </c>
      <c r="P859" s="74"/>
      <c r="Q859" s="89"/>
      <c r="R859" s="6"/>
      <c r="S859" s="39"/>
      <c r="T859" s="6"/>
      <c r="U859" s="5"/>
      <c r="V859" s="52"/>
      <c r="W859" s="56"/>
      <c r="X859" s="15"/>
      <c r="Y859" s="52"/>
      <c r="Z859" s="39"/>
      <c r="AA859" s="39"/>
      <c r="AB859" s="55"/>
      <c r="AC859" s="17"/>
      <c r="AD859" s="15"/>
      <c r="AE859" s="65"/>
      <c r="AF859" s="65"/>
      <c r="AG859" s="39"/>
      <c r="AH859" s="52"/>
      <c r="AO859" s="142"/>
    </row>
    <row r="860" spans="1:41" s="202" customFormat="1" ht="9.9499999999999993" customHeight="1" x14ac:dyDescent="0.2">
      <c r="C860" s="217" t="s">
        <v>614</v>
      </c>
      <c r="D860" s="3"/>
      <c r="E860" s="171"/>
      <c r="F860" s="3"/>
      <c r="G860" s="171"/>
      <c r="H860" s="3"/>
      <c r="I860" s="143"/>
      <c r="J860" s="3"/>
      <c r="K860" s="3"/>
      <c r="L860" s="171"/>
      <c r="M860" s="3"/>
      <c r="N860" s="3"/>
      <c r="O860" s="3"/>
      <c r="P860" s="74"/>
      <c r="Q860" s="89"/>
      <c r="R860" s="6"/>
      <c r="S860" s="39"/>
      <c r="T860" s="6"/>
      <c r="U860" s="5"/>
      <c r="V860" s="205"/>
      <c r="W860" s="208"/>
      <c r="X860" s="207"/>
      <c r="Y860" s="205"/>
      <c r="Z860" s="204"/>
      <c r="AA860" s="204"/>
      <c r="AB860" s="209"/>
      <c r="AC860" s="206"/>
      <c r="AD860" s="207"/>
      <c r="AE860" s="210"/>
      <c r="AF860" s="210"/>
      <c r="AG860" s="204"/>
      <c r="AH860" s="205"/>
      <c r="AO860" s="211"/>
    </row>
    <row r="861" spans="1:41" s="202" customFormat="1" ht="0.95" customHeight="1" x14ac:dyDescent="0.2">
      <c r="A861" s="202" t="s">
        <v>125</v>
      </c>
      <c r="C861" s="3"/>
      <c r="D861" s="3"/>
      <c r="E861" s="3"/>
      <c r="F861" s="3"/>
      <c r="G861" s="3"/>
      <c r="H861" s="3"/>
      <c r="I861" s="3"/>
      <c r="J861" s="3"/>
      <c r="K861" s="3"/>
      <c r="L861" s="3"/>
      <c r="M861" s="3"/>
      <c r="N861" s="3"/>
      <c r="O861" s="3"/>
      <c r="P861" s="74"/>
      <c r="Q861" s="89"/>
      <c r="R861" s="6"/>
      <c r="S861" s="39"/>
      <c r="T861" s="6"/>
      <c r="U861" s="5"/>
      <c r="V861" s="205"/>
      <c r="W861" s="208"/>
      <c r="X861" s="207"/>
      <c r="Y861" s="205"/>
      <c r="Z861" s="204"/>
      <c r="AA861" s="204"/>
      <c r="AB861" s="209"/>
      <c r="AC861" s="206"/>
      <c r="AD861" s="207"/>
      <c r="AE861" s="210"/>
      <c r="AF861" s="210"/>
      <c r="AG861" s="204"/>
      <c r="AH861" s="205"/>
      <c r="AO861" s="211"/>
    </row>
    <row r="862" spans="1:41" s="3" customFormat="1" ht="10.5" customHeight="1" x14ac:dyDescent="0.2">
      <c r="B862" s="114" t="s">
        <v>57</v>
      </c>
      <c r="D862" s="40"/>
      <c r="E862" s="74" t="s">
        <v>699</v>
      </c>
      <c r="F862" s="74"/>
      <c r="G862" s="30" t="s">
        <v>50</v>
      </c>
      <c r="H862" s="30"/>
      <c r="I862" s="30"/>
      <c r="K862" s="30" t="s">
        <v>264</v>
      </c>
      <c r="M862" s="30"/>
      <c r="N862" s="187" t="s">
        <v>700</v>
      </c>
      <c r="P862" s="74"/>
      <c r="Q862" s="89"/>
      <c r="R862" s="29" t="s">
        <v>154</v>
      </c>
      <c r="S862" s="39">
        <f>IF(Suggested="Yes",AA862,AG862)</f>
        <v>373.55</v>
      </c>
      <c r="T862" s="37" t="s">
        <v>48</v>
      </c>
      <c r="U862" s="5" t="str">
        <f>+Instructions!$B$3</f>
        <v>G</v>
      </c>
      <c r="V862" s="52"/>
      <c r="W862" s="56">
        <f>+Instructions!$C$22</f>
        <v>0</v>
      </c>
      <c r="X862" s="17">
        <f>ROUND($AA862*(1-W862)+0.004999,2)</f>
        <v>373.55</v>
      </c>
      <c r="Y862" s="52"/>
      <c r="Z862" s="6" t="s">
        <v>868</v>
      </c>
      <c r="AA862" s="39">
        <v>373.55</v>
      </c>
      <c r="AB862" s="60">
        <f t="shared" ref="AB862:AC864" si="115">+W862</f>
        <v>0</v>
      </c>
      <c r="AC862" s="17">
        <f t="shared" si="115"/>
        <v>373.55</v>
      </c>
      <c r="AD862" s="12">
        <f>(AG862-AC862)/AG862</f>
        <v>0</v>
      </c>
      <c r="AE862" s="122"/>
      <c r="AF862" s="129">
        <v>1</v>
      </c>
      <c r="AG862" s="38">
        <f>SUM(AJ862:AL862)+AE862</f>
        <v>373.55</v>
      </c>
      <c r="AH862" s="52"/>
      <c r="AJ862" s="17">
        <f>ROUND(AC862/(1-VLOOKUP(AF862,Group,2,FALSE)),2)</f>
        <v>373.55</v>
      </c>
      <c r="AK862" s="17">
        <f>IF(VLOOKUP(AF862,Group,5,FALSE)="YES",VLOOKUP(ROUND(ROUND(AJ862,1)-AJ862,2),Round,2,FALSE)+VLOOKUP(AF862,Group,6,FALSE),0)</f>
        <v>0</v>
      </c>
      <c r="AL862" s="17">
        <f>IF(VLOOKUP(AF862,Group,7,FALSE)="",0,ROUND(AJ862-0.04999,1)-AJ862+AM862)</f>
        <v>0</v>
      </c>
      <c r="AM862" s="17" t="str">
        <f>IF(VLOOKUP(AF862,Group,7,FALSE)="","",VLOOKUP(AF862,Group,7,FALSE))</f>
        <v/>
      </c>
      <c r="AO862" s="100" t="s">
        <v>61</v>
      </c>
    </row>
    <row r="863" spans="1:41" s="3" customFormat="1" ht="10.5" customHeight="1" x14ac:dyDescent="0.2">
      <c r="B863" s="114" t="s">
        <v>57</v>
      </c>
      <c r="D863" s="40"/>
      <c r="E863" s="74" t="s">
        <v>699</v>
      </c>
      <c r="F863" s="74"/>
      <c r="G863" s="30" t="s">
        <v>565</v>
      </c>
      <c r="H863" s="30"/>
      <c r="I863" s="30"/>
      <c r="K863" s="30" t="s">
        <v>264</v>
      </c>
      <c r="M863" s="30"/>
      <c r="N863" s="187" t="s">
        <v>700</v>
      </c>
      <c r="P863" s="74"/>
      <c r="Q863" s="89"/>
      <c r="R863" s="29" t="s">
        <v>852</v>
      </c>
      <c r="S863" s="39">
        <f>IF(Suggested="Yes",AA863,AG863)</f>
        <v>1212.2</v>
      </c>
      <c r="T863" s="37" t="s">
        <v>48</v>
      </c>
      <c r="U863" s="5" t="str">
        <f>+Instructions!$B$3</f>
        <v>G</v>
      </c>
      <c r="V863" s="52"/>
      <c r="W863" s="56">
        <f>+Instructions!$C$22</f>
        <v>0</v>
      </c>
      <c r="X863" s="17">
        <f>ROUND($AA863*(1-W863)+0.004999,2)</f>
        <v>1212.2</v>
      </c>
      <c r="Y863" s="52"/>
      <c r="Z863" s="6" t="s">
        <v>868</v>
      </c>
      <c r="AA863" s="39">
        <v>1212.2</v>
      </c>
      <c r="AB863" s="60">
        <f t="shared" si="115"/>
        <v>0</v>
      </c>
      <c r="AC863" s="17">
        <f t="shared" si="115"/>
        <v>1212.2</v>
      </c>
      <c r="AD863" s="12">
        <f>(AG863-AC863)/AG863</f>
        <v>0</v>
      </c>
      <c r="AE863" s="122"/>
      <c r="AF863" s="129">
        <v>1</v>
      </c>
      <c r="AG863" s="38">
        <f>SUM(AJ863:AL863)+AE863</f>
        <v>1212.2</v>
      </c>
      <c r="AH863" s="52"/>
      <c r="AJ863" s="17">
        <f>ROUND(AC863/(1-VLOOKUP(AF863,Group,2,FALSE)),2)</f>
        <v>1212.2</v>
      </c>
      <c r="AK863" s="17">
        <f>IF(VLOOKUP(AF863,Group,5,FALSE)="YES",VLOOKUP(ROUND(ROUND(AJ863,1)-AJ863,2),Round,2,FALSE)+VLOOKUP(AF863,Group,6,FALSE),0)</f>
        <v>0</v>
      </c>
      <c r="AL863" s="17">
        <f>IF(VLOOKUP(AF863,Group,7,FALSE)="",0,ROUND(AJ863-0.04999,1)-AJ863+AM863)</f>
        <v>0</v>
      </c>
      <c r="AM863" s="17" t="str">
        <f>IF(VLOOKUP(AF863,Group,7,FALSE)="","",VLOOKUP(AF863,Group,7,FALSE))</f>
        <v/>
      </c>
      <c r="AO863" s="100" t="s">
        <v>61</v>
      </c>
    </row>
    <row r="864" spans="1:41" s="3" customFormat="1" ht="10.5" customHeight="1" x14ac:dyDescent="0.2">
      <c r="B864" s="114" t="s">
        <v>57</v>
      </c>
      <c r="D864" s="40"/>
      <c r="E864" s="74" t="s">
        <v>615</v>
      </c>
      <c r="F864" s="74"/>
      <c r="G864" s="30" t="s">
        <v>616</v>
      </c>
      <c r="H864" s="30"/>
      <c r="I864" s="30"/>
      <c r="K864" s="30" t="s">
        <v>264</v>
      </c>
      <c r="L864" s="30"/>
      <c r="M864" s="30"/>
      <c r="N864" s="187" t="s">
        <v>701</v>
      </c>
      <c r="P864" s="74"/>
      <c r="Q864" s="89"/>
      <c r="R864" s="29" t="s">
        <v>780</v>
      </c>
      <c r="S864" s="39">
        <f>IF(Suggested="Yes",AA864,AG864)</f>
        <v>1659.9</v>
      </c>
      <c r="T864" s="37" t="s">
        <v>48</v>
      </c>
      <c r="U864" s="5" t="str">
        <f>+Instructions!$B$3</f>
        <v>G</v>
      </c>
      <c r="V864" s="52"/>
      <c r="W864" s="56">
        <f>+Instructions!$C$22</f>
        <v>0</v>
      </c>
      <c r="X864" s="17">
        <f>ROUND($AA864*(1-W864)+0.004999,2)</f>
        <v>1659.9</v>
      </c>
      <c r="Y864" s="52"/>
      <c r="Z864" s="6" t="s">
        <v>868</v>
      </c>
      <c r="AA864" s="39">
        <v>1659.9</v>
      </c>
      <c r="AB864" s="60">
        <f t="shared" si="115"/>
        <v>0</v>
      </c>
      <c r="AC864" s="17">
        <f t="shared" si="115"/>
        <v>1659.9</v>
      </c>
      <c r="AD864" s="12">
        <f>(AG864-AC864)/AG864</f>
        <v>0</v>
      </c>
      <c r="AE864" s="122"/>
      <c r="AF864" s="129">
        <v>1</v>
      </c>
      <c r="AG864" s="38">
        <f>SUM(AJ864:AL864)+AE864</f>
        <v>1659.9</v>
      </c>
      <c r="AH864" s="52"/>
      <c r="AJ864" s="17">
        <f>ROUND(AC864/(1-VLOOKUP(AF864,Group,2,FALSE)),2)</f>
        <v>1659.9</v>
      </c>
      <c r="AK864" s="17">
        <f>IF(VLOOKUP(AF864,Group,5,FALSE)="YES",VLOOKUP(ROUND(ROUND(AJ864,1)-AJ864,2),Round,2,FALSE)+VLOOKUP(AF864,Group,6,FALSE),0)</f>
        <v>0</v>
      </c>
      <c r="AL864" s="17">
        <f>IF(VLOOKUP(AF864,Group,7,FALSE)="",0,ROUND(AJ864-0.04999,1)-AJ864+AM864)</f>
        <v>0</v>
      </c>
      <c r="AM864" s="17" t="str">
        <f>IF(VLOOKUP(AF864,Group,7,FALSE)="","",VLOOKUP(AF864,Group,7,FALSE))</f>
        <v/>
      </c>
      <c r="AO864" s="100" t="s">
        <v>61</v>
      </c>
    </row>
    <row r="865" spans="1:41" s="3" customFormat="1" ht="2.85" customHeight="1" x14ac:dyDescent="0.2">
      <c r="C865" s="73"/>
      <c r="P865" s="74"/>
      <c r="Q865" s="89"/>
      <c r="R865" s="6"/>
      <c r="S865" s="39"/>
      <c r="T865" s="6"/>
      <c r="U865" s="5"/>
      <c r="V865" s="52"/>
      <c r="W865" s="56"/>
      <c r="X865" s="15"/>
      <c r="Y865" s="52"/>
      <c r="Z865" s="39"/>
      <c r="AA865" s="39"/>
      <c r="AB865" s="55"/>
      <c r="AC865" s="17"/>
      <c r="AD865" s="15"/>
      <c r="AE865" s="65"/>
      <c r="AF865" s="65"/>
      <c r="AG865" s="39"/>
      <c r="AH865" s="52"/>
      <c r="AO865" s="142"/>
    </row>
    <row r="866" spans="1:41" s="202" customFormat="1" ht="9.9499999999999993" customHeight="1" x14ac:dyDescent="0.2">
      <c r="C866" s="217" t="s">
        <v>804</v>
      </c>
      <c r="D866" s="3"/>
      <c r="E866" s="171"/>
      <c r="F866" s="3"/>
      <c r="G866" s="171"/>
      <c r="H866" s="3"/>
      <c r="I866" s="143"/>
      <c r="J866" s="3"/>
      <c r="K866" s="3"/>
      <c r="L866" s="171"/>
      <c r="M866" s="3"/>
      <c r="N866" s="3"/>
      <c r="O866" s="3"/>
      <c r="P866" s="74"/>
      <c r="Q866" s="89"/>
      <c r="R866" s="6"/>
      <c r="S866" s="39"/>
      <c r="T866" s="6"/>
      <c r="U866" s="5"/>
      <c r="V866" s="205"/>
      <c r="W866" s="208"/>
      <c r="X866" s="207"/>
      <c r="Y866" s="205"/>
      <c r="Z866" s="204"/>
      <c r="AA866" s="204"/>
      <c r="AB866" s="209"/>
      <c r="AC866" s="206"/>
      <c r="AD866" s="207"/>
      <c r="AE866" s="210"/>
      <c r="AF866" s="210"/>
      <c r="AG866" s="204"/>
      <c r="AH866" s="205"/>
      <c r="AO866" s="211"/>
    </row>
    <row r="867" spans="1:41" s="202" customFormat="1" ht="0.95" customHeight="1" x14ac:dyDescent="0.2">
      <c r="A867" s="202" t="s">
        <v>125</v>
      </c>
      <c r="C867" s="3"/>
      <c r="D867" s="3"/>
      <c r="E867" s="3"/>
      <c r="F867" s="3"/>
      <c r="G867" s="3"/>
      <c r="H867" s="3"/>
      <c r="I867" s="3"/>
      <c r="J867" s="3"/>
      <c r="K867" s="3"/>
      <c r="L867" s="3"/>
      <c r="M867" s="3"/>
      <c r="N867" s="3"/>
      <c r="O867" s="3"/>
      <c r="P867" s="74"/>
      <c r="Q867" s="89"/>
      <c r="R867" s="6"/>
      <c r="S867" s="39"/>
      <c r="T867" s="6"/>
      <c r="U867" s="5"/>
      <c r="V867" s="205"/>
      <c r="W867" s="208"/>
      <c r="X867" s="207"/>
      <c r="Y867" s="205"/>
      <c r="Z867" s="204"/>
      <c r="AA867" s="204"/>
      <c r="AB867" s="209"/>
      <c r="AC867" s="206"/>
      <c r="AD867" s="207"/>
      <c r="AE867" s="210"/>
      <c r="AF867" s="210"/>
      <c r="AG867" s="204"/>
      <c r="AH867" s="205"/>
      <c r="AO867" s="211"/>
    </row>
    <row r="868" spans="1:41" s="3" customFormat="1" ht="9.9499999999999993" customHeight="1" x14ac:dyDescent="0.2">
      <c r="C868" s="144"/>
      <c r="D868" s="40" t="s">
        <v>10</v>
      </c>
      <c r="E868" s="143" t="s">
        <v>696</v>
      </c>
      <c r="F868" s="143"/>
      <c r="G868" s="171"/>
      <c r="I868" s="143"/>
      <c r="L868" s="171"/>
      <c r="P868" s="74"/>
      <c r="Q868" s="89"/>
      <c r="R868" s="177"/>
      <c r="S868" s="196"/>
      <c r="T868" s="197"/>
      <c r="U868" s="5"/>
      <c r="V868" s="52"/>
      <c r="W868" s="56"/>
      <c r="X868" s="15"/>
      <c r="Y868" s="52"/>
      <c r="Z868" s="39"/>
      <c r="AA868" s="39"/>
      <c r="AB868" s="55"/>
      <c r="AC868" s="17"/>
      <c r="AD868" s="15"/>
      <c r="AE868" s="65"/>
      <c r="AF868" s="65"/>
      <c r="AG868" s="39"/>
      <c r="AH868" s="52"/>
      <c r="AO868" s="142"/>
    </row>
    <row r="869" spans="1:41" s="3" customFormat="1" ht="0.95" customHeight="1" x14ac:dyDescent="0.2">
      <c r="A869" s="3" t="s">
        <v>125</v>
      </c>
      <c r="P869" s="74"/>
      <c r="Q869" s="89"/>
      <c r="R869" s="6"/>
      <c r="S869" s="39"/>
      <c r="T869" s="6"/>
      <c r="U869" s="5"/>
      <c r="V869" s="52"/>
      <c r="W869" s="56"/>
      <c r="X869" s="15"/>
      <c r="Y869" s="52"/>
      <c r="Z869" s="39"/>
      <c r="AA869" s="39"/>
      <c r="AB869" s="55"/>
      <c r="AC869" s="17"/>
      <c r="AD869" s="15"/>
      <c r="AE869" s="65"/>
      <c r="AF869" s="65"/>
      <c r="AG869" s="39"/>
      <c r="AH869" s="52"/>
      <c r="AO869" s="142"/>
    </row>
    <row r="870" spans="1:41" s="3" customFormat="1" ht="9.9499999999999993" customHeight="1" x14ac:dyDescent="0.2">
      <c r="B870" s="114" t="s">
        <v>57</v>
      </c>
      <c r="D870" s="40"/>
      <c r="E870" s="74" t="s">
        <v>215</v>
      </c>
      <c r="F870" s="74"/>
      <c r="G870" s="30" t="s">
        <v>50</v>
      </c>
      <c r="H870" s="30"/>
      <c r="J870" s="30"/>
      <c r="K870" s="30" t="s">
        <v>418</v>
      </c>
      <c r="L870" s="30"/>
      <c r="M870" s="30" t="s">
        <v>139</v>
      </c>
      <c r="N870" s="30"/>
      <c r="P870" s="74" t="s">
        <v>214</v>
      </c>
      <c r="Q870" s="89"/>
      <c r="R870" s="29"/>
      <c r="S870" s="39">
        <f>IF(Suggested="Yes",AA870,AG870)</f>
        <v>14.55</v>
      </c>
      <c r="T870" s="37" t="s">
        <v>49</v>
      </c>
      <c r="U870" s="5" t="str">
        <f>+Instructions!$B$3</f>
        <v>G</v>
      </c>
      <c r="V870" s="52"/>
      <c r="W870" s="56">
        <f>+Instructions!$C$22</f>
        <v>0</v>
      </c>
      <c r="X870" s="17">
        <f>ROUND($AA870*(1-W870)+0.004999,2)</f>
        <v>14.55</v>
      </c>
      <c r="Y870" s="52"/>
      <c r="Z870" s="6" t="s">
        <v>868</v>
      </c>
      <c r="AA870" s="39">
        <v>14.55</v>
      </c>
      <c r="AB870" s="60">
        <f>+W870</f>
        <v>0</v>
      </c>
      <c r="AC870" s="17">
        <f>+X870</f>
        <v>14.55</v>
      </c>
      <c r="AD870" s="12">
        <f>(AG870-AC870)/AG870</f>
        <v>0</v>
      </c>
      <c r="AE870" s="122"/>
      <c r="AF870" s="129">
        <v>1</v>
      </c>
      <c r="AG870" s="38">
        <f>SUM(AJ870:AL870)+AE870</f>
        <v>14.55</v>
      </c>
      <c r="AH870" s="52"/>
      <c r="AJ870" s="17">
        <f>ROUND(AC870/(1-VLOOKUP(AF870,Group,2,FALSE)),2)</f>
        <v>14.55</v>
      </c>
      <c r="AK870" s="17">
        <f>IF(VLOOKUP(AF870,Group,5,FALSE)="YES",VLOOKUP(ROUND(ROUND(AJ870,1)-AJ870,2),Round,2,FALSE)+VLOOKUP(AF870,Group,6,FALSE),0)</f>
        <v>0</v>
      </c>
      <c r="AL870" s="17">
        <f>IF(VLOOKUP(AF870,Group,7,FALSE)="",0,ROUND(AJ870-0.04999,1)-AJ870+AM870)</f>
        <v>0</v>
      </c>
      <c r="AM870" s="17" t="str">
        <f>IF(VLOOKUP(AF870,Group,7,FALSE)="","",VLOOKUP(AF870,Group,7,FALSE))</f>
        <v/>
      </c>
      <c r="AO870" s="100" t="s">
        <v>61</v>
      </c>
    </row>
    <row r="871" spans="1:41" s="3" customFormat="1" ht="10.5" customHeight="1" x14ac:dyDescent="0.2">
      <c r="B871" s="114" t="s">
        <v>57</v>
      </c>
      <c r="D871" s="40"/>
      <c r="E871" s="74" t="s">
        <v>309</v>
      </c>
      <c r="F871" s="74"/>
      <c r="G871" s="30" t="s">
        <v>50</v>
      </c>
      <c r="H871" s="30"/>
      <c r="I871" s="30"/>
      <c r="J871" s="30"/>
      <c r="K871" s="30" t="s">
        <v>418</v>
      </c>
      <c r="L871" s="30"/>
      <c r="M871" s="30"/>
      <c r="N871" s="30"/>
      <c r="P871" s="74" t="s">
        <v>275</v>
      </c>
      <c r="Q871" s="89"/>
      <c r="R871" s="29"/>
      <c r="S871" s="39">
        <f>IF(Suggested="Yes",AA871,AG871)</f>
        <v>14.95</v>
      </c>
      <c r="T871" s="37" t="s">
        <v>49</v>
      </c>
      <c r="U871" s="5" t="str">
        <f>+Instructions!$B$3</f>
        <v>G</v>
      </c>
      <c r="V871" s="52"/>
      <c r="W871" s="56">
        <f>+Instructions!$C$22</f>
        <v>0</v>
      </c>
      <c r="X871" s="17">
        <f>ROUND($AA871*(1-W871)+0.004999,2)</f>
        <v>14.95</v>
      </c>
      <c r="Y871" s="52"/>
      <c r="Z871" s="6" t="s">
        <v>868</v>
      </c>
      <c r="AA871" s="39">
        <v>14.95</v>
      </c>
      <c r="AB871" s="60">
        <f>+W871</f>
        <v>0</v>
      </c>
      <c r="AC871" s="17">
        <f>+X871</f>
        <v>14.95</v>
      </c>
      <c r="AD871" s="12">
        <f>(AG871-AC871)/AG871</f>
        <v>0</v>
      </c>
      <c r="AE871" s="122"/>
      <c r="AF871" s="129">
        <v>1</v>
      </c>
      <c r="AG871" s="38">
        <f>SUM(AJ871:AL871)+AE871</f>
        <v>14.95</v>
      </c>
      <c r="AH871" s="52"/>
      <c r="AJ871" s="17">
        <f>ROUND(AC871/(1-VLOOKUP(AF871,Group,2,FALSE)),2)</f>
        <v>14.95</v>
      </c>
      <c r="AK871" s="17">
        <f>IF(VLOOKUP(AF871,Group,5,FALSE)="YES",VLOOKUP(ROUND(ROUND(AJ871,1)-AJ871,2),Round,2,FALSE)+VLOOKUP(AF871,Group,6,FALSE),0)</f>
        <v>0</v>
      </c>
      <c r="AL871" s="17">
        <f>IF(VLOOKUP(AF871,Group,7,FALSE)="",0,ROUND(AJ871-0.04999,1)-AJ871+AM871)</f>
        <v>0</v>
      </c>
      <c r="AM871" s="17" t="str">
        <f>IF(VLOOKUP(AF871,Group,7,FALSE)="","",VLOOKUP(AF871,Group,7,FALSE))</f>
        <v/>
      </c>
      <c r="AO871" s="100" t="s">
        <v>61</v>
      </c>
    </row>
    <row r="872" spans="1:41" s="3" customFormat="1" ht="0.95" customHeight="1" x14ac:dyDescent="0.2">
      <c r="A872" s="3" t="s">
        <v>125</v>
      </c>
      <c r="P872" s="74"/>
      <c r="Q872" s="89"/>
      <c r="R872" s="6"/>
      <c r="S872" s="39"/>
      <c r="T872" s="6"/>
      <c r="U872" s="5"/>
      <c r="V872" s="52"/>
      <c r="W872" s="56"/>
      <c r="X872" s="15"/>
      <c r="Y872" s="52"/>
      <c r="Z872" s="39"/>
      <c r="AA872" s="39"/>
      <c r="AB872" s="55"/>
      <c r="AC872" s="17"/>
      <c r="AD872" s="15"/>
      <c r="AE872" s="65"/>
      <c r="AF872" s="65"/>
      <c r="AG872" s="39"/>
      <c r="AH872" s="52"/>
      <c r="AO872" s="142"/>
    </row>
    <row r="873" spans="1:41" s="3" customFormat="1" ht="9.9499999999999993" customHeight="1" x14ac:dyDescent="0.2">
      <c r="B873" s="113" t="s">
        <v>8</v>
      </c>
      <c r="D873" s="40"/>
      <c r="E873" s="74" t="s">
        <v>222</v>
      </c>
      <c r="F873" s="74"/>
      <c r="G873" s="30" t="s">
        <v>598</v>
      </c>
      <c r="H873" s="30"/>
      <c r="I873" s="30"/>
      <c r="J873" s="30"/>
      <c r="K873" s="30" t="s">
        <v>455</v>
      </c>
      <c r="L873" s="30"/>
      <c r="M873" s="30"/>
      <c r="N873" s="30"/>
      <c r="P873" s="74" t="s">
        <v>539</v>
      </c>
      <c r="Q873" s="89"/>
      <c r="R873" s="29" t="s">
        <v>781</v>
      </c>
      <c r="S873" s="39">
        <f>IF(Suggested="Yes",AA873,AG873)</f>
        <v>246.45</v>
      </c>
      <c r="T873" s="37" t="s">
        <v>48</v>
      </c>
      <c r="U873" s="5" t="str">
        <f>+Instructions!$B$3</f>
        <v>G</v>
      </c>
      <c r="V873" s="52"/>
      <c r="W873" s="56">
        <f>+Instructions!$C$22</f>
        <v>0</v>
      </c>
      <c r="X873" s="17">
        <f>ROUND($AA873*(1-W873)+0.004999,2)</f>
        <v>246.45</v>
      </c>
      <c r="Y873" s="52"/>
      <c r="Z873" s="6" t="s">
        <v>869</v>
      </c>
      <c r="AA873" s="39">
        <v>246.45</v>
      </c>
      <c r="AB873" s="60">
        <f t="shared" ref="AB873:AC876" si="116">+W873</f>
        <v>0</v>
      </c>
      <c r="AC873" s="17">
        <f t="shared" si="116"/>
        <v>246.45</v>
      </c>
      <c r="AD873" s="12">
        <f>(AG873-AC873)/AG873</f>
        <v>0</v>
      </c>
      <c r="AE873" s="122"/>
      <c r="AF873" s="130">
        <v>3</v>
      </c>
      <c r="AG873" s="53">
        <f>SUM(AJ873:AL873)+AE873</f>
        <v>246.45</v>
      </c>
      <c r="AH873" s="52"/>
      <c r="AJ873" s="17">
        <f>ROUND(AC873/(1-VLOOKUP(AF873,Group,2,FALSE)),2)</f>
        <v>246.45</v>
      </c>
      <c r="AK873" s="17">
        <f>IF(VLOOKUP(AF873,Group,5,FALSE)="YES",VLOOKUP(ROUND(ROUND(AJ873,1)-AJ873,2),Round,2,FALSE)+VLOOKUP(AF873,Group,6,FALSE),0)</f>
        <v>0</v>
      </c>
      <c r="AL873" s="17">
        <f>IF(VLOOKUP(AF873,Group,7,FALSE)="",0,ROUND(AJ873-0.04999,1)-AJ873+AM873)</f>
        <v>0</v>
      </c>
      <c r="AM873" s="17" t="str">
        <f>IF(VLOOKUP(AF873,Group,7,FALSE)="","",VLOOKUP(AF873,Group,7,FALSE))</f>
        <v/>
      </c>
      <c r="AO873" s="100" t="s">
        <v>61</v>
      </c>
    </row>
    <row r="874" spans="1:41" s="3" customFormat="1" ht="9.9499999999999993" customHeight="1" x14ac:dyDescent="0.2">
      <c r="B874" s="113" t="s">
        <v>8</v>
      </c>
      <c r="D874" s="40"/>
      <c r="E874" s="74" t="s">
        <v>222</v>
      </c>
      <c r="F874" s="74"/>
      <c r="G874" s="30" t="s">
        <v>599</v>
      </c>
      <c r="H874" s="30"/>
      <c r="I874" s="30"/>
      <c r="J874" s="30"/>
      <c r="K874" s="30" t="s">
        <v>455</v>
      </c>
      <c r="L874" s="30"/>
      <c r="M874" s="30"/>
      <c r="N874" s="30"/>
      <c r="P874" s="74" t="s">
        <v>539</v>
      </c>
      <c r="Q874" s="89"/>
      <c r="R874" s="29" t="s">
        <v>781</v>
      </c>
      <c r="S874" s="39">
        <f>IF(Suggested="Yes",AA874,AG874)</f>
        <v>246.45</v>
      </c>
      <c r="T874" s="37" t="s">
        <v>48</v>
      </c>
      <c r="U874" s="5" t="str">
        <f>+Instructions!$B$3</f>
        <v>G</v>
      </c>
      <c r="V874" s="52"/>
      <c r="W874" s="56">
        <f>+Instructions!$C$22</f>
        <v>0</v>
      </c>
      <c r="X874" s="17">
        <f>ROUND($AA874*(1-W874)+0.004999,2)</f>
        <v>246.45</v>
      </c>
      <c r="Y874" s="52"/>
      <c r="Z874" s="6" t="s">
        <v>869</v>
      </c>
      <c r="AA874" s="39">
        <v>246.45</v>
      </c>
      <c r="AB874" s="60">
        <f t="shared" si="116"/>
        <v>0</v>
      </c>
      <c r="AC874" s="17">
        <f t="shared" si="116"/>
        <v>246.45</v>
      </c>
      <c r="AD874" s="12">
        <f>(AG874-AC874)/AG874</f>
        <v>0</v>
      </c>
      <c r="AE874" s="122"/>
      <c r="AF874" s="130">
        <v>3</v>
      </c>
      <c r="AG874" s="53">
        <f>SUM(AJ874:AL874)+AE874</f>
        <v>246.45</v>
      </c>
      <c r="AH874" s="52"/>
      <c r="AJ874" s="17">
        <f>ROUND(AC874/(1-VLOOKUP(AF874,Group,2,FALSE)),2)</f>
        <v>246.45</v>
      </c>
      <c r="AK874" s="17">
        <f>IF(VLOOKUP(AF874,Group,5,FALSE)="YES",VLOOKUP(ROUND(ROUND(AJ874,1)-AJ874,2),Round,2,FALSE)+VLOOKUP(AF874,Group,6,FALSE),0)</f>
        <v>0</v>
      </c>
      <c r="AL874" s="17">
        <f>IF(VLOOKUP(AF874,Group,7,FALSE)="",0,ROUND(AJ874-0.04999,1)-AJ874+AM874)</f>
        <v>0</v>
      </c>
      <c r="AM874" s="17" t="str">
        <f>IF(VLOOKUP(AF874,Group,7,FALSE)="","",VLOOKUP(AF874,Group,7,FALSE))</f>
        <v/>
      </c>
      <c r="AO874" s="100" t="s">
        <v>61</v>
      </c>
    </row>
    <row r="875" spans="1:41" s="3" customFormat="1" ht="9.9499999999999993" customHeight="1" x14ac:dyDescent="0.2">
      <c r="B875" s="113" t="s">
        <v>8</v>
      </c>
      <c r="D875" s="40"/>
      <c r="E875" s="74" t="s">
        <v>222</v>
      </c>
      <c r="F875" s="74"/>
      <c r="G875" s="30" t="s">
        <v>601</v>
      </c>
      <c r="H875" s="30"/>
      <c r="I875" s="30"/>
      <c r="J875" s="30"/>
      <c r="K875" s="30" t="s">
        <v>455</v>
      </c>
      <c r="L875" s="30"/>
      <c r="M875" s="30" t="s">
        <v>590</v>
      </c>
      <c r="N875" s="30"/>
      <c r="P875" s="74" t="s">
        <v>622</v>
      </c>
      <c r="Q875" s="89"/>
      <c r="R875" s="29" t="s">
        <v>781</v>
      </c>
      <c r="S875" s="39">
        <f>IF(Suggested="Yes",AA875,AG875)</f>
        <v>190.2</v>
      </c>
      <c r="T875" s="37" t="s">
        <v>48</v>
      </c>
      <c r="U875" s="5" t="str">
        <f>+Instructions!$B$3</f>
        <v>G</v>
      </c>
      <c r="V875" s="52"/>
      <c r="W875" s="56">
        <f>+Instructions!$C$22</f>
        <v>0</v>
      </c>
      <c r="X875" s="17">
        <f>ROUND($AA875*(1-W875)+0.004999,2)</f>
        <v>190.2</v>
      </c>
      <c r="Y875" s="52"/>
      <c r="Z875" s="6" t="s">
        <v>869</v>
      </c>
      <c r="AA875" s="39">
        <v>190.2</v>
      </c>
      <c r="AB875" s="60">
        <f t="shared" si="116"/>
        <v>0</v>
      </c>
      <c r="AC875" s="17">
        <f t="shared" si="116"/>
        <v>190.2</v>
      </c>
      <c r="AD875" s="12">
        <f>(AG875-AC875)/AG875</f>
        <v>0</v>
      </c>
      <c r="AE875" s="122"/>
      <c r="AF875" s="130">
        <v>3</v>
      </c>
      <c r="AG875" s="53">
        <f>SUM(AJ875:AL875)+AE875</f>
        <v>190.2</v>
      </c>
      <c r="AH875" s="52"/>
      <c r="AJ875" s="17">
        <f>ROUND(AC875/(1-VLOOKUP(AF875,Group,2,FALSE)),2)</f>
        <v>190.2</v>
      </c>
      <c r="AK875" s="17">
        <f>IF(VLOOKUP(AF875,Group,5,FALSE)="YES",VLOOKUP(ROUND(ROUND(AJ875,1)-AJ875,2),Round,2,FALSE)+VLOOKUP(AF875,Group,6,FALSE),0)</f>
        <v>0</v>
      </c>
      <c r="AL875" s="17">
        <f>IF(VLOOKUP(AF875,Group,7,FALSE)="",0,ROUND(AJ875-0.04999,1)-AJ875+AM875)</f>
        <v>0</v>
      </c>
      <c r="AM875" s="17" t="str">
        <f>IF(VLOOKUP(AF875,Group,7,FALSE)="","",VLOOKUP(AF875,Group,7,FALSE))</f>
        <v/>
      </c>
      <c r="AO875" s="100" t="s">
        <v>61</v>
      </c>
    </row>
    <row r="876" spans="1:41" s="3" customFormat="1" ht="9.9499999999999993" customHeight="1" x14ac:dyDescent="0.2">
      <c r="B876" s="113" t="s">
        <v>8</v>
      </c>
      <c r="D876" s="40"/>
      <c r="E876" s="74" t="s">
        <v>222</v>
      </c>
      <c r="F876" s="74"/>
      <c r="G876" s="30" t="s">
        <v>600</v>
      </c>
      <c r="H876" s="30"/>
      <c r="I876" s="30"/>
      <c r="J876" s="30"/>
      <c r="K876" s="30" t="s">
        <v>455</v>
      </c>
      <c r="L876" s="30"/>
      <c r="M876" s="30" t="s">
        <v>590</v>
      </c>
      <c r="N876" s="30"/>
      <c r="P876" s="74" t="s">
        <v>539</v>
      </c>
      <c r="Q876" s="89"/>
      <c r="R876" s="29" t="s">
        <v>781</v>
      </c>
      <c r="S876" s="39">
        <f>IF(Suggested="Yes",AA876,AG876)</f>
        <v>376.05</v>
      </c>
      <c r="T876" s="37" t="s">
        <v>48</v>
      </c>
      <c r="U876" s="5" t="str">
        <f>+Instructions!$B$3</f>
        <v>G</v>
      </c>
      <c r="V876" s="52"/>
      <c r="W876" s="56">
        <f>+Instructions!$C$22</f>
        <v>0</v>
      </c>
      <c r="X876" s="17">
        <f>ROUND($AA876*(1-W876)+0.004999,2)</f>
        <v>376.05</v>
      </c>
      <c r="Y876" s="52"/>
      <c r="Z876" s="6" t="s">
        <v>869</v>
      </c>
      <c r="AA876" s="39">
        <v>376.05</v>
      </c>
      <c r="AB876" s="60">
        <f t="shared" si="116"/>
        <v>0</v>
      </c>
      <c r="AC876" s="17">
        <f t="shared" si="116"/>
        <v>376.05</v>
      </c>
      <c r="AD876" s="12">
        <f>(AG876-AC876)/AG876</f>
        <v>0</v>
      </c>
      <c r="AE876" s="122"/>
      <c r="AF876" s="130">
        <v>3</v>
      </c>
      <c r="AG876" s="53">
        <f>SUM(AJ876:AL876)+AE876</f>
        <v>376.05</v>
      </c>
      <c r="AH876" s="52"/>
      <c r="AJ876" s="17">
        <f>ROUND(AC876/(1-VLOOKUP(AF876,Group,2,FALSE)),2)</f>
        <v>376.05</v>
      </c>
      <c r="AK876" s="17">
        <f>IF(VLOOKUP(AF876,Group,5,FALSE)="YES",VLOOKUP(ROUND(ROUND(AJ876,1)-AJ876,2),Round,2,FALSE)+VLOOKUP(AF876,Group,6,FALSE),0)</f>
        <v>0</v>
      </c>
      <c r="AL876" s="17">
        <f>IF(VLOOKUP(AF876,Group,7,FALSE)="",0,ROUND(AJ876-0.04999,1)-AJ876+AM876)</f>
        <v>0</v>
      </c>
      <c r="AM876" s="17" t="str">
        <f>IF(VLOOKUP(AF876,Group,7,FALSE)="","",VLOOKUP(AF876,Group,7,FALSE))</f>
        <v/>
      </c>
      <c r="AO876" s="100" t="s">
        <v>61</v>
      </c>
    </row>
    <row r="877" spans="1:41" s="3" customFormat="1" ht="0.95" customHeight="1" x14ac:dyDescent="0.2">
      <c r="B877" s="120"/>
      <c r="D877" s="40"/>
      <c r="E877" s="74"/>
      <c r="F877" s="74"/>
      <c r="G877" s="30"/>
      <c r="H877" s="30"/>
      <c r="I877" s="30"/>
      <c r="J877" s="30"/>
      <c r="K877" s="30"/>
      <c r="L877" s="30"/>
      <c r="M877" s="30"/>
      <c r="N877" s="30"/>
      <c r="P877" s="74"/>
      <c r="Q877" s="89"/>
      <c r="R877" s="29"/>
      <c r="S877" s="39"/>
      <c r="T877" s="37"/>
      <c r="U877" s="5"/>
      <c r="V877" s="52"/>
      <c r="W877" s="56"/>
      <c r="X877" s="39"/>
      <c r="Y877" s="52"/>
      <c r="Z877" s="6"/>
      <c r="AA877" s="39"/>
      <c r="AB877" s="60"/>
      <c r="AC877" s="39"/>
      <c r="AD877" s="60"/>
      <c r="AE877" s="75"/>
      <c r="AF877" s="154"/>
      <c r="AG877" s="39"/>
      <c r="AH877" s="52"/>
      <c r="AJ877" s="17"/>
      <c r="AK877" s="17"/>
      <c r="AL877" s="17"/>
      <c r="AM877" s="17"/>
      <c r="AO877" s="31"/>
    </row>
    <row r="878" spans="1:41" s="3" customFormat="1" ht="9.6" customHeight="1" x14ac:dyDescent="0.2">
      <c r="B878" s="120"/>
      <c r="D878" s="40" t="s">
        <v>155</v>
      </c>
      <c r="E878" s="169" t="s">
        <v>794</v>
      </c>
      <c r="F878" s="74"/>
      <c r="G878" s="30"/>
      <c r="H878" s="30"/>
      <c r="I878" s="30"/>
      <c r="J878" s="30"/>
      <c r="K878" s="30"/>
      <c r="L878" s="30"/>
      <c r="M878" s="30"/>
      <c r="N878" s="30"/>
      <c r="O878" s="169"/>
      <c r="P878" s="74"/>
      <c r="Q878" s="89"/>
      <c r="R878" s="29"/>
      <c r="S878" s="39"/>
      <c r="T878" s="37"/>
      <c r="U878" s="5"/>
      <c r="V878" s="52"/>
      <c r="W878" s="56"/>
      <c r="X878" s="39"/>
      <c r="Y878" s="52"/>
      <c r="Z878" s="6"/>
      <c r="AA878" s="39"/>
      <c r="AB878" s="60"/>
      <c r="AC878" s="39"/>
      <c r="AD878" s="60"/>
      <c r="AE878" s="75"/>
      <c r="AF878" s="154"/>
      <c r="AG878" s="39"/>
      <c r="AH878" s="52"/>
      <c r="AJ878" s="17"/>
      <c r="AK878" s="17"/>
      <c r="AL878" s="17"/>
      <c r="AM878" s="17"/>
      <c r="AO878" s="31"/>
    </row>
    <row r="879" spans="1:41" s="3" customFormat="1" ht="9.6" customHeight="1" x14ac:dyDescent="0.2">
      <c r="B879" s="120"/>
      <c r="D879" s="40"/>
      <c r="E879" s="169" t="s">
        <v>793</v>
      </c>
      <c r="F879" s="74"/>
      <c r="G879" s="30"/>
      <c r="H879" s="30"/>
      <c r="I879" s="30"/>
      <c r="J879" s="30"/>
      <c r="K879" s="30"/>
      <c r="L879" s="30"/>
      <c r="M879" s="30"/>
      <c r="N879" s="30"/>
      <c r="O879" s="169"/>
      <c r="P879" s="74"/>
      <c r="Q879" s="89"/>
      <c r="R879" s="29"/>
      <c r="S879" s="39"/>
      <c r="T879" s="37"/>
      <c r="U879" s="5"/>
      <c r="V879" s="52"/>
      <c r="W879" s="56"/>
      <c r="X879" s="39"/>
      <c r="Y879" s="52"/>
      <c r="Z879" s="6"/>
      <c r="AA879" s="39"/>
      <c r="AB879" s="60"/>
      <c r="AC879" s="39"/>
      <c r="AD879" s="60"/>
      <c r="AE879" s="75"/>
      <c r="AF879" s="154"/>
      <c r="AG879" s="39"/>
      <c r="AH879" s="52"/>
      <c r="AJ879" s="17"/>
      <c r="AK879" s="17"/>
      <c r="AL879" s="17"/>
      <c r="AM879" s="17"/>
      <c r="AO879" s="31"/>
    </row>
    <row r="880" spans="1:41" s="3" customFormat="1" ht="9.6" customHeight="1" x14ac:dyDescent="0.2">
      <c r="B880" s="120"/>
      <c r="D880" s="40"/>
      <c r="E880" s="169" t="s">
        <v>792</v>
      </c>
      <c r="F880" s="74"/>
      <c r="G880" s="30"/>
      <c r="H880" s="30"/>
      <c r="I880" s="30"/>
      <c r="J880" s="30"/>
      <c r="K880" s="30"/>
      <c r="L880" s="30"/>
      <c r="M880" s="30"/>
      <c r="N880" s="30"/>
      <c r="O880" s="169"/>
      <c r="P880" s="74"/>
      <c r="Q880" s="89"/>
      <c r="R880" s="29"/>
      <c r="S880" s="39"/>
      <c r="T880" s="37"/>
      <c r="U880" s="5"/>
      <c r="V880" s="52"/>
      <c r="W880" s="56"/>
      <c r="X880" s="39"/>
      <c r="Y880" s="52"/>
      <c r="Z880" s="6"/>
      <c r="AA880" s="39"/>
      <c r="AB880" s="60"/>
      <c r="AC880" s="39"/>
      <c r="AD880" s="60"/>
      <c r="AE880" s="75"/>
      <c r="AF880" s="154"/>
      <c r="AG880" s="39"/>
      <c r="AH880" s="52"/>
      <c r="AJ880" s="17"/>
      <c r="AK880" s="17"/>
      <c r="AL880" s="17"/>
      <c r="AM880" s="17"/>
      <c r="AO880" s="31"/>
    </row>
    <row r="881" spans="2:41" s="3" customFormat="1" ht="9.6" customHeight="1" x14ac:dyDescent="0.2">
      <c r="B881" s="120"/>
      <c r="C881" s="6"/>
      <c r="D881" s="40"/>
      <c r="E881" s="169" t="s">
        <v>849</v>
      </c>
      <c r="F881" s="74"/>
      <c r="G881" s="30"/>
      <c r="H881" s="30"/>
      <c r="I881" s="30"/>
      <c r="J881" s="169"/>
      <c r="K881" s="30"/>
      <c r="L881" s="30"/>
      <c r="M881" s="30"/>
      <c r="N881" s="30"/>
      <c r="P881" s="74"/>
      <c r="Q881" s="89"/>
      <c r="R881" s="29"/>
      <c r="S881" s="39"/>
      <c r="T881" s="37"/>
      <c r="U881" s="5"/>
      <c r="V881" s="52"/>
      <c r="W881" s="56"/>
      <c r="X881" s="39"/>
      <c r="Y881" s="52"/>
      <c r="Z881" s="6"/>
      <c r="AA881" s="39"/>
      <c r="AB881" s="60"/>
      <c r="AC881" s="39"/>
      <c r="AD881" s="60"/>
      <c r="AE881" s="75"/>
      <c r="AF881" s="154"/>
      <c r="AG881" s="39"/>
      <c r="AH881" s="52"/>
      <c r="AJ881" s="17"/>
      <c r="AK881" s="17"/>
      <c r="AL881" s="17"/>
      <c r="AM881" s="17"/>
      <c r="AO881" s="31"/>
    </row>
    <row r="882" spans="2:41" s="3" customFormat="1" ht="9.6" customHeight="1" x14ac:dyDescent="0.2">
      <c r="B882" s="120"/>
      <c r="D882" s="40"/>
      <c r="E882" s="169" t="s">
        <v>802</v>
      </c>
      <c r="F882" s="74"/>
      <c r="G882" s="30"/>
      <c r="H882" s="30"/>
      <c r="I882" s="30"/>
      <c r="J882" s="30"/>
      <c r="K882" s="30"/>
      <c r="L882" s="30"/>
      <c r="M882" s="30"/>
      <c r="N882" s="30"/>
      <c r="O882" s="169"/>
      <c r="P882" s="74"/>
      <c r="Q882" s="89"/>
      <c r="R882" s="29"/>
      <c r="S882" s="39"/>
      <c r="T882" s="37"/>
      <c r="U882" s="5"/>
      <c r="V882" s="52"/>
      <c r="W882" s="56"/>
      <c r="X882" s="39"/>
      <c r="Y882" s="52"/>
      <c r="Z882" s="6"/>
      <c r="AA882" s="39"/>
      <c r="AB882" s="60"/>
      <c r="AC882" s="39"/>
      <c r="AD882" s="60"/>
      <c r="AE882" s="75"/>
      <c r="AF882" s="154"/>
      <c r="AG882" s="39"/>
      <c r="AH882" s="52"/>
      <c r="AJ882" s="17"/>
      <c r="AK882" s="17"/>
      <c r="AL882" s="17"/>
      <c r="AM882" s="17"/>
      <c r="AO882" s="31"/>
    </row>
    <row r="883" spans="2:41" s="3" customFormat="1" ht="3.95" customHeight="1" x14ac:dyDescent="0.2">
      <c r="B883" s="120"/>
      <c r="D883" s="40"/>
      <c r="E883" s="74"/>
      <c r="F883" s="74"/>
      <c r="G883" s="30"/>
      <c r="H883" s="30"/>
      <c r="I883" s="30"/>
      <c r="J883" s="30"/>
      <c r="K883" s="30"/>
      <c r="L883" s="30"/>
      <c r="M883" s="30"/>
      <c r="N883" s="30"/>
      <c r="P883" s="74"/>
      <c r="Q883" s="89"/>
      <c r="R883" s="29"/>
      <c r="S883" s="39"/>
      <c r="T883" s="37"/>
      <c r="U883" s="5"/>
      <c r="V883" s="52"/>
      <c r="W883" s="56"/>
      <c r="X883" s="39"/>
      <c r="Y883" s="52"/>
      <c r="Z883" s="6"/>
      <c r="AA883" s="39"/>
      <c r="AB883" s="60"/>
      <c r="AC883" s="39"/>
      <c r="AD883" s="60"/>
      <c r="AE883" s="75"/>
      <c r="AF883" s="154"/>
      <c r="AG883" s="39"/>
      <c r="AH883" s="52"/>
      <c r="AJ883" s="17"/>
      <c r="AK883" s="17"/>
      <c r="AL883" s="17"/>
      <c r="AM883" s="17"/>
      <c r="AO883" s="31"/>
    </row>
    <row r="884" spans="2:41" s="3" customFormat="1" ht="9.9499999999999993" customHeight="1" x14ac:dyDescent="0.2">
      <c r="C884" s="73" t="s">
        <v>416</v>
      </c>
      <c r="P884" s="74"/>
      <c r="Q884" s="89"/>
      <c r="R884" s="177" t="s">
        <v>233</v>
      </c>
      <c r="S884" s="178" t="s">
        <v>417</v>
      </c>
      <c r="T884" s="179"/>
      <c r="U884" s="5"/>
      <c r="V884" s="52"/>
      <c r="W884" s="56"/>
      <c r="X884" s="15"/>
      <c r="Y884" s="52"/>
      <c r="Z884" s="39"/>
      <c r="AA884" s="39"/>
      <c r="AB884" s="55"/>
      <c r="AC884" s="17"/>
      <c r="AD884" s="15"/>
      <c r="AE884" s="65"/>
      <c r="AF884" s="65"/>
      <c r="AG884" s="39"/>
      <c r="AH884" s="52"/>
      <c r="AO884" s="142"/>
    </row>
    <row r="885" spans="2:41" s="3" customFormat="1" ht="2.4500000000000002" customHeight="1" x14ac:dyDescent="0.2">
      <c r="C885" s="73"/>
      <c r="P885" s="74"/>
      <c r="Q885" s="89"/>
      <c r="R885" s="6"/>
      <c r="S885" s="39"/>
      <c r="T885" s="6"/>
      <c r="U885" s="5"/>
      <c r="V885" s="52"/>
      <c r="W885" s="56"/>
      <c r="X885" s="15"/>
      <c r="Y885" s="52"/>
      <c r="Z885" s="39"/>
      <c r="AA885" s="39"/>
      <c r="AB885" s="55"/>
      <c r="AC885" s="17"/>
      <c r="AD885" s="15"/>
      <c r="AE885" s="65"/>
      <c r="AF885" s="65"/>
      <c r="AG885" s="39"/>
      <c r="AH885" s="52"/>
      <c r="AO885" s="142"/>
    </row>
    <row r="886" spans="2:41" s="3" customFormat="1" ht="9.9499999999999993" customHeight="1" x14ac:dyDescent="0.2">
      <c r="D886" s="40" t="s">
        <v>10</v>
      </c>
      <c r="E886" s="143" t="s">
        <v>420</v>
      </c>
      <c r="G886" s="143"/>
      <c r="H886" s="143"/>
      <c r="I886" s="143"/>
      <c r="J886" s="143"/>
      <c r="K886" s="143"/>
      <c r="L886" s="143"/>
      <c r="N886" s="143" t="s">
        <v>139</v>
      </c>
      <c r="P886" s="74"/>
      <c r="Q886" s="89"/>
      <c r="R886" s="6"/>
      <c r="S886" s="39"/>
      <c r="T886" s="6"/>
      <c r="U886" s="5"/>
      <c r="V886" s="52"/>
      <c r="W886" s="56"/>
      <c r="X886" s="15"/>
      <c r="Y886" s="52"/>
      <c r="Z886" s="39"/>
      <c r="AA886" s="39"/>
      <c r="AB886" s="55"/>
      <c r="AC886" s="17"/>
      <c r="AD886" s="15"/>
      <c r="AE886" s="65"/>
      <c r="AF886" s="65"/>
      <c r="AG886" s="39"/>
      <c r="AH886" s="52"/>
      <c r="AO886" s="142"/>
    </row>
    <row r="887" spans="2:41" s="3" customFormat="1" ht="0.95" customHeight="1" x14ac:dyDescent="0.2">
      <c r="B887" s="120"/>
      <c r="D887" s="40"/>
      <c r="E887" s="74"/>
      <c r="F887" s="74"/>
      <c r="G887" s="30"/>
      <c r="H887" s="30"/>
      <c r="I887" s="30"/>
      <c r="J887" s="30"/>
      <c r="K887" s="30"/>
      <c r="L887" s="30"/>
      <c r="M887" s="30"/>
      <c r="N887" s="30"/>
      <c r="P887" s="74"/>
      <c r="Q887" s="89"/>
      <c r="R887" s="29"/>
      <c r="S887" s="39"/>
      <c r="T887" s="37"/>
      <c r="U887" s="5"/>
      <c r="V887" s="52"/>
      <c r="W887" s="56"/>
      <c r="X887" s="39"/>
      <c r="Y887" s="52"/>
      <c r="Z887" s="6"/>
      <c r="AA887" s="39"/>
      <c r="AB887" s="60"/>
      <c r="AC887" s="39"/>
      <c r="AD887" s="60"/>
      <c r="AE887" s="75"/>
      <c r="AF887" s="154"/>
      <c r="AG887" s="39"/>
      <c r="AH887" s="52"/>
      <c r="AJ887" s="17"/>
      <c r="AK887" s="17"/>
      <c r="AL887" s="17"/>
      <c r="AM887" s="17"/>
      <c r="AO887" s="31"/>
    </row>
    <row r="888" spans="2:41" s="3" customFormat="1" ht="10.5" customHeight="1" x14ac:dyDescent="0.2">
      <c r="B888" s="114" t="s">
        <v>57</v>
      </c>
      <c r="D888" s="40"/>
      <c r="E888" s="74" t="s">
        <v>100</v>
      </c>
      <c r="F888" s="74"/>
      <c r="G888" s="30" t="s">
        <v>50</v>
      </c>
      <c r="H888" s="30"/>
      <c r="I888" s="30"/>
      <c r="J888" s="30" t="s">
        <v>265</v>
      </c>
      <c r="K888" s="30"/>
      <c r="L888" s="30"/>
      <c r="M888" s="30"/>
      <c r="N888" s="30"/>
      <c r="P888" s="74" t="s">
        <v>281</v>
      </c>
      <c r="Q888" s="89"/>
      <c r="R888" s="29"/>
      <c r="S888" s="39">
        <f>IF(Suggested="Yes",AA888,AG888)</f>
        <v>9.9499999999999993</v>
      </c>
      <c r="T888" s="37" t="s">
        <v>49</v>
      </c>
      <c r="U888" s="5" t="str">
        <f>+Instructions!$B$3</f>
        <v>G</v>
      </c>
      <c r="V888" s="52"/>
      <c r="W888" s="56">
        <f>+Instructions!$C$22</f>
        <v>0</v>
      </c>
      <c r="X888" s="17">
        <f>ROUND($AA888*(1-W888)+0.004999,2)</f>
        <v>9.9499999999999993</v>
      </c>
      <c r="Y888" s="52"/>
      <c r="Z888" s="6" t="s">
        <v>868</v>
      </c>
      <c r="AA888" s="39">
        <v>9.9499999999999993</v>
      </c>
      <c r="AB888" s="60">
        <f t="shared" ref="AB888:AC892" si="117">+W888</f>
        <v>0</v>
      </c>
      <c r="AC888" s="17">
        <f t="shared" si="117"/>
        <v>9.9499999999999993</v>
      </c>
      <c r="AD888" s="12">
        <f>(AG888-AC888)/AG888</f>
        <v>0</v>
      </c>
      <c r="AE888" s="122"/>
      <c r="AF888" s="129">
        <v>1</v>
      </c>
      <c r="AG888" s="38">
        <f>SUM(AJ888:AL888)+AE888</f>
        <v>9.9499999999999993</v>
      </c>
      <c r="AH888" s="52"/>
      <c r="AJ888" s="17">
        <f>ROUND(AC888/(1-VLOOKUP(AF888,Group,2,FALSE)),2)</f>
        <v>9.9499999999999993</v>
      </c>
      <c r="AK888" s="17">
        <f>IF(VLOOKUP(AF888,Group,5,FALSE)="YES",VLOOKUP(ROUND(ROUND(AJ888,1)-AJ888,2),Round,2,FALSE)+VLOOKUP(AF888,Group,6,FALSE),0)</f>
        <v>0</v>
      </c>
      <c r="AL888" s="17">
        <f>IF(VLOOKUP(AF888,Group,7,FALSE)="",0,ROUND(AJ888-0.04999,1)-AJ888+AM888)</f>
        <v>0</v>
      </c>
      <c r="AM888" s="17" t="str">
        <f>IF(VLOOKUP(AF888,Group,7,FALSE)="","",VLOOKUP(AF888,Group,7,FALSE))</f>
        <v/>
      </c>
      <c r="AO888" s="100" t="s">
        <v>61</v>
      </c>
    </row>
    <row r="889" spans="2:41" s="3" customFormat="1" ht="10.5" customHeight="1" x14ac:dyDescent="0.2">
      <c r="B889" s="114" t="s">
        <v>57</v>
      </c>
      <c r="D889" s="40"/>
      <c r="E889" s="74" t="s">
        <v>144</v>
      </c>
      <c r="F889" s="74"/>
      <c r="G889" s="30" t="s">
        <v>50</v>
      </c>
      <c r="H889" s="30"/>
      <c r="I889" s="30"/>
      <c r="J889" s="30" t="s">
        <v>264</v>
      </c>
      <c r="K889" s="30"/>
      <c r="L889" s="30"/>
      <c r="M889" s="30"/>
      <c r="N889" s="30"/>
      <c r="P889" s="74" t="s">
        <v>275</v>
      </c>
      <c r="Q889" s="89"/>
      <c r="R889" s="29"/>
      <c r="S889" s="39">
        <f>IF(Suggested="Yes",AA889,AG889)</f>
        <v>7.25</v>
      </c>
      <c r="T889" s="37" t="s">
        <v>49</v>
      </c>
      <c r="U889" s="5" t="str">
        <f>+Instructions!$B$3</f>
        <v>G</v>
      </c>
      <c r="V889" s="52"/>
      <c r="W889" s="56">
        <f>+Instructions!$C$22</f>
        <v>0</v>
      </c>
      <c r="X889" s="17">
        <f>ROUND($AA889*(1-W889)+0.004999,2)</f>
        <v>7.25</v>
      </c>
      <c r="Y889" s="52"/>
      <c r="Z889" s="6" t="s">
        <v>868</v>
      </c>
      <c r="AA889" s="39">
        <v>7.25</v>
      </c>
      <c r="AB889" s="60">
        <f t="shared" si="117"/>
        <v>0</v>
      </c>
      <c r="AC889" s="17">
        <f t="shared" si="117"/>
        <v>7.25</v>
      </c>
      <c r="AD889" s="12">
        <f>(AG889-AC889)/AG889</f>
        <v>0</v>
      </c>
      <c r="AE889" s="122"/>
      <c r="AF889" s="129">
        <v>1</v>
      </c>
      <c r="AG889" s="38">
        <f>SUM(AJ889:AL889)+AE889</f>
        <v>7.25</v>
      </c>
      <c r="AH889" s="52"/>
      <c r="AJ889" s="17">
        <f>ROUND(AC889/(1-VLOOKUP(AF889,Group,2,FALSE)),2)</f>
        <v>7.25</v>
      </c>
      <c r="AK889" s="17">
        <f>IF(VLOOKUP(AF889,Group,5,FALSE)="YES",VLOOKUP(ROUND(ROUND(AJ889,1)-AJ889,2),Round,2,FALSE)+VLOOKUP(AF889,Group,6,FALSE),0)</f>
        <v>0</v>
      </c>
      <c r="AL889" s="17">
        <f>IF(VLOOKUP(AF889,Group,7,FALSE)="",0,ROUND(AJ889-0.04999,1)-AJ889+AM889)</f>
        <v>0</v>
      </c>
      <c r="AM889" s="17" t="str">
        <f>IF(VLOOKUP(AF889,Group,7,FALSE)="","",VLOOKUP(AF889,Group,7,FALSE))</f>
        <v/>
      </c>
      <c r="AO889" s="100" t="s">
        <v>61</v>
      </c>
    </row>
    <row r="890" spans="2:41" s="3" customFormat="1" ht="10.5" customHeight="1" x14ac:dyDescent="0.2">
      <c r="B890" s="114" t="s">
        <v>57</v>
      </c>
      <c r="D890" s="40"/>
      <c r="E890" s="74" t="s">
        <v>466</v>
      </c>
      <c r="F890" s="74"/>
      <c r="G890" s="30" t="s">
        <v>50</v>
      </c>
      <c r="H890" s="30"/>
      <c r="I890" s="30"/>
      <c r="J890" s="30" t="s">
        <v>264</v>
      </c>
      <c r="K890" s="30"/>
      <c r="L890" s="30"/>
      <c r="M890" s="30"/>
      <c r="N890" s="30"/>
      <c r="P890" s="74" t="s">
        <v>857</v>
      </c>
      <c r="Q890" s="89"/>
      <c r="R890" s="29" t="s">
        <v>54</v>
      </c>
      <c r="S890" s="39">
        <f>IF(Suggested="Yes",AA890,AG890)</f>
        <v>8.4499999999999993</v>
      </c>
      <c r="T890" s="37" t="s">
        <v>49</v>
      </c>
      <c r="U890" s="5" t="str">
        <f>+Instructions!$B$3</f>
        <v>G</v>
      </c>
      <c r="V890" s="52"/>
      <c r="W890" s="56">
        <f>+Instructions!$C$22</f>
        <v>0</v>
      </c>
      <c r="X890" s="17">
        <f>ROUND($AA890*(1-W890)+0.004999,2)</f>
        <v>8.4499999999999993</v>
      </c>
      <c r="Y890" s="52"/>
      <c r="Z890" s="6" t="s">
        <v>868</v>
      </c>
      <c r="AA890" s="39">
        <v>8.4499999999999993</v>
      </c>
      <c r="AB890" s="60">
        <f t="shared" si="117"/>
        <v>0</v>
      </c>
      <c r="AC890" s="17">
        <f t="shared" si="117"/>
        <v>8.4499999999999993</v>
      </c>
      <c r="AD890" s="12">
        <f>(AG890-AC890)/AG890</f>
        <v>0</v>
      </c>
      <c r="AE890" s="122"/>
      <c r="AF890" s="129">
        <v>1</v>
      </c>
      <c r="AG890" s="38">
        <f>SUM(AJ890:AL890)+AE890</f>
        <v>8.4499999999999993</v>
      </c>
      <c r="AH890" s="52"/>
      <c r="AJ890" s="17">
        <f>ROUND(AC890/(1-VLOOKUP(AF890,Group,2,FALSE)),2)</f>
        <v>8.4499999999999993</v>
      </c>
      <c r="AK890" s="17">
        <f>IF(VLOOKUP(AF890,Group,5,FALSE)="YES",VLOOKUP(ROUND(ROUND(AJ890,1)-AJ890,2),Round,2,FALSE)+VLOOKUP(AF890,Group,6,FALSE),0)</f>
        <v>0</v>
      </c>
      <c r="AL890" s="17">
        <f>IF(VLOOKUP(AF890,Group,7,FALSE)="",0,ROUND(AJ890-0.04999,1)-AJ890+AM890)</f>
        <v>0</v>
      </c>
      <c r="AM890" s="17" t="str">
        <f>IF(VLOOKUP(AF890,Group,7,FALSE)="","",VLOOKUP(AF890,Group,7,FALSE))</f>
        <v/>
      </c>
      <c r="AO890" s="100" t="s">
        <v>61</v>
      </c>
    </row>
    <row r="891" spans="2:41" s="3" customFormat="1" ht="10.5" customHeight="1" x14ac:dyDescent="0.2">
      <c r="B891" s="114" t="s">
        <v>57</v>
      </c>
      <c r="D891" s="40"/>
      <c r="E891" s="74" t="s">
        <v>467</v>
      </c>
      <c r="F891" s="74"/>
      <c r="G891" s="30" t="s">
        <v>50</v>
      </c>
      <c r="H891" s="30"/>
      <c r="I891" s="30"/>
      <c r="J891" s="30" t="s">
        <v>264</v>
      </c>
      <c r="K891" s="30"/>
      <c r="L891" s="30"/>
      <c r="M891" s="30"/>
      <c r="N891" s="30"/>
      <c r="P891" s="74" t="s">
        <v>775</v>
      </c>
      <c r="Q891" s="89"/>
      <c r="R891" s="29"/>
      <c r="S891" s="39">
        <f>IF(Suggested="Yes",AA891,AG891)</f>
        <v>8.75</v>
      </c>
      <c r="T891" s="37" t="s">
        <v>49</v>
      </c>
      <c r="U891" s="5" t="str">
        <f>+Instructions!$B$3</f>
        <v>G</v>
      </c>
      <c r="V891" s="52"/>
      <c r="W891" s="56">
        <f>+Instructions!$C$22</f>
        <v>0</v>
      </c>
      <c r="X891" s="17">
        <f>ROUND($AA891*(1-W891)+0.004999,2)</f>
        <v>8.75</v>
      </c>
      <c r="Y891" s="52"/>
      <c r="Z891" s="6" t="s">
        <v>868</v>
      </c>
      <c r="AA891" s="39">
        <v>8.75</v>
      </c>
      <c r="AB891" s="60">
        <f t="shared" si="117"/>
        <v>0</v>
      </c>
      <c r="AC891" s="17">
        <f t="shared" si="117"/>
        <v>8.75</v>
      </c>
      <c r="AD891" s="12">
        <f>(AG891-AC891)/AG891</f>
        <v>0</v>
      </c>
      <c r="AE891" s="122"/>
      <c r="AF891" s="129">
        <v>1</v>
      </c>
      <c r="AG891" s="38">
        <f>SUM(AJ891:AL891)+AE891</f>
        <v>8.75</v>
      </c>
      <c r="AH891" s="52"/>
      <c r="AJ891" s="17">
        <f>ROUND(AC891/(1-VLOOKUP(AF891,Group,2,FALSE)),2)</f>
        <v>8.75</v>
      </c>
      <c r="AK891" s="17">
        <f>IF(VLOOKUP(AF891,Group,5,FALSE)="YES",VLOOKUP(ROUND(ROUND(AJ891,1)-AJ891,2),Round,2,FALSE)+VLOOKUP(AF891,Group,6,FALSE),0)</f>
        <v>0</v>
      </c>
      <c r="AL891" s="17">
        <f>IF(VLOOKUP(AF891,Group,7,FALSE)="",0,ROUND(AJ891-0.04999,1)-AJ891+AM891)</f>
        <v>0</v>
      </c>
      <c r="AM891" s="17" t="str">
        <f>IF(VLOOKUP(AF891,Group,7,FALSE)="","",VLOOKUP(AF891,Group,7,FALSE))</f>
        <v/>
      </c>
      <c r="AO891" s="100" t="s">
        <v>61</v>
      </c>
    </row>
    <row r="892" spans="2:41" s="3" customFormat="1" ht="10.5" customHeight="1" x14ac:dyDescent="0.2">
      <c r="B892" s="114" t="s">
        <v>57</v>
      </c>
      <c r="D892" s="40"/>
      <c r="E892" s="74" t="s">
        <v>236</v>
      </c>
      <c r="F892" s="74"/>
      <c r="G892" s="30" t="s">
        <v>50</v>
      </c>
      <c r="H892" s="30"/>
      <c r="I892" s="30"/>
      <c r="J892" s="30" t="s">
        <v>264</v>
      </c>
      <c r="K892" s="30"/>
      <c r="L892" s="30"/>
      <c r="M892" s="30"/>
      <c r="N892" s="30"/>
      <c r="P892" s="74" t="s">
        <v>275</v>
      </c>
      <c r="Q892" s="89"/>
      <c r="R892" s="29"/>
      <c r="S892" s="39">
        <f>IF(Suggested="Yes",AA892,AG892)</f>
        <v>8.9499999999999993</v>
      </c>
      <c r="T892" s="37" t="s">
        <v>49</v>
      </c>
      <c r="U892" s="5" t="str">
        <f>+Instructions!$B$3</f>
        <v>G</v>
      </c>
      <c r="V892" s="52"/>
      <c r="W892" s="56">
        <f>+Instructions!$C$22</f>
        <v>0</v>
      </c>
      <c r="X892" s="17">
        <f>ROUND($AA892*(1-W892)+0.004999,2)</f>
        <v>8.9499999999999993</v>
      </c>
      <c r="Y892" s="52"/>
      <c r="Z892" s="6" t="s">
        <v>868</v>
      </c>
      <c r="AA892" s="39">
        <v>8.9499999999999993</v>
      </c>
      <c r="AB892" s="60">
        <f t="shared" si="117"/>
        <v>0</v>
      </c>
      <c r="AC892" s="17">
        <f t="shared" si="117"/>
        <v>8.9499999999999993</v>
      </c>
      <c r="AD892" s="12">
        <f>(AG892-AC892)/AG892</f>
        <v>0</v>
      </c>
      <c r="AE892" s="122"/>
      <c r="AF892" s="129">
        <v>1</v>
      </c>
      <c r="AG892" s="38">
        <f>SUM(AJ892:AL892)+AE892</f>
        <v>8.9499999999999993</v>
      </c>
      <c r="AH892" s="52"/>
      <c r="AJ892" s="17">
        <f>ROUND(AC892/(1-VLOOKUP(AF892,Group,2,FALSE)),2)</f>
        <v>8.9499999999999993</v>
      </c>
      <c r="AK892" s="17">
        <f>IF(VLOOKUP(AF892,Group,5,FALSE)="YES",VLOOKUP(ROUND(ROUND(AJ892,1)-AJ892,2),Round,2,FALSE)+VLOOKUP(AF892,Group,6,FALSE),0)</f>
        <v>0</v>
      </c>
      <c r="AL892" s="17">
        <f>IF(VLOOKUP(AF892,Group,7,FALSE)="",0,ROUND(AJ892-0.04999,1)-AJ892+AM892)</f>
        <v>0</v>
      </c>
      <c r="AM892" s="17" t="str">
        <f>IF(VLOOKUP(AF892,Group,7,FALSE)="","",VLOOKUP(AF892,Group,7,FALSE))</f>
        <v/>
      </c>
      <c r="AO892" s="100" t="s">
        <v>61</v>
      </c>
    </row>
    <row r="893" spans="2:41" s="3" customFormat="1" ht="0.95" customHeight="1" x14ac:dyDescent="0.2">
      <c r="B893" s="120"/>
      <c r="D893" s="40"/>
      <c r="E893" s="74"/>
      <c r="F893" s="74"/>
      <c r="G893" s="30"/>
      <c r="H893" s="30"/>
      <c r="I893" s="30"/>
      <c r="J893" s="30"/>
      <c r="K893" s="30"/>
      <c r="L893" s="30"/>
      <c r="M893" s="30"/>
      <c r="N893" s="30"/>
      <c r="P893" s="74"/>
      <c r="Q893" s="89"/>
      <c r="R893" s="29"/>
      <c r="S893" s="39"/>
      <c r="T893" s="37"/>
      <c r="U893" s="5"/>
      <c r="V893" s="52"/>
      <c r="W893" s="56"/>
      <c r="X893" s="39"/>
      <c r="Y893" s="52"/>
      <c r="Z893" s="6"/>
      <c r="AA893" s="39"/>
      <c r="AB893" s="60"/>
      <c r="AC893" s="39"/>
      <c r="AD893" s="60"/>
      <c r="AE893" s="75"/>
      <c r="AF893" s="154"/>
      <c r="AG893" s="39"/>
      <c r="AH893" s="52"/>
      <c r="AJ893" s="17"/>
      <c r="AK893" s="17"/>
      <c r="AL893" s="17"/>
      <c r="AM893" s="17"/>
      <c r="AO893" s="31"/>
    </row>
    <row r="894" spans="2:41" s="3" customFormat="1" ht="9.9499999999999993" customHeight="1" x14ac:dyDescent="0.2">
      <c r="B894" s="113" t="s">
        <v>8</v>
      </c>
      <c r="D894" s="40"/>
      <c r="E894" s="74" t="s">
        <v>94</v>
      </c>
      <c r="F894" s="74"/>
      <c r="G894" s="30" t="s">
        <v>95</v>
      </c>
      <c r="H894" s="30"/>
      <c r="I894" s="30"/>
      <c r="J894" s="30" t="s">
        <v>265</v>
      </c>
      <c r="K894" s="30"/>
      <c r="L894" s="30" t="s">
        <v>279</v>
      </c>
      <c r="M894" s="187"/>
      <c r="N894" s="187" t="s">
        <v>278</v>
      </c>
      <c r="P894" s="74"/>
      <c r="Q894" s="89"/>
      <c r="R894" s="29"/>
      <c r="S894" s="39">
        <f>IF(Suggested="Yes",AA894,AG894)</f>
        <v>24.45</v>
      </c>
      <c r="T894" s="37" t="s">
        <v>48</v>
      </c>
      <c r="U894" s="5" t="str">
        <f>+Instructions!$B$3</f>
        <v>G</v>
      </c>
      <c r="V894" s="52"/>
      <c r="W894" s="56">
        <f>+Instructions!$C$22</f>
        <v>0</v>
      </c>
      <c r="X894" s="17">
        <f>ROUND($AA894*(1-W894)+0.004999,2)</f>
        <v>24.45</v>
      </c>
      <c r="Y894" s="52"/>
      <c r="Z894" s="6" t="s">
        <v>869</v>
      </c>
      <c r="AA894" s="39">
        <v>24.45</v>
      </c>
      <c r="AB894" s="60">
        <f>+W894</f>
        <v>0</v>
      </c>
      <c r="AC894" s="17">
        <f>+X894</f>
        <v>24.45</v>
      </c>
      <c r="AD894" s="12">
        <f>(AG894-AC894)/AG894</f>
        <v>0</v>
      </c>
      <c r="AE894" s="122"/>
      <c r="AF894" s="130">
        <v>3</v>
      </c>
      <c r="AG894" s="53">
        <f>SUM(AJ894:AL894)+AE894</f>
        <v>24.45</v>
      </c>
      <c r="AH894" s="52"/>
      <c r="AJ894" s="17">
        <f>ROUND(AC894/(1-VLOOKUP(AF894,Group,2,FALSE)),2)</f>
        <v>24.45</v>
      </c>
      <c r="AK894" s="17">
        <f>IF(VLOOKUP(AF894,Group,5,FALSE)="YES",VLOOKUP(ROUND(ROUND(AJ894,1)-AJ894,2),Round,2,FALSE)+VLOOKUP(AF894,Group,6,FALSE),0)</f>
        <v>0</v>
      </c>
      <c r="AL894" s="17">
        <f>IF(VLOOKUP(AF894,Group,7,FALSE)="",0,ROUND(AJ894-0.04999,1)-AJ894+AM894)</f>
        <v>0</v>
      </c>
      <c r="AM894" s="17" t="str">
        <f>IF(VLOOKUP(AF894,Group,7,FALSE)="","",VLOOKUP(AF894,Group,7,FALSE))</f>
        <v/>
      </c>
      <c r="AO894" s="100" t="s">
        <v>61</v>
      </c>
    </row>
    <row r="895" spans="2:41" s="3" customFormat="1" ht="0.95" customHeight="1" x14ac:dyDescent="0.2">
      <c r="B895" s="120"/>
      <c r="D895" s="40"/>
      <c r="E895" s="74"/>
      <c r="F895" s="74"/>
      <c r="G895" s="30"/>
      <c r="H895" s="30"/>
      <c r="I895" s="30"/>
      <c r="J895" s="30"/>
      <c r="K895" s="30"/>
      <c r="L895" s="30"/>
      <c r="M895" s="30"/>
      <c r="N895" s="30"/>
      <c r="P895" s="74"/>
      <c r="Q895" s="89"/>
      <c r="R895" s="29"/>
      <c r="S895" s="39"/>
      <c r="T895" s="37"/>
      <c r="U895" s="5"/>
      <c r="V895" s="52"/>
      <c r="W895" s="56"/>
      <c r="X895" s="39"/>
      <c r="Y895" s="52"/>
      <c r="Z895" s="6"/>
      <c r="AA895" s="39"/>
      <c r="AB895" s="60"/>
      <c r="AC895" s="39"/>
      <c r="AD895" s="60"/>
      <c r="AE895" s="75"/>
      <c r="AF895" s="154"/>
      <c r="AG895" s="39"/>
      <c r="AH895" s="52"/>
      <c r="AJ895" s="17"/>
      <c r="AK895" s="17"/>
      <c r="AL895" s="17"/>
      <c r="AM895" s="17"/>
      <c r="AO895" s="31"/>
    </row>
    <row r="896" spans="2:41" s="3" customFormat="1" ht="9.9499999999999993" customHeight="1" x14ac:dyDescent="0.2">
      <c r="B896" s="115" t="s">
        <v>47</v>
      </c>
      <c r="D896" s="40"/>
      <c r="E896" s="74" t="s">
        <v>100</v>
      </c>
      <c r="F896" s="74"/>
      <c r="G896" s="30" t="s">
        <v>108</v>
      </c>
      <c r="H896" s="30"/>
      <c r="I896" s="30"/>
      <c r="J896" s="30" t="s">
        <v>265</v>
      </c>
      <c r="K896" s="30"/>
      <c r="L896" s="30" t="s">
        <v>139</v>
      </c>
      <c r="M896" s="30"/>
      <c r="N896" s="30"/>
      <c r="P896" s="74" t="s">
        <v>426</v>
      </c>
      <c r="Q896" s="89"/>
      <c r="R896" s="29"/>
      <c r="S896" s="39">
        <f>IF(Suggested="Yes",AA896,AG896)</f>
        <v>7.35</v>
      </c>
      <c r="T896" s="37" t="s">
        <v>48</v>
      </c>
      <c r="U896" s="5" t="str">
        <f>+Instructions!$B$3</f>
        <v>G</v>
      </c>
      <c r="V896" s="52"/>
      <c r="W896" s="56">
        <f>+Instructions!$C$22</f>
        <v>0</v>
      </c>
      <c r="X896" s="39">
        <f>ROUND($AA896*(1-W896)+0.004999,2)</f>
        <v>7.35</v>
      </c>
      <c r="Y896" s="52"/>
      <c r="Z896" s="6" t="s">
        <v>869</v>
      </c>
      <c r="AA896" s="39">
        <v>7.35</v>
      </c>
      <c r="AB896" s="60">
        <f>+W896</f>
        <v>0</v>
      </c>
      <c r="AC896" s="39">
        <f>+X896</f>
        <v>7.35</v>
      </c>
      <c r="AD896" s="60">
        <f>(AG896-AC896)/AG896</f>
        <v>0</v>
      </c>
      <c r="AE896" s="122"/>
      <c r="AF896" s="131">
        <v>2</v>
      </c>
      <c r="AG896" s="44">
        <f>SUM(AJ896:AL896)+AE896</f>
        <v>7.35</v>
      </c>
      <c r="AH896" s="52"/>
      <c r="AJ896" s="17">
        <f>ROUND(AC896/(1-VLOOKUP(AF896,Group,2,FALSE)),2)</f>
        <v>7.35</v>
      </c>
      <c r="AK896" s="17">
        <f>IF(VLOOKUP(AF896,Group,5,FALSE)="YES",VLOOKUP(ROUND(ROUND(AJ896,1)-AJ896,2),Round,2,FALSE)+VLOOKUP(AF896,Group,6,FALSE),0)</f>
        <v>0</v>
      </c>
      <c r="AL896" s="17">
        <f>IF(VLOOKUP(AF896,Group,7,FALSE)="",0,ROUND(AJ896-0.04999,1)-AJ896+AM896)</f>
        <v>0</v>
      </c>
      <c r="AM896" s="17" t="str">
        <f>IF(VLOOKUP(AF896,Group,7,FALSE)="","",VLOOKUP(AF896,Group,7,FALSE))</f>
        <v/>
      </c>
      <c r="AO896" s="100" t="s">
        <v>61</v>
      </c>
    </row>
    <row r="897" spans="2:41" s="3" customFormat="1" ht="2.4500000000000002" customHeight="1" x14ac:dyDescent="0.2">
      <c r="C897" s="73"/>
      <c r="P897" s="74"/>
      <c r="Q897" s="89"/>
      <c r="R897" s="6"/>
      <c r="S897" s="39"/>
      <c r="T897" s="6"/>
      <c r="U897" s="5"/>
      <c r="V897" s="52"/>
      <c r="W897" s="56"/>
      <c r="X897" s="15"/>
      <c r="Y897" s="52"/>
      <c r="Z897" s="39"/>
      <c r="AA897" s="39"/>
      <c r="AB897" s="55"/>
      <c r="AC897" s="17"/>
      <c r="AD897" s="15"/>
      <c r="AE897" s="65"/>
      <c r="AF897" s="65"/>
      <c r="AG897" s="39"/>
      <c r="AH897" s="52"/>
      <c r="AO897" s="142"/>
    </row>
    <row r="898" spans="2:41" s="3" customFormat="1" ht="9.9499999999999993" customHeight="1" x14ac:dyDescent="0.2">
      <c r="D898" s="40" t="s">
        <v>10</v>
      </c>
      <c r="E898" s="143" t="s">
        <v>421</v>
      </c>
      <c r="G898" s="143"/>
      <c r="H898" s="143"/>
      <c r="I898" s="143"/>
      <c r="J898" s="143"/>
      <c r="K898" s="143"/>
      <c r="L898" s="143"/>
      <c r="N898" s="143" t="s">
        <v>139</v>
      </c>
      <c r="P898" s="74"/>
      <c r="Q898" s="89"/>
      <c r="R898" s="6"/>
      <c r="S898" s="39"/>
      <c r="T898" s="6"/>
      <c r="U898" s="5"/>
      <c r="V898" s="52"/>
      <c r="W898" s="56"/>
      <c r="X898" s="15"/>
      <c r="Y898" s="52"/>
      <c r="Z898" s="39"/>
      <c r="AA898" s="39"/>
      <c r="AB898" s="55"/>
      <c r="AC898" s="17"/>
      <c r="AD898" s="15"/>
      <c r="AE898" s="65"/>
      <c r="AF898" s="65"/>
      <c r="AG898" s="39"/>
      <c r="AH898" s="52"/>
      <c r="AO898" s="142"/>
    </row>
    <row r="899" spans="2:41" s="3" customFormat="1" ht="0.95" customHeight="1" x14ac:dyDescent="0.2">
      <c r="B899" s="120"/>
      <c r="D899" s="40"/>
      <c r="E899" s="74"/>
      <c r="F899" s="74"/>
      <c r="G899" s="30"/>
      <c r="H899" s="30"/>
      <c r="I899" s="30"/>
      <c r="J899" s="30"/>
      <c r="K899" s="30"/>
      <c r="L899" s="30"/>
      <c r="M899" s="30"/>
      <c r="N899" s="30"/>
      <c r="P899" s="74"/>
      <c r="Q899" s="89"/>
      <c r="R899" s="29"/>
      <c r="S899" s="39"/>
      <c r="T899" s="37"/>
      <c r="U899" s="5"/>
      <c r="V899" s="52"/>
      <c r="W899" s="56"/>
      <c r="X899" s="39"/>
      <c r="Y899" s="52"/>
      <c r="Z899" s="6"/>
      <c r="AA899" s="39"/>
      <c r="AB899" s="60"/>
      <c r="AC899" s="39"/>
      <c r="AD899" s="60"/>
      <c r="AE899" s="75"/>
      <c r="AF899" s="154"/>
      <c r="AG899" s="39"/>
      <c r="AH899" s="52"/>
      <c r="AJ899" s="17"/>
      <c r="AK899" s="17"/>
      <c r="AL899" s="17"/>
      <c r="AM899" s="17"/>
      <c r="AO899" s="31"/>
    </row>
    <row r="900" spans="2:41" s="3" customFormat="1" ht="9.9499999999999993" customHeight="1" x14ac:dyDescent="0.2">
      <c r="B900" s="113" t="s">
        <v>8</v>
      </c>
      <c r="D900" s="40"/>
      <c r="E900" s="74" t="s">
        <v>468</v>
      </c>
      <c r="F900" s="74"/>
      <c r="G900" s="30" t="s">
        <v>95</v>
      </c>
      <c r="H900" s="30"/>
      <c r="I900" s="30"/>
      <c r="J900" s="30" t="s">
        <v>265</v>
      </c>
      <c r="K900" s="30"/>
      <c r="L900" s="30" t="s">
        <v>422</v>
      </c>
      <c r="M900" s="187"/>
      <c r="N900" s="187" t="s">
        <v>278</v>
      </c>
      <c r="P900" s="74"/>
      <c r="Q900" s="89"/>
      <c r="R900" s="29"/>
      <c r="S900" s="39">
        <f>IF(Suggested="Yes",AA900,AG900)</f>
        <v>73.099999999999994</v>
      </c>
      <c r="T900" s="37" t="s">
        <v>48</v>
      </c>
      <c r="U900" s="5" t="str">
        <f>+Instructions!$B$3</f>
        <v>G</v>
      </c>
      <c r="V900" s="52"/>
      <c r="W900" s="56">
        <f>+Instructions!$C$22</f>
        <v>0</v>
      </c>
      <c r="X900" s="17">
        <f>ROUND($AA900*(1-W900)+0.004999,2)</f>
        <v>73.099999999999994</v>
      </c>
      <c r="Y900" s="52"/>
      <c r="Z900" s="6" t="s">
        <v>869</v>
      </c>
      <c r="AA900" s="39">
        <v>73.099999999999994</v>
      </c>
      <c r="AB900" s="60">
        <f t="shared" ref="AB900:AC902" si="118">+W900</f>
        <v>0</v>
      </c>
      <c r="AC900" s="17">
        <f t="shared" si="118"/>
        <v>73.099999999999994</v>
      </c>
      <c r="AD900" s="12">
        <f>(AG900-AC900)/AG900</f>
        <v>0</v>
      </c>
      <c r="AE900" s="122"/>
      <c r="AF900" s="130">
        <v>3</v>
      </c>
      <c r="AG900" s="53">
        <f>SUM(AJ900:AL900)+AE900</f>
        <v>73.099999999999994</v>
      </c>
      <c r="AH900" s="52"/>
      <c r="AJ900" s="17">
        <f>ROUND(AC900/(1-VLOOKUP(AF900,Group,2,FALSE)),2)</f>
        <v>73.099999999999994</v>
      </c>
      <c r="AK900" s="17">
        <f>IF(VLOOKUP(AF900,Group,5,FALSE)="YES",VLOOKUP(ROUND(ROUND(AJ900,1)-AJ900,2),Round,2,FALSE)+VLOOKUP(AF900,Group,6,FALSE),0)</f>
        <v>0</v>
      </c>
      <c r="AL900" s="17">
        <f>IF(VLOOKUP(AF900,Group,7,FALSE)="",0,ROUND(AJ900-0.04999,1)-AJ900+AM900)</f>
        <v>0</v>
      </c>
      <c r="AM900" s="17" t="str">
        <f>IF(VLOOKUP(AF900,Group,7,FALSE)="","",VLOOKUP(AF900,Group,7,FALSE))</f>
        <v/>
      </c>
      <c r="AO900" s="100" t="s">
        <v>61</v>
      </c>
    </row>
    <row r="901" spans="2:41" s="3" customFormat="1" ht="9.9499999999999993" customHeight="1" x14ac:dyDescent="0.2">
      <c r="B901" s="113" t="s">
        <v>8</v>
      </c>
      <c r="D901" s="40"/>
      <c r="E901" s="74" t="s">
        <v>469</v>
      </c>
      <c r="F901" s="74"/>
      <c r="G901" s="30" t="s">
        <v>95</v>
      </c>
      <c r="H901" s="30"/>
      <c r="I901" s="30"/>
      <c r="J901" s="30" t="s">
        <v>265</v>
      </c>
      <c r="K901" s="30"/>
      <c r="L901" s="30" t="s">
        <v>423</v>
      </c>
      <c r="M901" s="187"/>
      <c r="N901" s="187" t="s">
        <v>278</v>
      </c>
      <c r="P901" s="74"/>
      <c r="Q901" s="89"/>
      <c r="R901" s="29"/>
      <c r="S901" s="39">
        <f>IF(Suggested="Yes",AA901,AG901)</f>
        <v>73.099999999999994</v>
      </c>
      <c r="T901" s="37" t="s">
        <v>48</v>
      </c>
      <c r="U901" s="5" t="str">
        <f>+Instructions!$B$3</f>
        <v>G</v>
      </c>
      <c r="V901" s="52"/>
      <c r="W901" s="56">
        <f>+Instructions!$C$22</f>
        <v>0</v>
      </c>
      <c r="X901" s="17">
        <f>ROUND($AA901*(1-W901)+0.004999,2)</f>
        <v>73.099999999999994</v>
      </c>
      <c r="Y901" s="52"/>
      <c r="Z901" s="6" t="s">
        <v>869</v>
      </c>
      <c r="AA901" s="39">
        <v>73.099999999999994</v>
      </c>
      <c r="AB901" s="60">
        <f t="shared" si="118"/>
        <v>0</v>
      </c>
      <c r="AC901" s="17">
        <f t="shared" si="118"/>
        <v>73.099999999999994</v>
      </c>
      <c r="AD901" s="12">
        <f>(AG901-AC901)/AG901</f>
        <v>0</v>
      </c>
      <c r="AE901" s="122"/>
      <c r="AF901" s="130">
        <v>3</v>
      </c>
      <c r="AG901" s="53">
        <f>SUM(AJ901:AL901)+AE901</f>
        <v>73.099999999999994</v>
      </c>
      <c r="AH901" s="52"/>
      <c r="AJ901" s="17">
        <f>ROUND(AC901/(1-VLOOKUP(AF901,Group,2,FALSE)),2)</f>
        <v>73.099999999999994</v>
      </c>
      <c r="AK901" s="17">
        <f>IF(VLOOKUP(AF901,Group,5,FALSE)="YES",VLOOKUP(ROUND(ROUND(AJ901,1)-AJ901,2),Round,2,FALSE)+VLOOKUP(AF901,Group,6,FALSE),0)</f>
        <v>0</v>
      </c>
      <c r="AL901" s="17">
        <f>IF(VLOOKUP(AF901,Group,7,FALSE)="",0,ROUND(AJ901-0.04999,1)-AJ901+AM901)</f>
        <v>0</v>
      </c>
      <c r="AM901" s="17" t="str">
        <f>IF(VLOOKUP(AF901,Group,7,FALSE)="","",VLOOKUP(AF901,Group,7,FALSE))</f>
        <v/>
      </c>
      <c r="AO901" s="100" t="s">
        <v>61</v>
      </c>
    </row>
    <row r="902" spans="2:41" s="3" customFormat="1" ht="9.9499999999999993" customHeight="1" x14ac:dyDescent="0.2">
      <c r="B902" s="113" t="s">
        <v>8</v>
      </c>
      <c r="D902" s="40"/>
      <c r="E902" s="74" t="s">
        <v>470</v>
      </c>
      <c r="F902" s="74"/>
      <c r="G902" s="30" t="s">
        <v>95</v>
      </c>
      <c r="H902" s="30"/>
      <c r="I902" s="30"/>
      <c r="J902" s="30" t="s">
        <v>265</v>
      </c>
      <c r="K902" s="30"/>
      <c r="L902" s="30" t="s">
        <v>424</v>
      </c>
      <c r="M902" s="187"/>
      <c r="N902" s="187" t="s">
        <v>278</v>
      </c>
      <c r="P902" s="74"/>
      <c r="Q902" s="89"/>
      <c r="R902" s="29"/>
      <c r="S902" s="39">
        <f>IF(Suggested="Yes",AA902,AG902)</f>
        <v>73.099999999999994</v>
      </c>
      <c r="T902" s="37" t="s">
        <v>48</v>
      </c>
      <c r="U902" s="5" t="str">
        <f>+Instructions!$B$3</f>
        <v>G</v>
      </c>
      <c r="V902" s="52"/>
      <c r="W902" s="56">
        <f>+Instructions!$C$22</f>
        <v>0</v>
      </c>
      <c r="X902" s="17">
        <f>ROUND($AA902*(1-W902)+0.004999,2)</f>
        <v>73.099999999999994</v>
      </c>
      <c r="Y902" s="52"/>
      <c r="Z902" s="6" t="s">
        <v>869</v>
      </c>
      <c r="AA902" s="39">
        <v>73.099999999999994</v>
      </c>
      <c r="AB902" s="60">
        <f t="shared" si="118"/>
        <v>0</v>
      </c>
      <c r="AC902" s="17">
        <f t="shared" si="118"/>
        <v>73.099999999999994</v>
      </c>
      <c r="AD902" s="12">
        <f>(AG902-AC902)/AG902</f>
        <v>0</v>
      </c>
      <c r="AE902" s="122"/>
      <c r="AF902" s="130">
        <v>3</v>
      </c>
      <c r="AG902" s="53">
        <f>SUM(AJ902:AL902)+AE902</f>
        <v>73.099999999999994</v>
      </c>
      <c r="AH902" s="52"/>
      <c r="AJ902" s="17">
        <f>ROUND(AC902/(1-VLOOKUP(AF902,Group,2,FALSE)),2)</f>
        <v>73.099999999999994</v>
      </c>
      <c r="AK902" s="17">
        <f>IF(VLOOKUP(AF902,Group,5,FALSE)="YES",VLOOKUP(ROUND(ROUND(AJ902,1)-AJ902,2),Round,2,FALSE)+VLOOKUP(AF902,Group,6,FALSE),0)</f>
        <v>0</v>
      </c>
      <c r="AL902" s="17">
        <f>IF(VLOOKUP(AF902,Group,7,FALSE)="",0,ROUND(AJ902-0.04999,1)-AJ902+AM902)</f>
        <v>0</v>
      </c>
      <c r="AM902" s="17" t="str">
        <f>IF(VLOOKUP(AF902,Group,7,FALSE)="","",VLOOKUP(AF902,Group,7,FALSE))</f>
        <v/>
      </c>
      <c r="AO902" s="100" t="s">
        <v>61</v>
      </c>
    </row>
    <row r="903" spans="2:41" s="3" customFormat="1" ht="0.95" customHeight="1" x14ac:dyDescent="0.2">
      <c r="B903" s="120"/>
      <c r="D903" s="40"/>
      <c r="E903" s="74"/>
      <c r="F903" s="74"/>
      <c r="G903" s="30"/>
      <c r="H903" s="30"/>
      <c r="I903" s="30"/>
      <c r="J903" s="30"/>
      <c r="K903" s="30"/>
      <c r="L903" s="30"/>
      <c r="M903" s="30"/>
      <c r="N903" s="30"/>
      <c r="P903" s="74"/>
      <c r="Q903" s="89"/>
      <c r="R903" s="29"/>
      <c r="S903" s="39"/>
      <c r="T903" s="37"/>
      <c r="U903" s="5"/>
      <c r="V903" s="52"/>
      <c r="W903" s="56"/>
      <c r="X903" s="39"/>
      <c r="Y903" s="52"/>
      <c r="Z903" s="6"/>
      <c r="AA903" s="39"/>
      <c r="AB903" s="60"/>
      <c r="AC903" s="39"/>
      <c r="AD903" s="60"/>
      <c r="AE903" s="75"/>
      <c r="AF903" s="154"/>
      <c r="AG903" s="39"/>
      <c r="AH903" s="52"/>
      <c r="AJ903" s="17"/>
      <c r="AK903" s="17"/>
      <c r="AL903" s="17"/>
      <c r="AM903" s="17"/>
      <c r="AO903" s="31"/>
    </row>
    <row r="904" spans="2:41" s="3" customFormat="1" ht="9.6" customHeight="1" x14ac:dyDescent="0.2">
      <c r="B904" s="120"/>
      <c r="D904" s="40" t="s">
        <v>112</v>
      </c>
      <c r="E904" s="169" t="s">
        <v>545</v>
      </c>
      <c r="F904" s="74"/>
      <c r="G904" s="30"/>
      <c r="H904" s="30"/>
      <c r="I904" s="30"/>
      <c r="J904" s="169"/>
      <c r="K904" s="30"/>
      <c r="L904" s="30"/>
      <c r="M904" s="30"/>
      <c r="N904" s="30"/>
      <c r="P904" s="74"/>
      <c r="Q904" s="89"/>
      <c r="R904" s="29"/>
      <c r="S904" s="39"/>
      <c r="T904" s="37"/>
      <c r="U904" s="5"/>
      <c r="V904" s="52"/>
      <c r="W904" s="56"/>
      <c r="X904" s="39"/>
      <c r="Y904" s="52"/>
      <c r="Z904" s="6"/>
      <c r="AA904" s="39"/>
      <c r="AB904" s="60"/>
      <c r="AC904" s="39"/>
      <c r="AD904" s="60"/>
      <c r="AE904" s="75"/>
      <c r="AF904" s="154"/>
      <c r="AG904" s="39"/>
      <c r="AH904" s="52"/>
      <c r="AJ904" s="17"/>
      <c r="AK904" s="17"/>
      <c r="AL904" s="17"/>
      <c r="AM904" s="17"/>
      <c r="AO904" s="31"/>
    </row>
    <row r="905" spans="2:41" s="3" customFormat="1" ht="3.95" customHeight="1" x14ac:dyDescent="0.2">
      <c r="B905" s="120"/>
      <c r="D905" s="40"/>
      <c r="E905" s="74"/>
      <c r="F905" s="74"/>
      <c r="G905" s="30"/>
      <c r="H905" s="30"/>
      <c r="I905" s="30"/>
      <c r="J905" s="30"/>
      <c r="K905" s="30"/>
      <c r="L905" s="30"/>
      <c r="M905" s="30"/>
      <c r="N905" s="30"/>
      <c r="P905" s="74"/>
      <c r="Q905" s="89"/>
      <c r="R905" s="29"/>
      <c r="S905" s="39"/>
      <c r="T905" s="37"/>
      <c r="U905" s="5"/>
      <c r="V905" s="52"/>
      <c r="W905" s="56"/>
      <c r="X905" s="39"/>
      <c r="Y905" s="52"/>
      <c r="Z905" s="6"/>
      <c r="AA905" s="39"/>
      <c r="AB905" s="60"/>
      <c r="AC905" s="39"/>
      <c r="AD905" s="60"/>
      <c r="AE905" s="75"/>
      <c r="AF905" s="154"/>
      <c r="AG905" s="39"/>
      <c r="AH905" s="52"/>
      <c r="AJ905" s="17"/>
      <c r="AK905" s="17"/>
      <c r="AL905" s="17"/>
      <c r="AM905" s="17"/>
      <c r="AO905" s="31"/>
    </row>
    <row r="906" spans="2:41" s="3" customFormat="1" ht="9.9499999999999993" customHeight="1" x14ac:dyDescent="0.2">
      <c r="C906" s="73" t="s">
        <v>840</v>
      </c>
      <c r="P906" s="74"/>
      <c r="Q906" s="89"/>
      <c r="R906" s="177" t="s">
        <v>233</v>
      </c>
      <c r="S906" s="178" t="s">
        <v>703</v>
      </c>
      <c r="T906" s="179"/>
      <c r="U906" s="5"/>
      <c r="V906" s="52"/>
      <c r="W906" s="56"/>
      <c r="X906" s="15"/>
      <c r="Y906" s="52"/>
      <c r="Z906" s="39"/>
      <c r="AA906" s="39"/>
      <c r="AB906" s="55"/>
      <c r="AC906" s="17"/>
      <c r="AD906" s="15"/>
      <c r="AE906" s="65"/>
      <c r="AF906" s="65"/>
      <c r="AG906" s="39"/>
      <c r="AH906" s="52"/>
      <c r="AO906" s="142"/>
    </row>
    <row r="907" spans="2:41" s="3" customFormat="1" ht="2.4500000000000002" customHeight="1" x14ac:dyDescent="0.2">
      <c r="C907" s="73"/>
      <c r="P907" s="74"/>
      <c r="Q907" s="89"/>
      <c r="R907" s="6"/>
      <c r="S907" s="39"/>
      <c r="T907" s="6"/>
      <c r="U907" s="5"/>
      <c r="V907" s="52"/>
      <c r="W907" s="56"/>
      <c r="X907" s="15"/>
      <c r="Y907" s="52"/>
      <c r="Z907" s="39"/>
      <c r="AA907" s="39"/>
      <c r="AB907" s="55"/>
      <c r="AC907" s="17"/>
      <c r="AD907" s="15"/>
      <c r="AE907" s="65"/>
      <c r="AF907" s="65"/>
      <c r="AG907" s="39"/>
      <c r="AH907" s="52"/>
      <c r="AO907" s="142"/>
    </row>
    <row r="908" spans="2:41" s="3" customFormat="1" ht="9.9499999999999993" customHeight="1" x14ac:dyDescent="0.2">
      <c r="D908" s="40" t="s">
        <v>563</v>
      </c>
      <c r="E908" s="143" t="s">
        <v>702</v>
      </c>
      <c r="F908" s="143"/>
      <c r="G908" s="143"/>
      <c r="H908" s="143"/>
      <c r="I908" s="143"/>
      <c r="J908" s="143"/>
      <c r="K908" s="143"/>
      <c r="L908" s="143"/>
      <c r="M908" s="143"/>
      <c r="N908" s="143"/>
      <c r="P908" s="74"/>
      <c r="Q908" s="89"/>
      <c r="R908" s="6"/>
      <c r="S908" s="39"/>
      <c r="T908" s="6"/>
      <c r="U908" s="5"/>
      <c r="V908" s="52"/>
      <c r="W908" s="56"/>
      <c r="X908" s="15"/>
      <c r="Y908" s="52"/>
      <c r="Z908" s="39"/>
      <c r="AA908" s="39"/>
      <c r="AB908" s="55"/>
      <c r="AC908" s="17"/>
      <c r="AD908" s="15"/>
      <c r="AE908" s="65"/>
      <c r="AF908" s="65"/>
      <c r="AG908" s="39"/>
      <c r="AH908" s="52"/>
      <c r="AO908" s="142"/>
    </row>
    <row r="909" spans="2:41" s="3" customFormat="1" ht="0.95" customHeight="1" x14ac:dyDescent="0.2">
      <c r="B909" s="120"/>
      <c r="D909" s="40"/>
      <c r="E909" s="74"/>
      <c r="F909" s="74"/>
      <c r="G909" s="30"/>
      <c r="H909" s="30"/>
      <c r="I909" s="30"/>
      <c r="J909" s="30"/>
      <c r="K909" s="30"/>
      <c r="L909" s="30"/>
      <c r="M909" s="30"/>
      <c r="N909" s="30"/>
      <c r="P909" s="74"/>
      <c r="Q909" s="89"/>
      <c r="R909" s="29"/>
      <c r="S909" s="39"/>
      <c r="T909" s="37"/>
      <c r="U909" s="5"/>
      <c r="V909" s="52"/>
      <c r="W909" s="56"/>
      <c r="X909" s="39"/>
      <c r="Y909" s="52"/>
      <c r="Z909" s="6"/>
      <c r="AA909" s="39"/>
      <c r="AB909" s="60"/>
      <c r="AC909" s="39"/>
      <c r="AD909" s="60"/>
      <c r="AE909" s="75"/>
      <c r="AF909" s="154"/>
      <c r="AG909" s="39"/>
      <c r="AH909" s="52"/>
      <c r="AJ909" s="17"/>
      <c r="AK909" s="17"/>
      <c r="AL909" s="17"/>
      <c r="AM909" s="17"/>
      <c r="AO909" s="31"/>
    </row>
    <row r="910" spans="2:41" s="3" customFormat="1" ht="10.5" customHeight="1" x14ac:dyDescent="0.2">
      <c r="B910" s="114" t="s">
        <v>57</v>
      </c>
      <c r="D910" s="40"/>
      <c r="E910" s="74" t="s">
        <v>236</v>
      </c>
      <c r="F910" s="74"/>
      <c r="G910" s="30" t="s">
        <v>732</v>
      </c>
      <c r="H910" s="30"/>
      <c r="I910" s="30"/>
      <c r="J910" s="30" t="s">
        <v>264</v>
      </c>
      <c r="K910" s="30"/>
      <c r="M910" s="30"/>
      <c r="N910" s="30"/>
      <c r="P910" s="74" t="s">
        <v>275</v>
      </c>
      <c r="Q910" s="89"/>
      <c r="R910" s="29"/>
      <c r="S910" s="39">
        <f>IF(Suggested="Yes",AA910,AG910)</f>
        <v>10.95</v>
      </c>
      <c r="T910" s="37" t="s">
        <v>49</v>
      </c>
      <c r="U910" s="5" t="str">
        <f>+Instructions!$B$3</f>
        <v>G</v>
      </c>
      <c r="V910" s="52"/>
      <c r="W910" s="56">
        <f>+Instructions!$C$22</f>
        <v>0</v>
      </c>
      <c r="X910" s="17">
        <f>ROUND($AA910*(1-W910)+0.004999,2)</f>
        <v>10.95</v>
      </c>
      <c r="Y910" s="52"/>
      <c r="Z910" s="6" t="s">
        <v>868</v>
      </c>
      <c r="AA910" s="39">
        <v>10.95</v>
      </c>
      <c r="AB910" s="60">
        <f>+W910</f>
        <v>0</v>
      </c>
      <c r="AC910" s="17">
        <f>+X910</f>
        <v>10.95</v>
      </c>
      <c r="AD910" s="12">
        <f>(AG910-AC910)/AG910</f>
        <v>0</v>
      </c>
      <c r="AE910" s="122"/>
      <c r="AF910" s="129">
        <v>1</v>
      </c>
      <c r="AG910" s="38">
        <f>SUM(AJ910:AL910)+AE910</f>
        <v>10.95</v>
      </c>
      <c r="AH910" s="52"/>
      <c r="AJ910" s="17">
        <f>ROUND(AC910/(1-VLOOKUP(AF910,Group,2,FALSE)),2)</f>
        <v>10.95</v>
      </c>
      <c r="AK910" s="17">
        <f>IF(VLOOKUP(AF910,Group,5,FALSE)="YES",VLOOKUP(ROUND(ROUND(AJ910,1)-AJ910,2),Round,2,FALSE)+VLOOKUP(AF910,Group,6,FALSE),0)</f>
        <v>0</v>
      </c>
      <c r="AL910" s="17">
        <f>IF(VLOOKUP(AF910,Group,7,FALSE)="",0,ROUND(AJ910-0.04999,1)-AJ910+AM910)</f>
        <v>0</v>
      </c>
      <c r="AM910" s="17" t="str">
        <f>IF(VLOOKUP(AF910,Group,7,FALSE)="","",VLOOKUP(AF910,Group,7,FALSE))</f>
        <v/>
      </c>
      <c r="AO910" s="100" t="s">
        <v>61</v>
      </c>
    </row>
    <row r="911" spans="2:41" s="3" customFormat="1" ht="2.4500000000000002" customHeight="1" x14ac:dyDescent="0.2">
      <c r="C911" s="73"/>
      <c r="P911" s="74"/>
      <c r="Q911" s="89"/>
      <c r="R911" s="6"/>
      <c r="S911" s="39"/>
      <c r="T911" s="6"/>
      <c r="U911" s="5"/>
      <c r="V911" s="52"/>
      <c r="W911" s="56"/>
      <c r="X911" s="15"/>
      <c r="Y911" s="52"/>
      <c r="Z911" s="39"/>
      <c r="AA911" s="39"/>
      <c r="AB911" s="55"/>
      <c r="AC911" s="17"/>
      <c r="AD911" s="15"/>
      <c r="AE911" s="65"/>
      <c r="AF911" s="65"/>
      <c r="AG911" s="39"/>
      <c r="AH911" s="52"/>
      <c r="AO911" s="142"/>
    </row>
    <row r="912" spans="2:41" s="3" customFormat="1" ht="9.9499999999999993" customHeight="1" x14ac:dyDescent="0.2">
      <c r="D912" s="40" t="s">
        <v>563</v>
      </c>
      <c r="E912" s="143" t="s">
        <v>704</v>
      </c>
      <c r="F912" s="143"/>
      <c r="G912" s="143"/>
      <c r="H912" s="143"/>
      <c r="I912" s="143"/>
      <c r="J912" s="143"/>
      <c r="K912" s="143"/>
      <c r="L912" s="143"/>
      <c r="M912" s="143"/>
      <c r="N912" s="143"/>
      <c r="P912" s="74"/>
      <c r="Q912" s="89"/>
      <c r="R912" s="6"/>
      <c r="S912" s="39"/>
      <c r="T912" s="6"/>
      <c r="U912" s="5"/>
      <c r="V912" s="52"/>
      <c r="W912" s="56"/>
      <c r="X912" s="15"/>
      <c r="Y912" s="52"/>
      <c r="Z912" s="39"/>
      <c r="AA912" s="39"/>
      <c r="AB912" s="55"/>
      <c r="AC912" s="17"/>
      <c r="AD912" s="15"/>
      <c r="AE912" s="65"/>
      <c r="AF912" s="65"/>
      <c r="AG912" s="39"/>
      <c r="AH912" s="52"/>
      <c r="AO912" s="142"/>
    </row>
    <row r="913" spans="2:41" s="3" customFormat="1" ht="0.95" customHeight="1" x14ac:dyDescent="0.2">
      <c r="B913" s="120"/>
      <c r="D913" s="40"/>
      <c r="E913" s="74"/>
      <c r="F913" s="74"/>
      <c r="G913" s="30"/>
      <c r="H913" s="30"/>
      <c r="I913" s="30"/>
      <c r="J913" s="30"/>
      <c r="K913" s="30"/>
      <c r="L913" s="30"/>
      <c r="M913" s="30"/>
      <c r="N913" s="30"/>
      <c r="P913" s="74"/>
      <c r="Q913" s="89"/>
      <c r="R913" s="29"/>
      <c r="S913" s="39"/>
      <c r="T913" s="37"/>
      <c r="U913" s="5"/>
      <c r="V913" s="52"/>
      <c r="W913" s="56"/>
      <c r="X913" s="39"/>
      <c r="Y913" s="52"/>
      <c r="Z913" s="6"/>
      <c r="AA913" s="39"/>
      <c r="AB913" s="60"/>
      <c r="AC913" s="39"/>
      <c r="AD913" s="60"/>
      <c r="AE913" s="75"/>
      <c r="AF913" s="154"/>
      <c r="AG913" s="39"/>
      <c r="AH913" s="52"/>
      <c r="AJ913" s="17"/>
      <c r="AK913" s="17"/>
      <c r="AL913" s="17"/>
      <c r="AM913" s="17"/>
      <c r="AO913" s="31"/>
    </row>
    <row r="914" spans="2:41" s="3" customFormat="1" ht="9.9499999999999993" customHeight="1" x14ac:dyDescent="0.2">
      <c r="B914" s="113" t="s">
        <v>8</v>
      </c>
      <c r="D914" s="40"/>
      <c r="E914" s="74" t="s">
        <v>266</v>
      </c>
      <c r="F914" s="74"/>
      <c r="G914" s="30" t="s">
        <v>733</v>
      </c>
      <c r="H914" s="30"/>
      <c r="J914" s="30" t="s">
        <v>264</v>
      </c>
      <c r="K914" s="30"/>
      <c r="M914" s="30"/>
      <c r="N914" s="30"/>
      <c r="P914" s="74" t="s">
        <v>634</v>
      </c>
      <c r="Q914" s="89"/>
      <c r="R914" s="29"/>
      <c r="S914" s="39">
        <f>IF(Suggested="Yes",AA914,AG914)</f>
        <v>17.399999999999999</v>
      </c>
      <c r="T914" s="37" t="s">
        <v>49</v>
      </c>
      <c r="U914" s="5" t="str">
        <f>+Instructions!$B$3</f>
        <v>G</v>
      </c>
      <c r="V914" s="52"/>
      <c r="W914" s="56">
        <f>+Instructions!$C$22</f>
        <v>0</v>
      </c>
      <c r="X914" s="17">
        <f>ROUND($AA914*(1-W914)+0.004999,2)</f>
        <v>17.399999999999999</v>
      </c>
      <c r="Y914" s="52"/>
      <c r="Z914" s="6" t="s">
        <v>868</v>
      </c>
      <c r="AA914" s="39">
        <v>17.399999999999999</v>
      </c>
      <c r="AB914" s="60">
        <f>+W914</f>
        <v>0</v>
      </c>
      <c r="AC914" s="17">
        <f>+X914</f>
        <v>17.399999999999999</v>
      </c>
      <c r="AD914" s="12">
        <f>(AG914-AC914)/AG914</f>
        <v>0</v>
      </c>
      <c r="AE914" s="122"/>
      <c r="AF914" s="130">
        <v>3</v>
      </c>
      <c r="AG914" s="53">
        <f>SUM(AJ914:AL914)+AE914</f>
        <v>17.399999999999999</v>
      </c>
      <c r="AH914" s="52"/>
      <c r="AJ914" s="17">
        <f>ROUND(AC914/(1-VLOOKUP(AF914,Group,2,FALSE)),2)</f>
        <v>17.399999999999999</v>
      </c>
      <c r="AK914" s="17">
        <f>IF(VLOOKUP(AF914,Group,5,FALSE)="YES",VLOOKUP(ROUND(ROUND(AJ914,1)-AJ914,2),Round,2,FALSE)+VLOOKUP(AF914,Group,6,FALSE),0)</f>
        <v>0</v>
      </c>
      <c r="AL914" s="17">
        <f>IF(VLOOKUP(AF914,Group,7,FALSE)="",0,ROUND(AJ914-0.04999,1)-AJ914+AM914)</f>
        <v>0</v>
      </c>
      <c r="AM914" s="17" t="str">
        <f>IF(VLOOKUP(AF914,Group,7,FALSE)="","",VLOOKUP(AF914,Group,7,FALSE))</f>
        <v/>
      </c>
      <c r="AO914" s="100" t="s">
        <v>61</v>
      </c>
    </row>
    <row r="915" spans="2:41" s="3" customFormat="1" ht="9.9499999999999993" customHeight="1" x14ac:dyDescent="0.2">
      <c r="B915" s="113" t="s">
        <v>8</v>
      </c>
      <c r="D915" s="40"/>
      <c r="E915" s="74" t="s">
        <v>236</v>
      </c>
      <c r="F915" s="74"/>
      <c r="G915" s="30" t="s">
        <v>734</v>
      </c>
      <c r="H915" s="30"/>
      <c r="J915" s="30" t="s">
        <v>264</v>
      </c>
      <c r="K915" s="30"/>
      <c r="M915" s="30"/>
      <c r="N915" s="30"/>
      <c r="P915" s="74" t="s">
        <v>705</v>
      </c>
      <c r="Q915" s="89"/>
      <c r="R915" s="29"/>
      <c r="S915" s="39">
        <f>IF(Suggested="Yes",AA915,AG915)</f>
        <v>11.3</v>
      </c>
      <c r="T915" s="37" t="s">
        <v>49</v>
      </c>
      <c r="U915" s="5" t="str">
        <f>+Instructions!$B$3</f>
        <v>G</v>
      </c>
      <c r="V915" s="52"/>
      <c r="W915" s="56">
        <f>+Instructions!$C$22</f>
        <v>0</v>
      </c>
      <c r="X915" s="17">
        <f>ROUND($AA915*(1-W915)+0.004999,2)</f>
        <v>11.3</v>
      </c>
      <c r="Y915" s="52"/>
      <c r="Z915" s="6" t="s">
        <v>868</v>
      </c>
      <c r="AA915" s="39">
        <v>11.3</v>
      </c>
      <c r="AB915" s="60">
        <f>+W915</f>
        <v>0</v>
      </c>
      <c r="AC915" s="17">
        <f>+X915</f>
        <v>11.3</v>
      </c>
      <c r="AD915" s="12">
        <f>(AG915-AC915)/AG915</f>
        <v>0</v>
      </c>
      <c r="AE915" s="122"/>
      <c r="AF915" s="130">
        <v>3</v>
      </c>
      <c r="AG915" s="53">
        <f>SUM(AJ915:AL915)+AE915</f>
        <v>11.3</v>
      </c>
      <c r="AH915" s="52"/>
      <c r="AJ915" s="17">
        <f>ROUND(AC915/(1-VLOOKUP(AF915,Group,2,FALSE)),2)</f>
        <v>11.3</v>
      </c>
      <c r="AK915" s="17">
        <f>IF(VLOOKUP(AF915,Group,5,FALSE)="YES",VLOOKUP(ROUND(ROUND(AJ915,1)-AJ915,2),Round,2,FALSE)+VLOOKUP(AF915,Group,6,FALSE),0)</f>
        <v>0</v>
      </c>
      <c r="AL915" s="17">
        <f>IF(VLOOKUP(AF915,Group,7,FALSE)="",0,ROUND(AJ915-0.04999,1)-AJ915+AM915)</f>
        <v>0</v>
      </c>
      <c r="AM915" s="17" t="str">
        <f>IF(VLOOKUP(AF915,Group,7,FALSE)="","",VLOOKUP(AF915,Group,7,FALSE))</f>
        <v/>
      </c>
      <c r="AO915" s="100" t="s">
        <v>61</v>
      </c>
    </row>
    <row r="916" spans="2:41" s="3" customFormat="1" ht="2.4500000000000002" customHeight="1" x14ac:dyDescent="0.2">
      <c r="C916" s="73"/>
      <c r="P916" s="74"/>
      <c r="Q916" s="89"/>
      <c r="R916" s="6"/>
      <c r="S916" s="39"/>
      <c r="T916" s="6"/>
      <c r="U916" s="5"/>
      <c r="V916" s="52"/>
      <c r="W916" s="56"/>
      <c r="X916" s="15"/>
      <c r="Y916" s="52"/>
      <c r="Z916" s="39"/>
      <c r="AA916" s="39"/>
      <c r="AB916" s="55"/>
      <c r="AC916" s="17"/>
      <c r="AD916" s="15"/>
      <c r="AE916" s="65"/>
      <c r="AF916" s="65"/>
      <c r="AG916" s="39"/>
      <c r="AH916" s="52"/>
      <c r="AO916" s="142"/>
    </row>
    <row r="917" spans="2:41" s="3" customFormat="1" ht="9.9499999999999993" customHeight="1" x14ac:dyDescent="0.2">
      <c r="D917" s="40" t="s">
        <v>563</v>
      </c>
      <c r="E917" s="143" t="s">
        <v>858</v>
      </c>
      <c r="F917" s="143"/>
      <c r="G917" s="143"/>
      <c r="H917" s="143"/>
      <c r="I917" s="143"/>
      <c r="J917" s="143"/>
      <c r="K917" s="143"/>
      <c r="L917" s="143"/>
      <c r="M917" s="143"/>
      <c r="N917" s="143"/>
      <c r="P917" s="74"/>
      <c r="Q917" s="89"/>
      <c r="R917" s="6"/>
      <c r="S917" s="39"/>
      <c r="T917" s="6"/>
      <c r="U917" s="5"/>
      <c r="V917" s="52"/>
      <c r="W917" s="56"/>
      <c r="X917" s="15"/>
      <c r="Y917" s="52"/>
      <c r="Z917" s="39"/>
      <c r="AA917" s="39"/>
      <c r="AB917" s="55"/>
      <c r="AC917" s="17"/>
      <c r="AD917" s="15"/>
      <c r="AE917" s="65"/>
      <c r="AF917" s="65"/>
      <c r="AG917" s="39"/>
      <c r="AH917" s="52"/>
      <c r="AO917" s="142"/>
    </row>
    <row r="918" spans="2:41" s="3" customFormat="1" ht="0.95" customHeight="1" x14ac:dyDescent="0.2">
      <c r="B918" s="120"/>
      <c r="D918" s="40"/>
      <c r="E918" s="74"/>
      <c r="F918" s="74"/>
      <c r="G918" s="30"/>
      <c r="H918" s="30"/>
      <c r="I918" s="30"/>
      <c r="J918" s="30"/>
      <c r="K918" s="30"/>
      <c r="L918" s="30"/>
      <c r="M918" s="30"/>
      <c r="N918" s="30"/>
      <c r="P918" s="74"/>
      <c r="Q918" s="89"/>
      <c r="R918" s="29"/>
      <c r="S918" s="39"/>
      <c r="T918" s="37"/>
      <c r="U918" s="5"/>
      <c r="V918" s="52"/>
      <c r="W918" s="56"/>
      <c r="X918" s="39"/>
      <c r="Y918" s="52"/>
      <c r="Z918" s="6"/>
      <c r="AA918" s="39"/>
      <c r="AB918" s="60"/>
      <c r="AC918" s="39"/>
      <c r="AD918" s="60"/>
      <c r="AE918" s="75"/>
      <c r="AF918" s="154"/>
      <c r="AG918" s="39"/>
      <c r="AH918" s="52"/>
      <c r="AJ918" s="17"/>
      <c r="AK918" s="17"/>
      <c r="AL918" s="17"/>
      <c r="AM918" s="17"/>
      <c r="AO918" s="31"/>
    </row>
    <row r="919" spans="2:41" s="3" customFormat="1" ht="10.5" customHeight="1" x14ac:dyDescent="0.2">
      <c r="B919" s="114" t="s">
        <v>57</v>
      </c>
      <c r="D919" s="40"/>
      <c r="E919" s="74" t="s">
        <v>236</v>
      </c>
      <c r="F919" s="74"/>
      <c r="G919" s="30" t="s">
        <v>50</v>
      </c>
      <c r="H919" s="30"/>
      <c r="I919" s="30"/>
      <c r="J919" s="30" t="s">
        <v>264</v>
      </c>
      <c r="K919" s="30"/>
      <c r="L919" s="30"/>
      <c r="M919" s="30"/>
      <c r="N919" s="30"/>
      <c r="P919" s="74" t="s">
        <v>275</v>
      </c>
      <c r="Q919" s="89"/>
      <c r="R919" s="29"/>
      <c r="S919" s="39">
        <f>IF(Suggested="Yes",AA919,AG919)</f>
        <v>10.95</v>
      </c>
      <c r="T919" s="37" t="s">
        <v>49</v>
      </c>
      <c r="U919" s="5" t="str">
        <f>+Instructions!$B$3</f>
        <v>G</v>
      </c>
      <c r="V919" s="52"/>
      <c r="W919" s="56">
        <f>+Instructions!$C$22</f>
        <v>0</v>
      </c>
      <c r="X919" s="17">
        <f>ROUND($AA919*(1-W919)+0.004999,2)</f>
        <v>10.95</v>
      </c>
      <c r="Y919" s="52"/>
      <c r="Z919" s="6" t="s">
        <v>868</v>
      </c>
      <c r="AA919" s="39">
        <v>10.95</v>
      </c>
      <c r="AB919" s="60">
        <f>+W919</f>
        <v>0</v>
      </c>
      <c r="AC919" s="17">
        <f>+X919</f>
        <v>10.95</v>
      </c>
      <c r="AD919" s="12">
        <f>(AG919-AC919)/AG919</f>
        <v>0</v>
      </c>
      <c r="AE919" s="122"/>
      <c r="AF919" s="129">
        <v>1</v>
      </c>
      <c r="AG919" s="38">
        <f>SUM(AJ919:AL919)+AE919</f>
        <v>10.95</v>
      </c>
      <c r="AH919" s="52"/>
      <c r="AJ919" s="17">
        <f>ROUND(AC919/(1-VLOOKUP(AF919,Group,2,FALSE)),2)</f>
        <v>10.95</v>
      </c>
      <c r="AK919" s="17">
        <f>IF(VLOOKUP(AF919,Group,5,FALSE)="YES",VLOOKUP(ROUND(ROUND(AJ919,1)-AJ919,2),Round,2,FALSE)+VLOOKUP(AF919,Group,6,FALSE),0)</f>
        <v>0</v>
      </c>
      <c r="AL919" s="17">
        <f>IF(VLOOKUP(AF919,Group,7,FALSE)="",0,ROUND(AJ919-0.04999,1)-AJ919+AM919)</f>
        <v>0</v>
      </c>
      <c r="AM919" s="17" t="str">
        <f>IF(VLOOKUP(AF919,Group,7,FALSE)="","",VLOOKUP(AF919,Group,7,FALSE))</f>
        <v/>
      </c>
      <c r="AO919" s="100" t="s">
        <v>61</v>
      </c>
    </row>
    <row r="920" spans="2:41" s="3" customFormat="1" ht="2.4500000000000002" customHeight="1" x14ac:dyDescent="0.2">
      <c r="C920" s="73"/>
      <c r="P920" s="74"/>
      <c r="Q920" s="89"/>
      <c r="R920" s="6"/>
      <c r="S920" s="39"/>
      <c r="T920" s="6"/>
      <c r="U920" s="5"/>
      <c r="V920" s="52"/>
      <c r="W920" s="56"/>
      <c r="X920" s="15"/>
      <c r="Y920" s="52"/>
      <c r="Z920" s="39"/>
      <c r="AA920" s="39"/>
      <c r="AB920" s="55"/>
      <c r="AC920" s="17"/>
      <c r="AD920" s="15"/>
      <c r="AE920" s="65"/>
      <c r="AF920" s="65"/>
      <c r="AG920" s="39"/>
      <c r="AH920" s="52"/>
      <c r="AO920" s="142"/>
    </row>
    <row r="921" spans="2:41" s="3" customFormat="1" ht="9.9499999999999993" customHeight="1" x14ac:dyDescent="0.2">
      <c r="D921" s="144" t="s">
        <v>706</v>
      </c>
      <c r="E921" s="143"/>
      <c r="F921" s="143"/>
      <c r="G921" s="143" t="s">
        <v>707</v>
      </c>
      <c r="H921" s="143"/>
      <c r="I921" s="143"/>
      <c r="J921" s="143"/>
      <c r="K921" s="143"/>
      <c r="L921" s="143"/>
      <c r="M921" s="143"/>
      <c r="N921" s="143"/>
      <c r="P921" s="74"/>
      <c r="Q921" s="89"/>
      <c r="R921" s="6"/>
      <c r="S921" s="39"/>
      <c r="T921" s="6"/>
      <c r="U921" s="5"/>
      <c r="V921" s="52"/>
      <c r="W921" s="56"/>
      <c r="X921" s="15"/>
      <c r="Y921" s="52"/>
      <c r="Z921" s="39"/>
      <c r="AA921" s="39"/>
      <c r="AB921" s="55"/>
      <c r="AC921" s="17"/>
      <c r="AD921" s="15"/>
      <c r="AE921" s="65"/>
      <c r="AF921" s="65"/>
      <c r="AG921" s="39"/>
      <c r="AH921" s="52"/>
      <c r="AO921" s="142"/>
    </row>
    <row r="922" spans="2:41" s="3" customFormat="1" ht="0.95" customHeight="1" x14ac:dyDescent="0.2">
      <c r="B922" s="120"/>
      <c r="D922" s="40"/>
      <c r="E922" s="74"/>
      <c r="F922" s="74"/>
      <c r="G922" s="30"/>
      <c r="H922" s="30"/>
      <c r="I922" s="30"/>
      <c r="J922" s="30"/>
      <c r="K922" s="30"/>
      <c r="L922" s="30"/>
      <c r="M922" s="30"/>
      <c r="N922" s="30"/>
      <c r="P922" s="74"/>
      <c r="Q922" s="89"/>
      <c r="R922" s="29"/>
      <c r="S922" s="39"/>
      <c r="T922" s="37"/>
      <c r="U922" s="5"/>
      <c r="V922" s="52"/>
      <c r="W922" s="56"/>
      <c r="X922" s="39"/>
      <c r="Y922" s="52"/>
      <c r="Z922" s="6"/>
      <c r="AA922" s="39"/>
      <c r="AB922" s="60"/>
      <c r="AC922" s="39"/>
      <c r="AD922" s="60"/>
      <c r="AE922" s="75"/>
      <c r="AF922" s="154"/>
      <c r="AG922" s="39"/>
      <c r="AH922" s="52"/>
      <c r="AJ922" s="17"/>
      <c r="AK922" s="17"/>
      <c r="AL922" s="17"/>
      <c r="AM922" s="17"/>
      <c r="AO922" s="31"/>
    </row>
    <row r="923" spans="2:41" s="3" customFormat="1" ht="10.5" customHeight="1" x14ac:dyDescent="0.2">
      <c r="B923" s="114" t="s">
        <v>57</v>
      </c>
      <c r="D923" s="40"/>
      <c r="E923" s="74" t="s">
        <v>144</v>
      </c>
      <c r="F923" s="74"/>
      <c r="G923" s="30" t="s">
        <v>50</v>
      </c>
      <c r="H923" s="30"/>
      <c r="I923" s="30"/>
      <c r="J923" s="30" t="s">
        <v>264</v>
      </c>
      <c r="K923" s="30"/>
      <c r="L923" s="30"/>
      <c r="M923" s="30"/>
      <c r="N923" s="30"/>
      <c r="P923" s="74" t="s">
        <v>275</v>
      </c>
      <c r="Q923" s="89"/>
      <c r="R923" s="29"/>
      <c r="S923" s="39">
        <f>IF(Suggested="Yes",AA923,AG923)</f>
        <v>7.25</v>
      </c>
      <c r="T923" s="37" t="s">
        <v>49</v>
      </c>
      <c r="U923" s="5" t="str">
        <f>+Instructions!$B$3</f>
        <v>G</v>
      </c>
      <c r="V923" s="52"/>
      <c r="W923" s="56">
        <f>+Instructions!$C$22</f>
        <v>0</v>
      </c>
      <c r="X923" s="17">
        <f>ROUND($AA923*(1-W923)+0.004999,2)</f>
        <v>7.25</v>
      </c>
      <c r="Y923" s="52"/>
      <c r="Z923" s="6" t="s">
        <v>868</v>
      </c>
      <c r="AA923" s="39">
        <v>7.25</v>
      </c>
      <c r="AB923" s="60">
        <f t="shared" ref="AB923:AC925" si="119">+W923</f>
        <v>0</v>
      </c>
      <c r="AC923" s="17">
        <f t="shared" si="119"/>
        <v>7.25</v>
      </c>
      <c r="AD923" s="12">
        <f>(AG923-AC923)/AG923</f>
        <v>0</v>
      </c>
      <c r="AE923" s="122"/>
      <c r="AF923" s="129">
        <v>1</v>
      </c>
      <c r="AG923" s="38">
        <f>SUM(AJ923:AL923)+AE923</f>
        <v>7.25</v>
      </c>
      <c r="AH923" s="52"/>
      <c r="AJ923" s="17">
        <f>ROUND(AC923/(1-VLOOKUP(AF923,Group,2,FALSE)),2)</f>
        <v>7.25</v>
      </c>
      <c r="AK923" s="17">
        <f>IF(VLOOKUP(AF923,Group,5,FALSE)="YES",VLOOKUP(ROUND(ROUND(AJ923,1)-AJ923,2),Round,2,FALSE)+VLOOKUP(AF923,Group,6,FALSE),0)</f>
        <v>0</v>
      </c>
      <c r="AL923" s="17">
        <f>IF(VLOOKUP(AF923,Group,7,FALSE)="",0,ROUND(AJ923-0.04999,1)-AJ923+AM923)</f>
        <v>0</v>
      </c>
      <c r="AM923" s="17" t="str">
        <f>IF(VLOOKUP(AF923,Group,7,FALSE)="","",VLOOKUP(AF923,Group,7,FALSE))</f>
        <v/>
      </c>
      <c r="AO923" s="100" t="s">
        <v>61</v>
      </c>
    </row>
    <row r="924" spans="2:41" s="3" customFormat="1" ht="10.5" customHeight="1" x14ac:dyDescent="0.2">
      <c r="B924" s="114" t="s">
        <v>57</v>
      </c>
      <c r="D924" s="40"/>
      <c r="E924" s="74" t="s">
        <v>236</v>
      </c>
      <c r="F924" s="74"/>
      <c r="G924" s="30" t="s">
        <v>50</v>
      </c>
      <c r="H924" s="30"/>
      <c r="I924" s="30"/>
      <c r="J924" s="30" t="s">
        <v>264</v>
      </c>
      <c r="K924" s="30"/>
      <c r="L924" s="30"/>
      <c r="M924" s="30"/>
      <c r="N924" s="30"/>
      <c r="P924" s="74" t="s">
        <v>275</v>
      </c>
      <c r="Q924" s="89"/>
      <c r="R924" s="29"/>
      <c r="S924" s="39">
        <f>IF(Suggested="Yes",AA924,AG924)</f>
        <v>8.9499999999999993</v>
      </c>
      <c r="T924" s="37" t="s">
        <v>49</v>
      </c>
      <c r="U924" s="5" t="str">
        <f>+Instructions!$B$3</f>
        <v>G</v>
      </c>
      <c r="V924" s="52"/>
      <c r="W924" s="56">
        <f>+Instructions!$C$22</f>
        <v>0</v>
      </c>
      <c r="X924" s="17">
        <f>ROUND($AA924*(1-W924)+0.004999,2)</f>
        <v>8.9499999999999993</v>
      </c>
      <c r="Y924" s="52"/>
      <c r="Z924" s="6" t="s">
        <v>868</v>
      </c>
      <c r="AA924" s="39">
        <v>8.9499999999999993</v>
      </c>
      <c r="AB924" s="60">
        <f t="shared" si="119"/>
        <v>0</v>
      </c>
      <c r="AC924" s="17">
        <f t="shared" si="119"/>
        <v>8.9499999999999993</v>
      </c>
      <c r="AD924" s="12">
        <f>(AG924-AC924)/AG924</f>
        <v>0</v>
      </c>
      <c r="AE924" s="122"/>
      <c r="AF924" s="129">
        <v>1</v>
      </c>
      <c r="AG924" s="38">
        <f>SUM(AJ924:AL924)+AE924</f>
        <v>8.9499999999999993</v>
      </c>
      <c r="AH924" s="52"/>
      <c r="AJ924" s="17">
        <f>ROUND(AC924/(1-VLOOKUP(AF924,Group,2,FALSE)),2)</f>
        <v>8.9499999999999993</v>
      </c>
      <c r="AK924" s="17">
        <f>IF(VLOOKUP(AF924,Group,5,FALSE)="YES",VLOOKUP(ROUND(ROUND(AJ924,1)-AJ924,2),Round,2,FALSE)+VLOOKUP(AF924,Group,6,FALSE),0)</f>
        <v>0</v>
      </c>
      <c r="AL924" s="17">
        <f>IF(VLOOKUP(AF924,Group,7,FALSE)="",0,ROUND(AJ924-0.04999,1)-AJ924+AM924)</f>
        <v>0</v>
      </c>
      <c r="AM924" s="17" t="str">
        <f>IF(VLOOKUP(AF924,Group,7,FALSE)="","",VLOOKUP(AF924,Group,7,FALSE))</f>
        <v/>
      </c>
      <c r="AO924" s="100" t="s">
        <v>61</v>
      </c>
    </row>
    <row r="925" spans="2:41" s="3" customFormat="1" ht="10.5" customHeight="1" x14ac:dyDescent="0.2">
      <c r="B925" s="114" t="s">
        <v>57</v>
      </c>
      <c r="D925" s="40"/>
      <c r="E925" s="74" t="s">
        <v>448</v>
      </c>
      <c r="F925" s="74"/>
      <c r="G925" s="30" t="s">
        <v>50</v>
      </c>
      <c r="H925" s="30"/>
      <c r="I925" s="30"/>
      <c r="J925" s="30" t="s">
        <v>264</v>
      </c>
      <c r="K925" s="30"/>
      <c r="L925" s="30"/>
      <c r="M925" s="30"/>
      <c r="N925" s="30"/>
      <c r="P925" s="74" t="s">
        <v>797</v>
      </c>
      <c r="Q925" s="89"/>
      <c r="R925" s="29" t="s">
        <v>54</v>
      </c>
      <c r="S925" s="39">
        <f>IF(Suggested="Yes",AA925,AG925)</f>
        <v>14.8</v>
      </c>
      <c r="T925" s="37" t="s">
        <v>49</v>
      </c>
      <c r="U925" s="5" t="str">
        <f>+Instructions!$B$3</f>
        <v>G</v>
      </c>
      <c r="V925" s="52"/>
      <c r="W925" s="56">
        <f>+Instructions!$C$22</f>
        <v>0</v>
      </c>
      <c r="X925" s="17">
        <f>ROUND($AA925*(1-W925)+0.004999,2)</f>
        <v>14.8</v>
      </c>
      <c r="Y925" s="52"/>
      <c r="Z925" s="6" t="s">
        <v>868</v>
      </c>
      <c r="AA925" s="39">
        <v>14.8</v>
      </c>
      <c r="AB925" s="60">
        <f t="shared" si="119"/>
        <v>0</v>
      </c>
      <c r="AC925" s="17">
        <f t="shared" si="119"/>
        <v>14.8</v>
      </c>
      <c r="AD925" s="12">
        <f>(AG925-AC925)/AG925</f>
        <v>0</v>
      </c>
      <c r="AE925" s="122"/>
      <c r="AF925" s="129">
        <v>1</v>
      </c>
      <c r="AG925" s="38">
        <f>SUM(AJ925:AL925)+AE925</f>
        <v>14.8</v>
      </c>
      <c r="AH925" s="52"/>
      <c r="AJ925" s="17">
        <f>ROUND(AC925/(1-VLOOKUP(AF925,Group,2,FALSE)),2)</f>
        <v>14.8</v>
      </c>
      <c r="AK925" s="17">
        <f>IF(VLOOKUP(AF925,Group,5,FALSE)="YES",VLOOKUP(ROUND(ROUND(AJ925,1)-AJ925,2),Round,2,FALSE)+VLOOKUP(AF925,Group,6,FALSE),0)</f>
        <v>0</v>
      </c>
      <c r="AL925" s="17">
        <f>IF(VLOOKUP(AF925,Group,7,FALSE)="",0,ROUND(AJ925-0.04999,1)-AJ925+AM925)</f>
        <v>0</v>
      </c>
      <c r="AM925" s="17" t="str">
        <f>IF(VLOOKUP(AF925,Group,7,FALSE)="","",VLOOKUP(AF925,Group,7,FALSE))</f>
        <v/>
      </c>
      <c r="AO925" s="100" t="s">
        <v>61</v>
      </c>
    </row>
    <row r="926" spans="2:41" s="3" customFormat="1" ht="0.95" customHeight="1" x14ac:dyDescent="0.2">
      <c r="B926" s="120"/>
      <c r="D926" s="40"/>
      <c r="E926" s="74"/>
      <c r="F926" s="74"/>
      <c r="G926" s="30"/>
      <c r="H926" s="30"/>
      <c r="I926" s="30"/>
      <c r="J926" s="30"/>
      <c r="K926" s="30"/>
      <c r="L926" s="30"/>
      <c r="M926" s="30"/>
      <c r="N926" s="30"/>
      <c r="P926" s="74"/>
      <c r="Q926" s="89"/>
      <c r="R926" s="29"/>
      <c r="S926" s="39"/>
      <c r="T926" s="37"/>
      <c r="U926" s="5"/>
      <c r="V926" s="52"/>
      <c r="W926" s="56"/>
      <c r="X926" s="39"/>
      <c r="Y926" s="52"/>
      <c r="Z926" s="6"/>
      <c r="AA926" s="39"/>
      <c r="AB926" s="60"/>
      <c r="AC926" s="39"/>
      <c r="AD926" s="60"/>
      <c r="AE926" s="75"/>
      <c r="AF926" s="154"/>
      <c r="AG926" s="39"/>
      <c r="AH926" s="52"/>
      <c r="AJ926" s="17"/>
      <c r="AK926" s="17"/>
      <c r="AL926" s="17"/>
      <c r="AM926" s="17"/>
      <c r="AO926" s="31"/>
    </row>
    <row r="927" spans="2:41" s="3" customFormat="1" ht="9.9499999999999993" customHeight="1" x14ac:dyDescent="0.2">
      <c r="B927" s="113" t="s">
        <v>8</v>
      </c>
      <c r="D927" s="40"/>
      <c r="E927" s="74" t="s">
        <v>94</v>
      </c>
      <c r="F927" s="74"/>
      <c r="G927" s="30" t="s">
        <v>95</v>
      </c>
      <c r="H927" s="30"/>
      <c r="I927" s="30"/>
      <c r="J927" s="30" t="s">
        <v>265</v>
      </c>
      <c r="K927" s="30"/>
      <c r="L927" s="30" t="s">
        <v>279</v>
      </c>
      <c r="M927" s="187"/>
      <c r="N927" s="187" t="s">
        <v>278</v>
      </c>
      <c r="P927" s="74"/>
      <c r="Q927" s="89"/>
      <c r="R927" s="29"/>
      <c r="S927" s="39">
        <f>IF(Suggested="Yes",AA927,AG927)</f>
        <v>28.1</v>
      </c>
      <c r="T927" s="37" t="s">
        <v>48</v>
      </c>
      <c r="U927" s="5" t="str">
        <f>+Instructions!$B$3</f>
        <v>G</v>
      </c>
      <c r="V927" s="52"/>
      <c r="W927" s="56">
        <f>+Instructions!$C$22</f>
        <v>0</v>
      </c>
      <c r="X927" s="17">
        <f>ROUND($AA927*(1-W927)+0.004999,2)</f>
        <v>28.1</v>
      </c>
      <c r="Y927" s="52"/>
      <c r="Z927" s="6" t="s">
        <v>869</v>
      </c>
      <c r="AA927" s="39">
        <v>28.1</v>
      </c>
      <c r="AB927" s="60">
        <f>+W927</f>
        <v>0</v>
      </c>
      <c r="AC927" s="17">
        <f>+X927</f>
        <v>28.1</v>
      </c>
      <c r="AD927" s="12">
        <f>(AG927-AC927)/AG927</f>
        <v>0</v>
      </c>
      <c r="AE927" s="122"/>
      <c r="AF927" s="130">
        <v>3</v>
      </c>
      <c r="AG927" s="53">
        <f>SUM(AJ927:AL927)+AE927</f>
        <v>28.1</v>
      </c>
      <c r="AH927" s="52"/>
      <c r="AJ927" s="17">
        <f>ROUND(AC927/(1-VLOOKUP(AF927,Group,2,FALSE)),2)</f>
        <v>28.1</v>
      </c>
      <c r="AK927" s="17">
        <f>IF(VLOOKUP(AF927,Group,5,FALSE)="YES",VLOOKUP(ROUND(ROUND(AJ927,1)-AJ927,2),Round,2,FALSE)+VLOOKUP(AF927,Group,6,FALSE),0)</f>
        <v>0</v>
      </c>
      <c r="AL927" s="17">
        <f>IF(VLOOKUP(AF927,Group,7,FALSE)="",0,ROUND(AJ927-0.04999,1)-AJ927+AM927)</f>
        <v>0</v>
      </c>
      <c r="AM927" s="17" t="str">
        <f>IF(VLOOKUP(AF927,Group,7,FALSE)="","",VLOOKUP(AF927,Group,7,FALSE))</f>
        <v/>
      </c>
      <c r="AO927" s="100" t="s">
        <v>61</v>
      </c>
    </row>
    <row r="928" spans="2:41" s="3" customFormat="1" ht="0.95" customHeight="1" x14ac:dyDescent="0.2">
      <c r="P928" s="74"/>
      <c r="Q928" s="89"/>
      <c r="R928" s="6"/>
      <c r="S928" s="39"/>
      <c r="T928" s="6"/>
      <c r="U928" s="37"/>
      <c r="V928" s="52"/>
      <c r="W928" s="56"/>
      <c r="X928" s="15"/>
      <c r="Y928" s="52"/>
      <c r="Z928" s="39"/>
      <c r="AA928" s="39"/>
      <c r="AB928" s="55"/>
      <c r="AC928" s="39"/>
      <c r="AD928" s="15"/>
      <c r="AE928" s="75"/>
      <c r="AF928" s="126"/>
      <c r="AG928" s="39"/>
      <c r="AH928" s="52"/>
      <c r="AJ928" s="39"/>
      <c r="AK928" s="39"/>
      <c r="AL928" s="39"/>
      <c r="AM928" s="39"/>
      <c r="AO928" s="31"/>
    </row>
    <row r="929" spans="1:41" s="3" customFormat="1" ht="9.9499999999999993" customHeight="1" x14ac:dyDescent="0.2">
      <c r="B929" s="115" t="s">
        <v>47</v>
      </c>
      <c r="D929" s="40"/>
      <c r="E929" s="74" t="s">
        <v>100</v>
      </c>
      <c r="F929" s="74"/>
      <c r="G929" s="30" t="s">
        <v>108</v>
      </c>
      <c r="H929" s="30"/>
      <c r="I929" s="30"/>
      <c r="J929" s="30" t="s">
        <v>265</v>
      </c>
      <c r="K929" s="30"/>
      <c r="L929" s="30" t="s">
        <v>139</v>
      </c>
      <c r="M929" s="30"/>
      <c r="N929" s="30"/>
      <c r="P929" s="74" t="s">
        <v>426</v>
      </c>
      <c r="Q929" s="89"/>
      <c r="R929" s="29"/>
      <c r="S929" s="39">
        <f>IF(Suggested="Yes",AA929,AG929)</f>
        <v>8</v>
      </c>
      <c r="T929" s="37" t="s">
        <v>48</v>
      </c>
      <c r="U929" s="5" t="str">
        <f>+Instructions!$B$3</f>
        <v>G</v>
      </c>
      <c r="V929" s="52"/>
      <c r="W929" s="56">
        <f>+Instructions!$C$22</f>
        <v>0</v>
      </c>
      <c r="X929" s="39">
        <f>ROUND($AA929*(1-W929)+0.004999,2)</f>
        <v>8</v>
      </c>
      <c r="Y929" s="52"/>
      <c r="Z929" s="6" t="s">
        <v>868</v>
      </c>
      <c r="AA929" s="39">
        <v>8</v>
      </c>
      <c r="AB929" s="60">
        <f>+W929</f>
        <v>0</v>
      </c>
      <c r="AC929" s="39">
        <f>+X929</f>
        <v>8</v>
      </c>
      <c r="AD929" s="60">
        <f>(AG929-AC929)/AG929</f>
        <v>0</v>
      </c>
      <c r="AE929" s="122"/>
      <c r="AF929" s="131">
        <v>2</v>
      </c>
      <c r="AG929" s="44">
        <f>SUM(AJ929:AL929)+AE929</f>
        <v>8</v>
      </c>
      <c r="AH929" s="52"/>
      <c r="AJ929" s="17">
        <f>ROUND(AC929/(1-VLOOKUP(AF929,Group,2,FALSE)),2)</f>
        <v>8</v>
      </c>
      <c r="AK929" s="17">
        <f>IF(VLOOKUP(AF929,Group,5,FALSE)="YES",VLOOKUP(ROUND(ROUND(AJ929,1)-AJ929,2),Round,2,FALSE)+VLOOKUP(AF929,Group,6,FALSE),0)</f>
        <v>0</v>
      </c>
      <c r="AL929" s="17">
        <f>IF(VLOOKUP(AF929,Group,7,FALSE)="",0,ROUND(AJ929-0.04999,1)-AJ929+AM929)</f>
        <v>0</v>
      </c>
      <c r="AM929" s="17" t="str">
        <f>IF(VLOOKUP(AF929,Group,7,FALSE)="","",VLOOKUP(AF929,Group,7,FALSE))</f>
        <v/>
      </c>
      <c r="AO929" s="100" t="s">
        <v>61</v>
      </c>
    </row>
    <row r="930" spans="1:41" s="3" customFormat="1" ht="0.95" customHeight="1" x14ac:dyDescent="0.2">
      <c r="P930" s="74"/>
      <c r="Q930" s="89"/>
      <c r="R930" s="6"/>
      <c r="S930" s="39"/>
      <c r="T930" s="6"/>
      <c r="U930" s="37"/>
      <c r="V930" s="52"/>
      <c r="W930" s="56"/>
      <c r="X930" s="15"/>
      <c r="Y930" s="52"/>
      <c r="Z930" s="39"/>
      <c r="AA930" s="39"/>
      <c r="AB930" s="55"/>
      <c r="AC930" s="39"/>
      <c r="AD930" s="15"/>
      <c r="AE930" s="75"/>
      <c r="AF930" s="126"/>
      <c r="AG930" s="39"/>
      <c r="AH930" s="52"/>
      <c r="AJ930" s="39"/>
      <c r="AK930" s="39"/>
      <c r="AL930" s="39"/>
      <c r="AM930" s="39"/>
      <c r="AO930" s="31"/>
    </row>
    <row r="931" spans="1:41" s="3" customFormat="1" ht="9.9499999999999993" customHeight="1" x14ac:dyDescent="0.2">
      <c r="B931" s="115" t="s">
        <v>47</v>
      </c>
      <c r="D931" s="40"/>
      <c r="E931" s="74" t="s">
        <v>92</v>
      </c>
      <c r="F931" s="74"/>
      <c r="G931" s="30" t="s">
        <v>96</v>
      </c>
      <c r="H931" s="30"/>
      <c r="I931" s="30"/>
      <c r="J931" s="30" t="s">
        <v>265</v>
      </c>
      <c r="K931" s="30"/>
      <c r="L931" s="30" t="s">
        <v>139</v>
      </c>
      <c r="M931" s="30"/>
      <c r="N931" s="30"/>
      <c r="P931" s="74"/>
      <c r="Q931" s="89"/>
      <c r="R931" s="29" t="s">
        <v>154</v>
      </c>
      <c r="S931" s="39">
        <f>IF(Suggested="Yes",AA931,AG931)</f>
        <v>27.9</v>
      </c>
      <c r="T931" s="37" t="s">
        <v>48</v>
      </c>
      <c r="U931" s="5" t="str">
        <f>+Instructions!$B$3</f>
        <v>G</v>
      </c>
      <c r="V931" s="52"/>
      <c r="W931" s="56">
        <f>+Instructions!$C$22</f>
        <v>0</v>
      </c>
      <c r="X931" s="39">
        <f>ROUND($AA931*(1-W931)+0.004999,2)</f>
        <v>27.9</v>
      </c>
      <c r="Y931" s="52"/>
      <c r="Z931" s="6" t="s">
        <v>868</v>
      </c>
      <c r="AA931" s="39">
        <v>27.9</v>
      </c>
      <c r="AB931" s="60">
        <f>+W931</f>
        <v>0</v>
      </c>
      <c r="AC931" s="39">
        <f>+X931</f>
        <v>27.9</v>
      </c>
      <c r="AD931" s="60">
        <f>(AG931-AC931)/AG931</f>
        <v>0</v>
      </c>
      <c r="AE931" s="122"/>
      <c r="AF931" s="131">
        <v>2</v>
      </c>
      <c r="AG931" s="44">
        <f>SUM(AJ931:AL931)+AE931</f>
        <v>27.9</v>
      </c>
      <c r="AH931" s="52"/>
      <c r="AJ931" s="17">
        <f>ROUND(AC931/(1-VLOOKUP(AF931,Group,2,FALSE)),2)</f>
        <v>27.9</v>
      </c>
      <c r="AK931" s="17">
        <f>IF(VLOOKUP(AF931,Group,5,FALSE)="YES",VLOOKUP(ROUND(ROUND(AJ931,1)-AJ931,2),Round,2,FALSE)+VLOOKUP(AF931,Group,6,FALSE),0)</f>
        <v>0</v>
      </c>
      <c r="AL931" s="17">
        <f>IF(VLOOKUP(AF931,Group,7,FALSE)="",0,ROUND(AJ931-0.04999,1)-AJ931+AM931)</f>
        <v>0</v>
      </c>
      <c r="AM931" s="17" t="str">
        <f>IF(VLOOKUP(AF931,Group,7,FALSE)="","",VLOOKUP(AF931,Group,7,FALSE))</f>
        <v/>
      </c>
      <c r="AO931" s="100" t="s">
        <v>61</v>
      </c>
    </row>
    <row r="932" spans="1:41" s="3" customFormat="1" ht="2.4500000000000002" customHeight="1" x14ac:dyDescent="0.2">
      <c r="C932" s="73"/>
      <c r="P932" s="74"/>
      <c r="Q932" s="89"/>
      <c r="R932" s="6"/>
      <c r="S932" s="39"/>
      <c r="T932" s="6"/>
      <c r="U932" s="5"/>
      <c r="V932" s="52"/>
      <c r="W932" s="56"/>
      <c r="X932" s="15"/>
      <c r="Y932" s="52"/>
      <c r="Z932" s="39"/>
      <c r="AA932" s="39"/>
      <c r="AB932" s="55"/>
      <c r="AC932" s="17"/>
      <c r="AD932" s="15"/>
      <c r="AE932" s="65"/>
      <c r="AF932" s="65"/>
      <c r="AG932" s="39"/>
      <c r="AH932" s="52"/>
      <c r="AO932" s="142"/>
    </row>
    <row r="933" spans="1:41" s="202" customFormat="1" ht="9.9499999999999993" customHeight="1" x14ac:dyDescent="0.2">
      <c r="C933" s="217" t="s">
        <v>451</v>
      </c>
      <c r="D933" s="3"/>
      <c r="E933" s="171"/>
      <c r="F933" s="3"/>
      <c r="G933" s="171"/>
      <c r="H933" s="3"/>
      <c r="I933" s="143"/>
      <c r="J933" s="3"/>
      <c r="K933" s="3"/>
      <c r="L933" s="171"/>
      <c r="M933" s="3"/>
      <c r="N933" s="3"/>
      <c r="O933" s="3"/>
      <c r="P933" s="74"/>
      <c r="Q933" s="89"/>
      <c r="R933" s="6"/>
      <c r="S933" s="39"/>
      <c r="T933" s="6"/>
      <c r="U933" s="5"/>
      <c r="V933" s="205"/>
      <c r="W933" s="208"/>
      <c r="X933" s="207"/>
      <c r="Y933" s="205"/>
      <c r="Z933" s="204"/>
      <c r="AA933" s="204"/>
      <c r="AB933" s="209"/>
      <c r="AC933" s="206"/>
      <c r="AD933" s="207"/>
      <c r="AE933" s="210"/>
      <c r="AF933" s="210"/>
      <c r="AG933" s="204"/>
      <c r="AH933" s="205"/>
      <c r="AO933" s="211"/>
    </row>
    <row r="934" spans="1:41" s="3" customFormat="1" ht="2.4500000000000002" customHeight="1" x14ac:dyDescent="0.2">
      <c r="C934" s="73"/>
      <c r="P934" s="74"/>
      <c r="Q934" s="89"/>
      <c r="R934" s="6"/>
      <c r="S934" s="39"/>
      <c r="T934" s="6"/>
      <c r="U934" s="5"/>
      <c r="V934" s="52"/>
      <c r="W934" s="56"/>
      <c r="X934" s="15"/>
      <c r="Y934" s="52"/>
      <c r="Z934" s="39"/>
      <c r="AA934" s="39"/>
      <c r="AB934" s="55"/>
      <c r="AC934" s="17"/>
      <c r="AD934" s="15"/>
      <c r="AE934" s="65"/>
      <c r="AF934" s="65"/>
      <c r="AG934" s="39"/>
      <c r="AH934" s="52"/>
      <c r="AO934" s="142"/>
    </row>
    <row r="935" spans="1:41" s="3" customFormat="1" ht="9.9499999999999993" customHeight="1" x14ac:dyDescent="0.2">
      <c r="D935" s="40" t="s">
        <v>563</v>
      </c>
      <c r="E935" s="143" t="s">
        <v>702</v>
      </c>
      <c r="F935" s="143"/>
      <c r="G935" s="143"/>
      <c r="H935" s="143"/>
      <c r="I935" s="143"/>
      <c r="J935" s="143"/>
      <c r="K935" s="143"/>
      <c r="L935" s="143"/>
      <c r="M935" s="143"/>
      <c r="N935" s="143"/>
      <c r="P935" s="74"/>
      <c r="Q935" s="89"/>
      <c r="R935" s="6"/>
      <c r="S935" s="39"/>
      <c r="T935" s="6"/>
      <c r="U935" s="5"/>
      <c r="V935" s="52"/>
      <c r="W935" s="56"/>
      <c r="X935" s="15"/>
      <c r="Y935" s="52"/>
      <c r="Z935" s="39"/>
      <c r="AA935" s="39"/>
      <c r="AB935" s="55"/>
      <c r="AC935" s="17"/>
      <c r="AD935" s="15"/>
      <c r="AE935" s="65"/>
      <c r="AF935" s="65"/>
      <c r="AG935" s="39"/>
      <c r="AH935" s="52"/>
      <c r="AO935" s="142"/>
    </row>
    <row r="936" spans="1:41" s="202" customFormat="1" ht="0.95" customHeight="1" x14ac:dyDescent="0.2">
      <c r="A936" s="202" t="s">
        <v>125</v>
      </c>
      <c r="C936" s="3"/>
      <c r="D936" s="3"/>
      <c r="E936" s="3"/>
      <c r="F936" s="3"/>
      <c r="G936" s="3"/>
      <c r="H936" s="3"/>
      <c r="I936" s="3"/>
      <c r="J936" s="3"/>
      <c r="K936" s="3"/>
      <c r="L936" s="3"/>
      <c r="M936" s="3"/>
      <c r="N936" s="3"/>
      <c r="O936" s="3"/>
      <c r="P936" s="74"/>
      <c r="Q936" s="89"/>
      <c r="R936" s="6"/>
      <c r="S936" s="39"/>
      <c r="T936" s="6"/>
      <c r="U936" s="5"/>
      <c r="V936" s="205"/>
      <c r="W936" s="208"/>
      <c r="X936" s="207"/>
      <c r="Y936" s="205"/>
      <c r="Z936" s="204"/>
      <c r="AA936" s="204"/>
      <c r="AB936" s="209"/>
      <c r="AC936" s="206"/>
      <c r="AD936" s="207"/>
      <c r="AE936" s="210"/>
      <c r="AF936" s="210"/>
      <c r="AG936" s="204"/>
      <c r="AH936" s="205"/>
      <c r="AO936" s="211"/>
    </row>
    <row r="937" spans="1:41" s="3" customFormat="1" ht="10.5" customHeight="1" x14ac:dyDescent="0.2">
      <c r="B937" s="114" t="s">
        <v>57</v>
      </c>
      <c r="D937" s="40"/>
      <c r="E937" s="74" t="s">
        <v>450</v>
      </c>
      <c r="F937" s="74"/>
      <c r="G937" s="30" t="s">
        <v>732</v>
      </c>
      <c r="H937" s="30"/>
      <c r="I937" s="30"/>
      <c r="J937" s="30" t="s">
        <v>264</v>
      </c>
      <c r="K937" s="30"/>
      <c r="M937" s="30"/>
      <c r="N937" s="30"/>
      <c r="P937" s="74" t="s">
        <v>776</v>
      </c>
      <c r="Q937" s="89"/>
      <c r="R937" s="29" t="s">
        <v>515</v>
      </c>
      <c r="S937" s="39">
        <f>IF(Suggested="Yes",AA937,AG937)</f>
        <v>24.45</v>
      </c>
      <c r="T937" s="37" t="s">
        <v>49</v>
      </c>
      <c r="U937" s="5" t="str">
        <f>+Instructions!$B$3</f>
        <v>G</v>
      </c>
      <c r="V937" s="52"/>
      <c r="W937" s="56">
        <f>+Instructions!$C$22</f>
        <v>0</v>
      </c>
      <c r="X937" s="17">
        <f>ROUND($AA937*(1-W937)+0.004999,2)</f>
        <v>24.45</v>
      </c>
      <c r="Y937" s="52"/>
      <c r="Z937" s="6" t="s">
        <v>868</v>
      </c>
      <c r="AA937" s="39">
        <v>24.45</v>
      </c>
      <c r="AB937" s="60">
        <f>+W937</f>
        <v>0</v>
      </c>
      <c r="AC937" s="17">
        <f>+X937</f>
        <v>24.45</v>
      </c>
      <c r="AD937" s="12">
        <f>(AG937-AC937)/AG937</f>
        <v>0</v>
      </c>
      <c r="AE937" s="122"/>
      <c r="AF937" s="129">
        <v>1</v>
      </c>
      <c r="AG937" s="38">
        <f>SUM(AJ937:AL937)+AE937</f>
        <v>24.45</v>
      </c>
      <c r="AH937" s="52"/>
      <c r="AJ937" s="17">
        <f>ROUND(AC937/(1-VLOOKUP(AF937,Group,2,FALSE)),2)</f>
        <v>24.45</v>
      </c>
      <c r="AK937" s="17">
        <f>IF(VLOOKUP(AF937,Group,5,FALSE)="YES",VLOOKUP(ROUND(ROUND(AJ937,1)-AJ937,2),Round,2,FALSE)+VLOOKUP(AF937,Group,6,FALSE),0)</f>
        <v>0</v>
      </c>
      <c r="AL937" s="17">
        <f>IF(VLOOKUP(AF937,Group,7,FALSE)="",0,ROUND(AJ937-0.04999,1)-AJ937+AM937)</f>
        <v>0</v>
      </c>
      <c r="AM937" s="17" t="str">
        <f>IF(VLOOKUP(AF937,Group,7,FALSE)="","",VLOOKUP(AF937,Group,7,FALSE))</f>
        <v/>
      </c>
      <c r="AO937" s="100" t="s">
        <v>61</v>
      </c>
    </row>
    <row r="938" spans="1:41" s="3" customFormat="1" ht="2.4500000000000002" customHeight="1" x14ac:dyDescent="0.2">
      <c r="C938" s="73"/>
      <c r="P938" s="74"/>
      <c r="Q938" s="89"/>
      <c r="R938" s="6"/>
      <c r="S938" s="39"/>
      <c r="T938" s="6"/>
      <c r="U938" s="5"/>
      <c r="V938" s="52"/>
      <c r="W938" s="56"/>
      <c r="X938" s="15"/>
      <c r="Y938" s="52"/>
      <c r="Z938" s="39"/>
      <c r="AA938" s="39"/>
      <c r="AB938" s="55"/>
      <c r="AC938" s="17"/>
      <c r="AD938" s="15"/>
      <c r="AE938" s="65"/>
      <c r="AF938" s="65"/>
      <c r="AG938" s="39"/>
      <c r="AH938" s="52"/>
      <c r="AO938" s="142"/>
    </row>
    <row r="939" spans="1:41" s="3" customFormat="1" ht="9.9499999999999993" customHeight="1" x14ac:dyDescent="0.2">
      <c r="D939" s="40" t="s">
        <v>563</v>
      </c>
      <c r="E939" s="143" t="s">
        <v>704</v>
      </c>
      <c r="F939" s="143"/>
      <c r="G939" s="143"/>
      <c r="H939" s="143"/>
      <c r="I939" s="143"/>
      <c r="J939" s="143"/>
      <c r="K939" s="143"/>
      <c r="M939" s="143"/>
      <c r="N939" s="143"/>
      <c r="P939" s="74"/>
      <c r="Q939" s="89"/>
      <c r="R939" s="6"/>
      <c r="S939" s="39"/>
      <c r="T939" s="6"/>
      <c r="U939" s="5"/>
      <c r="V939" s="52"/>
      <c r="W939" s="56"/>
      <c r="X939" s="15"/>
      <c r="Y939" s="52"/>
      <c r="Z939" s="39"/>
      <c r="AA939" s="39"/>
      <c r="AB939" s="55"/>
      <c r="AC939" s="17"/>
      <c r="AD939" s="15"/>
      <c r="AE939" s="65"/>
      <c r="AF939" s="65"/>
      <c r="AG939" s="39"/>
      <c r="AH939" s="52"/>
      <c r="AO939" s="142"/>
    </row>
    <row r="940" spans="1:41" s="3" customFormat="1" ht="0.95" customHeight="1" x14ac:dyDescent="0.2">
      <c r="B940" s="120"/>
      <c r="D940" s="40"/>
      <c r="E940" s="74"/>
      <c r="F940" s="74"/>
      <c r="G940" s="30"/>
      <c r="H940" s="30"/>
      <c r="I940" s="30"/>
      <c r="J940" s="30"/>
      <c r="K940" s="30"/>
      <c r="M940" s="30"/>
      <c r="N940" s="30"/>
      <c r="P940" s="74"/>
      <c r="Q940" s="89"/>
      <c r="R940" s="29"/>
      <c r="S940" s="39"/>
      <c r="T940" s="37"/>
      <c r="U940" s="5"/>
      <c r="V940" s="52"/>
      <c r="W940" s="56"/>
      <c r="X940" s="39"/>
      <c r="Y940" s="52"/>
      <c r="Z940" s="6"/>
      <c r="AA940" s="39"/>
      <c r="AB940" s="60"/>
      <c r="AC940" s="39"/>
      <c r="AD940" s="60"/>
      <c r="AE940" s="75"/>
      <c r="AF940" s="154"/>
      <c r="AG940" s="39"/>
      <c r="AH940" s="52"/>
      <c r="AJ940" s="17"/>
      <c r="AK940" s="17"/>
      <c r="AL940" s="17"/>
      <c r="AM940" s="17"/>
      <c r="AO940" s="31"/>
    </row>
    <row r="941" spans="1:41" s="3" customFormat="1" ht="9.9499999999999993" customHeight="1" x14ac:dyDescent="0.2">
      <c r="B941" s="113" t="s">
        <v>8</v>
      </c>
      <c r="D941" s="40"/>
      <c r="E941" s="74" t="s">
        <v>450</v>
      </c>
      <c r="F941" s="74"/>
      <c r="G941" s="30" t="s">
        <v>734</v>
      </c>
      <c r="H941" s="30"/>
      <c r="J941" s="30" t="s">
        <v>264</v>
      </c>
      <c r="K941" s="30"/>
      <c r="M941" s="30"/>
      <c r="N941" s="30"/>
      <c r="P941" s="74" t="s">
        <v>776</v>
      </c>
      <c r="Q941" s="89"/>
      <c r="R941" s="29" t="s">
        <v>515</v>
      </c>
      <c r="S941" s="39">
        <f>IF(Suggested="Yes",AA941,AG941)</f>
        <v>25.25</v>
      </c>
      <c r="T941" s="37" t="s">
        <v>49</v>
      </c>
      <c r="U941" s="5" t="str">
        <f>+Instructions!$B$3</f>
        <v>G</v>
      </c>
      <c r="V941" s="52"/>
      <c r="W941" s="56">
        <f>+Instructions!$C$22</f>
        <v>0</v>
      </c>
      <c r="X941" s="17">
        <f>ROUND($AA941*(1-W941)+0.004999,2)</f>
        <v>25.25</v>
      </c>
      <c r="Y941" s="52"/>
      <c r="Z941" s="6" t="s">
        <v>868</v>
      </c>
      <c r="AA941" s="39">
        <v>25.25</v>
      </c>
      <c r="AB941" s="60">
        <f>+W941</f>
        <v>0</v>
      </c>
      <c r="AC941" s="17">
        <f>+X941</f>
        <v>25.25</v>
      </c>
      <c r="AD941" s="12">
        <f>(AG941-AC941)/AG941</f>
        <v>0</v>
      </c>
      <c r="AE941" s="122"/>
      <c r="AF941" s="130">
        <v>3</v>
      </c>
      <c r="AG941" s="53">
        <f>SUM(AJ941:AL941)+AE941</f>
        <v>25.25</v>
      </c>
      <c r="AH941" s="52"/>
      <c r="AJ941" s="17">
        <f>ROUND(AC941/(1-VLOOKUP(AF941,Group,2,FALSE)),2)</f>
        <v>25.25</v>
      </c>
      <c r="AK941" s="17">
        <f>IF(VLOOKUP(AF941,Group,5,FALSE)="YES",VLOOKUP(ROUND(ROUND(AJ941,1)-AJ941,2),Round,2,FALSE)+VLOOKUP(AF941,Group,6,FALSE),0)</f>
        <v>0</v>
      </c>
      <c r="AL941" s="17">
        <f>IF(VLOOKUP(AF941,Group,7,FALSE)="",0,ROUND(AJ941-0.04999,1)-AJ941+AM941)</f>
        <v>0</v>
      </c>
      <c r="AM941" s="17" t="str">
        <f>IF(VLOOKUP(AF941,Group,7,FALSE)="","",VLOOKUP(AF941,Group,7,FALSE))</f>
        <v/>
      </c>
      <c r="AO941" s="100" t="s">
        <v>61</v>
      </c>
    </row>
    <row r="942" spans="1:41" s="3" customFormat="1" ht="2.4500000000000002" customHeight="1" x14ac:dyDescent="0.2">
      <c r="C942" s="73"/>
      <c r="P942" s="74"/>
      <c r="Q942" s="89"/>
      <c r="R942" s="6"/>
      <c r="S942" s="39"/>
      <c r="T942" s="6"/>
      <c r="U942" s="5"/>
      <c r="V942" s="52"/>
      <c r="W942" s="56"/>
      <c r="X942" s="15"/>
      <c r="Y942" s="52"/>
      <c r="Z942" s="39"/>
      <c r="AA942" s="39"/>
      <c r="AB942" s="55"/>
      <c r="AC942" s="17"/>
      <c r="AD942" s="15"/>
      <c r="AE942" s="65"/>
      <c r="AF942" s="65"/>
      <c r="AG942" s="39"/>
      <c r="AH942" s="52"/>
      <c r="AO942" s="142"/>
    </row>
    <row r="943" spans="1:41" s="3" customFormat="1" ht="9.9499999999999993" customHeight="1" x14ac:dyDescent="0.2">
      <c r="D943" s="40" t="s">
        <v>563</v>
      </c>
      <c r="E943" s="143" t="s">
        <v>858</v>
      </c>
      <c r="F943" s="143"/>
      <c r="G943" s="143"/>
      <c r="H943" s="143"/>
      <c r="I943" s="143"/>
      <c r="J943" s="143"/>
      <c r="K943" s="143"/>
      <c r="L943" s="143"/>
      <c r="M943" s="143"/>
      <c r="N943" s="143"/>
      <c r="P943" s="74"/>
      <c r="Q943" s="89"/>
      <c r="R943" s="6"/>
      <c r="S943" s="39"/>
      <c r="T943" s="6"/>
      <c r="U943" s="5"/>
      <c r="V943" s="52"/>
      <c r="W943" s="56"/>
      <c r="X943" s="15"/>
      <c r="Y943" s="52"/>
      <c r="Z943" s="39"/>
      <c r="AA943" s="39"/>
      <c r="AB943" s="55"/>
      <c r="AC943" s="17"/>
      <c r="AD943" s="15"/>
      <c r="AE943" s="65"/>
      <c r="AF943" s="65"/>
      <c r="AG943" s="39"/>
      <c r="AH943" s="52"/>
      <c r="AO943" s="142"/>
    </row>
    <row r="944" spans="1:41" s="202" customFormat="1" ht="0.95" customHeight="1" x14ac:dyDescent="0.2">
      <c r="A944" s="202" t="s">
        <v>125</v>
      </c>
      <c r="C944" s="3"/>
      <c r="D944" s="3"/>
      <c r="E944" s="3"/>
      <c r="F944" s="3"/>
      <c r="G944" s="3"/>
      <c r="H944" s="3"/>
      <c r="I944" s="3"/>
      <c r="J944" s="3"/>
      <c r="K944" s="3"/>
      <c r="L944" s="3"/>
      <c r="M944" s="3"/>
      <c r="N944" s="3"/>
      <c r="O944" s="3"/>
      <c r="P944" s="74"/>
      <c r="Q944" s="89"/>
      <c r="R944" s="6"/>
      <c r="S944" s="39"/>
      <c r="T944" s="6"/>
      <c r="U944" s="5"/>
      <c r="V944" s="205"/>
      <c r="W944" s="208"/>
      <c r="X944" s="207"/>
      <c r="Y944" s="205"/>
      <c r="Z944" s="204"/>
      <c r="AA944" s="204"/>
      <c r="AB944" s="209"/>
      <c r="AC944" s="206"/>
      <c r="AD944" s="207"/>
      <c r="AE944" s="210"/>
      <c r="AF944" s="210"/>
      <c r="AG944" s="204"/>
      <c r="AH944" s="205"/>
      <c r="AO944" s="211"/>
    </row>
    <row r="945" spans="1:41" s="3" customFormat="1" ht="9.9499999999999993" customHeight="1" x14ac:dyDescent="0.2">
      <c r="B945" s="114" t="s">
        <v>57</v>
      </c>
      <c r="D945" s="40"/>
      <c r="E945" s="74" t="s">
        <v>450</v>
      </c>
      <c r="F945" s="74"/>
      <c r="G945" s="30" t="s">
        <v>50</v>
      </c>
      <c r="H945" s="30"/>
      <c r="I945" s="30"/>
      <c r="J945" s="30" t="s">
        <v>264</v>
      </c>
      <c r="K945" s="30"/>
      <c r="M945" s="30"/>
      <c r="N945" s="30"/>
      <c r="P945" s="74" t="s">
        <v>776</v>
      </c>
      <c r="Q945" s="89"/>
      <c r="R945" s="29" t="s">
        <v>515</v>
      </c>
      <c r="S945" s="39">
        <f>IF(Suggested="Yes",AA945,AG945)</f>
        <v>24.45</v>
      </c>
      <c r="T945" s="37" t="s">
        <v>49</v>
      </c>
      <c r="U945" s="5" t="str">
        <f>+Instructions!$B$3</f>
        <v>G</v>
      </c>
      <c r="V945" s="52"/>
      <c r="W945" s="56">
        <f>+Instructions!$C$22</f>
        <v>0</v>
      </c>
      <c r="X945" s="17">
        <f>ROUND($AA945*(1-W945)+0.004999,2)</f>
        <v>24.45</v>
      </c>
      <c r="Y945" s="52"/>
      <c r="Z945" s="6" t="s">
        <v>868</v>
      </c>
      <c r="AA945" s="39">
        <v>24.45</v>
      </c>
      <c r="AB945" s="60">
        <f>+W945</f>
        <v>0</v>
      </c>
      <c r="AC945" s="17">
        <f>+X945</f>
        <v>24.45</v>
      </c>
      <c r="AD945" s="12">
        <f>(AG945-AC945)/AG945</f>
        <v>0</v>
      </c>
      <c r="AE945" s="122"/>
      <c r="AF945" s="129">
        <v>1</v>
      </c>
      <c r="AG945" s="38">
        <f>SUM(AJ945:AL945)+AE945</f>
        <v>24.45</v>
      </c>
      <c r="AH945" s="52"/>
      <c r="AJ945" s="17">
        <f>ROUND(AC945/(1-VLOOKUP(AF945,Group,2,FALSE)),2)</f>
        <v>24.45</v>
      </c>
      <c r="AK945" s="17">
        <f>IF(VLOOKUP(AF945,Group,5,FALSE)="YES",VLOOKUP(ROUND(ROUND(AJ945,1)-AJ945,2),Round,2,FALSE)+VLOOKUP(AF945,Group,6,FALSE),0)</f>
        <v>0</v>
      </c>
      <c r="AL945" s="17">
        <f>IF(VLOOKUP(AF945,Group,7,FALSE)="",0,ROUND(AJ945-0.04999,1)-AJ945+AM945)</f>
        <v>0</v>
      </c>
      <c r="AM945" s="17" t="str">
        <f>IF(VLOOKUP(AF945,Group,7,FALSE)="","",VLOOKUP(AF945,Group,7,FALSE))</f>
        <v/>
      </c>
      <c r="AO945" s="100" t="s">
        <v>61</v>
      </c>
    </row>
    <row r="946" spans="1:41" s="3" customFormat="1" ht="2.85" customHeight="1" x14ac:dyDescent="0.2">
      <c r="C946" s="73"/>
      <c r="P946" s="74"/>
      <c r="Q946" s="89"/>
      <c r="R946" s="6"/>
      <c r="S946" s="39"/>
      <c r="T946" s="6"/>
      <c r="U946" s="5"/>
      <c r="V946" s="52"/>
      <c r="W946" s="56"/>
      <c r="X946" s="15"/>
      <c r="Y946" s="52"/>
      <c r="Z946" s="39"/>
      <c r="AA946" s="39"/>
      <c r="AB946" s="55"/>
      <c r="AC946" s="17"/>
      <c r="AD946" s="15"/>
      <c r="AE946" s="65"/>
      <c r="AF946" s="65"/>
      <c r="AG946" s="39"/>
      <c r="AH946" s="52"/>
      <c r="AO946" s="142"/>
    </row>
    <row r="947" spans="1:41" s="202" customFormat="1" ht="9.9499999999999993" customHeight="1" x14ac:dyDescent="0.2">
      <c r="C947" s="217" t="s">
        <v>804</v>
      </c>
      <c r="D947" s="3"/>
      <c r="E947" s="171"/>
      <c r="F947" s="3"/>
      <c r="G947" s="171"/>
      <c r="H947" s="3"/>
      <c r="I947" s="143"/>
      <c r="J947" s="3"/>
      <c r="K947" s="3"/>
      <c r="L947" s="171"/>
      <c r="M947" s="3"/>
      <c r="N947" s="3"/>
      <c r="O947" s="3"/>
      <c r="P947" s="74"/>
      <c r="Q947" s="89"/>
      <c r="R947" s="6"/>
      <c r="S947" s="39"/>
      <c r="T947" s="6"/>
      <c r="U947" s="5"/>
      <c r="V947" s="205"/>
      <c r="W947" s="208"/>
      <c r="X947" s="207"/>
      <c r="Y947" s="205"/>
      <c r="Z947" s="204"/>
      <c r="AA947" s="204"/>
      <c r="AB947" s="209"/>
      <c r="AC947" s="206"/>
      <c r="AD947" s="207"/>
      <c r="AE947" s="210"/>
      <c r="AF947" s="210"/>
      <c r="AG947" s="204"/>
      <c r="AH947" s="205"/>
      <c r="AO947" s="211"/>
    </row>
    <row r="948" spans="1:41" s="202" customFormat="1" ht="0.95" customHeight="1" x14ac:dyDescent="0.2">
      <c r="A948" s="202" t="s">
        <v>125</v>
      </c>
      <c r="C948" s="3"/>
      <c r="D948" s="3"/>
      <c r="E948" s="3"/>
      <c r="F948" s="3"/>
      <c r="G948" s="3"/>
      <c r="H948" s="3"/>
      <c r="I948" s="3"/>
      <c r="J948" s="3"/>
      <c r="K948" s="3"/>
      <c r="L948" s="3"/>
      <c r="M948" s="3"/>
      <c r="N948" s="3"/>
      <c r="O948" s="3"/>
      <c r="P948" s="74"/>
      <c r="Q948" s="89"/>
      <c r="R948" s="6"/>
      <c r="S948" s="39"/>
      <c r="T948" s="6"/>
      <c r="U948" s="5"/>
      <c r="V948" s="205"/>
      <c r="W948" s="208"/>
      <c r="X948" s="207"/>
      <c r="Y948" s="205"/>
      <c r="Z948" s="204"/>
      <c r="AA948" s="204"/>
      <c r="AB948" s="209"/>
      <c r="AC948" s="206"/>
      <c r="AD948" s="207"/>
      <c r="AE948" s="210"/>
      <c r="AF948" s="210"/>
      <c r="AG948" s="204"/>
      <c r="AH948" s="205"/>
      <c r="AO948" s="211"/>
    </row>
    <row r="949" spans="1:41" s="3" customFormat="1" ht="9.9499999999999993" customHeight="1" x14ac:dyDescent="0.2">
      <c r="C949" s="144"/>
      <c r="D949" s="144" t="s">
        <v>706</v>
      </c>
      <c r="E949" s="143"/>
      <c r="F949" s="143"/>
      <c r="G949" s="143" t="s">
        <v>707</v>
      </c>
      <c r="I949" s="143"/>
      <c r="L949" s="171"/>
      <c r="P949" s="74"/>
      <c r="Q949" s="89"/>
      <c r="R949" s="177"/>
      <c r="S949" s="196"/>
      <c r="T949" s="197"/>
      <c r="U949" s="5"/>
      <c r="V949" s="52"/>
      <c r="W949" s="56"/>
      <c r="X949" s="15"/>
      <c r="Y949" s="52"/>
      <c r="Z949" s="39"/>
      <c r="AA949" s="39"/>
      <c r="AB949" s="55"/>
      <c r="AC949" s="17"/>
      <c r="AD949" s="15"/>
      <c r="AE949" s="65"/>
      <c r="AF949" s="65"/>
      <c r="AG949" s="39"/>
      <c r="AH949" s="52"/>
      <c r="AO949" s="142"/>
    </row>
    <row r="950" spans="1:41" s="3" customFormat="1" ht="0.95" customHeight="1" x14ac:dyDescent="0.2">
      <c r="A950" s="3" t="s">
        <v>125</v>
      </c>
      <c r="P950" s="74"/>
      <c r="Q950" s="89"/>
      <c r="R950" s="6"/>
      <c r="S950" s="39"/>
      <c r="T950" s="6"/>
      <c r="U950" s="5"/>
      <c r="V950" s="52"/>
      <c r="W950" s="56"/>
      <c r="X950" s="15"/>
      <c r="Y950" s="52"/>
      <c r="Z950" s="39"/>
      <c r="AA950" s="39"/>
      <c r="AB950" s="55"/>
      <c r="AC950" s="17"/>
      <c r="AD950" s="15"/>
      <c r="AE950" s="65"/>
      <c r="AF950" s="65"/>
      <c r="AG950" s="39"/>
      <c r="AH950" s="52"/>
      <c r="AO950" s="142"/>
    </row>
    <row r="951" spans="1:41" s="3" customFormat="1" ht="9.9499999999999993" customHeight="1" x14ac:dyDescent="0.2">
      <c r="B951" s="114" t="s">
        <v>57</v>
      </c>
      <c r="D951" s="40"/>
      <c r="E951" s="74" t="s">
        <v>215</v>
      </c>
      <c r="F951" s="74"/>
      <c r="G951" s="30" t="s">
        <v>50</v>
      </c>
      <c r="H951" s="30"/>
      <c r="J951" s="30"/>
      <c r="K951" s="30" t="s">
        <v>418</v>
      </c>
      <c r="L951" s="30"/>
      <c r="M951" s="30" t="s">
        <v>139</v>
      </c>
      <c r="N951" s="30"/>
      <c r="P951" s="74" t="s">
        <v>214</v>
      </c>
      <c r="Q951" s="89"/>
      <c r="R951" s="29"/>
      <c r="S951" s="39">
        <f>IF(Suggested="Yes",AA951,AG951)</f>
        <v>14.55</v>
      </c>
      <c r="T951" s="37" t="s">
        <v>49</v>
      </c>
      <c r="U951" s="5" t="str">
        <f>+Instructions!$B$3</f>
        <v>G</v>
      </c>
      <c r="V951" s="52"/>
      <c r="W951" s="56">
        <f>+Instructions!$C$22</f>
        <v>0</v>
      </c>
      <c r="X951" s="17">
        <f>ROUND($AA951*(1-W951)+0.004999,2)</f>
        <v>14.55</v>
      </c>
      <c r="Y951" s="52"/>
      <c r="Z951" s="6" t="s">
        <v>868</v>
      </c>
      <c r="AA951" s="39">
        <v>14.55</v>
      </c>
      <c r="AB951" s="60">
        <f>+W951</f>
        <v>0</v>
      </c>
      <c r="AC951" s="17">
        <f>+X951</f>
        <v>14.55</v>
      </c>
      <c r="AD951" s="12">
        <f>(AG951-AC951)/AG951</f>
        <v>0</v>
      </c>
      <c r="AE951" s="122"/>
      <c r="AF951" s="129">
        <v>1</v>
      </c>
      <c r="AG951" s="38">
        <f>SUM(AJ951:AL951)+AE951</f>
        <v>14.55</v>
      </c>
      <c r="AH951" s="52"/>
      <c r="AJ951" s="17">
        <f>ROUND(AC951/(1-VLOOKUP(AF951,Group,2,FALSE)),2)</f>
        <v>14.55</v>
      </c>
      <c r="AK951" s="17">
        <f>IF(VLOOKUP(AF951,Group,5,FALSE)="YES",VLOOKUP(ROUND(ROUND(AJ951,1)-AJ951,2),Round,2,FALSE)+VLOOKUP(AF951,Group,6,FALSE),0)</f>
        <v>0</v>
      </c>
      <c r="AL951" s="17">
        <f>IF(VLOOKUP(AF951,Group,7,FALSE)="",0,ROUND(AJ951-0.04999,1)-AJ951+AM951)</f>
        <v>0</v>
      </c>
      <c r="AM951" s="17" t="str">
        <f>IF(VLOOKUP(AF951,Group,7,FALSE)="","",VLOOKUP(AF951,Group,7,FALSE))</f>
        <v/>
      </c>
      <c r="AO951" s="100" t="s">
        <v>61</v>
      </c>
    </row>
    <row r="952" spans="1:41" s="3" customFormat="1" ht="0.95" customHeight="1" x14ac:dyDescent="0.2">
      <c r="A952" s="3" t="s">
        <v>125</v>
      </c>
      <c r="P952" s="74"/>
      <c r="Q952" s="89"/>
      <c r="R952" s="6"/>
      <c r="S952" s="39"/>
      <c r="T952" s="6"/>
      <c r="U952" s="5"/>
      <c r="V952" s="52"/>
      <c r="W952" s="56"/>
      <c r="X952" s="15"/>
      <c r="Y952" s="52"/>
      <c r="Z952" s="39"/>
      <c r="AA952" s="39"/>
      <c r="AB952" s="55"/>
      <c r="AC952" s="17"/>
      <c r="AD952" s="15"/>
      <c r="AE952" s="65"/>
      <c r="AF952" s="65"/>
      <c r="AG952" s="39"/>
      <c r="AH952" s="52"/>
      <c r="AO952" s="142"/>
    </row>
    <row r="953" spans="1:41" s="3" customFormat="1" ht="9.9499999999999993" customHeight="1" x14ac:dyDescent="0.2">
      <c r="B953" s="113" t="s">
        <v>8</v>
      </c>
      <c r="D953" s="40"/>
      <c r="E953" s="74" t="s">
        <v>222</v>
      </c>
      <c r="F953" s="74"/>
      <c r="G953" s="30" t="s">
        <v>598</v>
      </c>
      <c r="H953" s="30"/>
      <c r="I953" s="30"/>
      <c r="J953" s="30"/>
      <c r="K953" s="30" t="s">
        <v>455</v>
      </c>
      <c r="L953" s="30"/>
      <c r="M953" s="30"/>
      <c r="N953" s="30"/>
      <c r="P953" s="74" t="s">
        <v>539</v>
      </c>
      <c r="Q953" s="89"/>
      <c r="R953" s="29" t="s">
        <v>780</v>
      </c>
      <c r="S953" s="39">
        <f>IF(Suggested="Yes",AA953,AG953)</f>
        <v>246.45</v>
      </c>
      <c r="T953" s="37" t="s">
        <v>48</v>
      </c>
      <c r="U953" s="5" t="str">
        <f>+Instructions!$B$3</f>
        <v>G</v>
      </c>
      <c r="V953" s="52"/>
      <c r="W953" s="56">
        <f>+Instructions!$C$22</f>
        <v>0</v>
      </c>
      <c r="X953" s="17">
        <f>ROUND($AA953*(1-W953)+0.004999,2)</f>
        <v>246.45</v>
      </c>
      <c r="Y953" s="52"/>
      <c r="Z953" s="6" t="s">
        <v>869</v>
      </c>
      <c r="AA953" s="39">
        <v>246.45</v>
      </c>
      <c r="AB953" s="60">
        <f t="shared" ref="AB953:AB956" si="120">+W953</f>
        <v>0</v>
      </c>
      <c r="AC953" s="17">
        <f t="shared" ref="AC953:AC956" si="121">+X953</f>
        <v>246.45</v>
      </c>
      <c r="AD953" s="12">
        <f>(AG953-AC953)/AG953</f>
        <v>0</v>
      </c>
      <c r="AE953" s="122"/>
      <c r="AF953" s="130">
        <v>3</v>
      </c>
      <c r="AG953" s="53">
        <f>SUM(AJ953:AL953)+AE953</f>
        <v>246.45</v>
      </c>
      <c r="AH953" s="52"/>
      <c r="AJ953" s="17">
        <f>ROUND(AC953/(1-VLOOKUP(AF953,Group,2,FALSE)),2)</f>
        <v>246.45</v>
      </c>
      <c r="AK953" s="17">
        <f>IF(VLOOKUP(AF953,Group,5,FALSE)="YES",VLOOKUP(ROUND(ROUND(AJ953,1)-AJ953,2),Round,2,FALSE)+VLOOKUP(AF953,Group,6,FALSE),0)</f>
        <v>0</v>
      </c>
      <c r="AL953" s="17">
        <f>IF(VLOOKUP(AF953,Group,7,FALSE)="",0,ROUND(AJ953-0.04999,1)-AJ953+AM953)</f>
        <v>0</v>
      </c>
      <c r="AM953" s="17" t="str">
        <f>IF(VLOOKUP(AF953,Group,7,FALSE)="","",VLOOKUP(AF953,Group,7,FALSE))</f>
        <v/>
      </c>
      <c r="AO953" s="100" t="s">
        <v>61</v>
      </c>
    </row>
    <row r="954" spans="1:41" s="3" customFormat="1" ht="9.9499999999999993" customHeight="1" x14ac:dyDescent="0.2">
      <c r="B954" s="113" t="s">
        <v>8</v>
      </c>
      <c r="D954" s="40"/>
      <c r="E954" s="74" t="s">
        <v>222</v>
      </c>
      <c r="F954" s="74"/>
      <c r="G954" s="30" t="s">
        <v>599</v>
      </c>
      <c r="H954" s="30"/>
      <c r="I954" s="30"/>
      <c r="J954" s="30"/>
      <c r="K954" s="30" t="s">
        <v>455</v>
      </c>
      <c r="L954" s="30"/>
      <c r="M954" s="30"/>
      <c r="N954" s="30"/>
      <c r="P954" s="74" t="s">
        <v>539</v>
      </c>
      <c r="Q954" s="89"/>
      <c r="R954" s="29" t="s">
        <v>780</v>
      </c>
      <c r="S954" s="39">
        <f>IF(Suggested="Yes",AA954,AG954)</f>
        <v>246.45</v>
      </c>
      <c r="T954" s="37" t="s">
        <v>48</v>
      </c>
      <c r="U954" s="5" t="str">
        <f>+Instructions!$B$3</f>
        <v>G</v>
      </c>
      <c r="V954" s="52"/>
      <c r="W954" s="56">
        <f>+Instructions!$C$22</f>
        <v>0</v>
      </c>
      <c r="X954" s="17">
        <f>ROUND($AA954*(1-W954)+0.004999,2)</f>
        <v>246.45</v>
      </c>
      <c r="Y954" s="52"/>
      <c r="Z954" s="6" t="s">
        <v>869</v>
      </c>
      <c r="AA954" s="39">
        <v>246.45</v>
      </c>
      <c r="AB954" s="60">
        <f t="shared" si="120"/>
        <v>0</v>
      </c>
      <c r="AC954" s="17">
        <f t="shared" si="121"/>
        <v>246.45</v>
      </c>
      <c r="AD954" s="12">
        <f>(AG954-AC954)/AG954</f>
        <v>0</v>
      </c>
      <c r="AE954" s="122"/>
      <c r="AF954" s="130">
        <v>3</v>
      </c>
      <c r="AG954" s="53">
        <f>SUM(AJ954:AL954)+AE954</f>
        <v>246.45</v>
      </c>
      <c r="AH954" s="52"/>
      <c r="AJ954" s="17">
        <f>ROUND(AC954/(1-VLOOKUP(AF954,Group,2,FALSE)),2)</f>
        <v>246.45</v>
      </c>
      <c r="AK954" s="17">
        <f>IF(VLOOKUP(AF954,Group,5,FALSE)="YES",VLOOKUP(ROUND(ROUND(AJ954,1)-AJ954,2),Round,2,FALSE)+VLOOKUP(AF954,Group,6,FALSE),0)</f>
        <v>0</v>
      </c>
      <c r="AL954" s="17">
        <f>IF(VLOOKUP(AF954,Group,7,FALSE)="",0,ROUND(AJ954-0.04999,1)-AJ954+AM954)</f>
        <v>0</v>
      </c>
      <c r="AM954" s="17" t="str">
        <f>IF(VLOOKUP(AF954,Group,7,FALSE)="","",VLOOKUP(AF954,Group,7,FALSE))</f>
        <v/>
      </c>
      <c r="AO954" s="100" t="s">
        <v>61</v>
      </c>
    </row>
    <row r="955" spans="1:41" s="3" customFormat="1" ht="9.9499999999999993" customHeight="1" x14ac:dyDescent="0.2">
      <c r="B955" s="113" t="s">
        <v>8</v>
      </c>
      <c r="D955" s="40"/>
      <c r="E955" s="74" t="s">
        <v>222</v>
      </c>
      <c r="F955" s="74"/>
      <c r="G955" s="30" t="s">
        <v>601</v>
      </c>
      <c r="H955" s="30"/>
      <c r="I955" s="30"/>
      <c r="J955" s="30"/>
      <c r="K955" s="30" t="s">
        <v>455</v>
      </c>
      <c r="L955" s="30"/>
      <c r="M955" s="30" t="s">
        <v>590</v>
      </c>
      <c r="N955" s="30"/>
      <c r="P955" s="74" t="s">
        <v>622</v>
      </c>
      <c r="Q955" s="89"/>
      <c r="R955" s="29" t="s">
        <v>780</v>
      </c>
      <c r="S955" s="39">
        <f>IF(Suggested="Yes",AA955,AG955)</f>
        <v>190.2</v>
      </c>
      <c r="T955" s="37" t="s">
        <v>48</v>
      </c>
      <c r="U955" s="5" t="str">
        <f>+Instructions!$B$3</f>
        <v>G</v>
      </c>
      <c r="V955" s="52"/>
      <c r="W955" s="56">
        <f>+Instructions!$C$22</f>
        <v>0</v>
      </c>
      <c r="X955" s="17">
        <f>ROUND($AA955*(1-W955)+0.004999,2)</f>
        <v>190.2</v>
      </c>
      <c r="Y955" s="52"/>
      <c r="Z955" s="6" t="s">
        <v>869</v>
      </c>
      <c r="AA955" s="39">
        <v>190.2</v>
      </c>
      <c r="AB955" s="60">
        <f t="shared" si="120"/>
        <v>0</v>
      </c>
      <c r="AC955" s="17">
        <f t="shared" si="121"/>
        <v>190.2</v>
      </c>
      <c r="AD955" s="12">
        <f>(AG955-AC955)/AG955</f>
        <v>0</v>
      </c>
      <c r="AE955" s="122"/>
      <c r="AF955" s="130">
        <v>3</v>
      </c>
      <c r="AG955" s="53">
        <f>SUM(AJ955:AL955)+AE955</f>
        <v>190.2</v>
      </c>
      <c r="AH955" s="52"/>
      <c r="AJ955" s="17">
        <f>ROUND(AC955/(1-VLOOKUP(AF955,Group,2,FALSE)),2)</f>
        <v>190.2</v>
      </c>
      <c r="AK955" s="17">
        <f>IF(VLOOKUP(AF955,Group,5,FALSE)="YES",VLOOKUP(ROUND(ROUND(AJ955,1)-AJ955,2),Round,2,FALSE)+VLOOKUP(AF955,Group,6,FALSE),0)</f>
        <v>0</v>
      </c>
      <c r="AL955" s="17">
        <f>IF(VLOOKUP(AF955,Group,7,FALSE)="",0,ROUND(AJ955-0.04999,1)-AJ955+AM955)</f>
        <v>0</v>
      </c>
      <c r="AM955" s="17" t="str">
        <f>IF(VLOOKUP(AF955,Group,7,FALSE)="","",VLOOKUP(AF955,Group,7,FALSE))</f>
        <v/>
      </c>
      <c r="AO955" s="100" t="s">
        <v>61</v>
      </c>
    </row>
    <row r="956" spans="1:41" s="3" customFormat="1" ht="9.9499999999999993" customHeight="1" x14ac:dyDescent="0.2">
      <c r="B956" s="113" t="s">
        <v>8</v>
      </c>
      <c r="D956" s="40"/>
      <c r="E956" s="74" t="s">
        <v>222</v>
      </c>
      <c r="F956" s="74"/>
      <c r="G956" s="30" t="s">
        <v>600</v>
      </c>
      <c r="H956" s="30"/>
      <c r="I956" s="30"/>
      <c r="J956" s="30"/>
      <c r="K956" s="30" t="s">
        <v>455</v>
      </c>
      <c r="L956" s="30"/>
      <c r="M956" s="30" t="s">
        <v>590</v>
      </c>
      <c r="N956" s="30"/>
      <c r="P956" s="74" t="s">
        <v>539</v>
      </c>
      <c r="Q956" s="89"/>
      <c r="R956" s="29" t="s">
        <v>780</v>
      </c>
      <c r="S956" s="39">
        <f>IF(Suggested="Yes",AA956,AG956)</f>
        <v>376.5</v>
      </c>
      <c r="T956" s="37" t="s">
        <v>48</v>
      </c>
      <c r="U956" s="5" t="str">
        <f>+Instructions!$B$3</f>
        <v>G</v>
      </c>
      <c r="V956" s="52"/>
      <c r="W956" s="56">
        <f>+Instructions!$C$22</f>
        <v>0</v>
      </c>
      <c r="X956" s="17">
        <f>ROUND($AA956*(1-W956)+0.004999,2)</f>
        <v>376.5</v>
      </c>
      <c r="Y956" s="52"/>
      <c r="Z956" s="6" t="s">
        <v>869</v>
      </c>
      <c r="AA956" s="39">
        <v>376.5</v>
      </c>
      <c r="AB956" s="60">
        <f t="shared" si="120"/>
        <v>0</v>
      </c>
      <c r="AC956" s="17">
        <f t="shared" si="121"/>
        <v>376.5</v>
      </c>
      <c r="AD956" s="12">
        <f>(AG956-AC956)/AG956</f>
        <v>0</v>
      </c>
      <c r="AE956" s="122"/>
      <c r="AF956" s="130">
        <v>3</v>
      </c>
      <c r="AG956" s="53">
        <f>SUM(AJ956:AL956)+AE956</f>
        <v>376.5</v>
      </c>
      <c r="AH956" s="52"/>
      <c r="AJ956" s="17">
        <f>ROUND(AC956/(1-VLOOKUP(AF956,Group,2,FALSE)),2)</f>
        <v>376.5</v>
      </c>
      <c r="AK956" s="17">
        <f>IF(VLOOKUP(AF956,Group,5,FALSE)="YES",VLOOKUP(ROUND(ROUND(AJ956,1)-AJ956,2),Round,2,FALSE)+VLOOKUP(AF956,Group,6,FALSE),0)</f>
        <v>0</v>
      </c>
      <c r="AL956" s="17">
        <f>IF(VLOOKUP(AF956,Group,7,FALSE)="",0,ROUND(AJ956-0.04999,1)-AJ956+AM956)</f>
        <v>0</v>
      </c>
      <c r="AM956" s="17" t="str">
        <f>IF(VLOOKUP(AF956,Group,7,FALSE)="","",VLOOKUP(AF956,Group,7,FALSE))</f>
        <v/>
      </c>
      <c r="AO956" s="100" t="s">
        <v>61</v>
      </c>
    </row>
    <row r="957" spans="1:41" s="202" customFormat="1" ht="1.5" customHeight="1" x14ac:dyDescent="0.2">
      <c r="A957" s="202" t="s">
        <v>125</v>
      </c>
      <c r="C957" s="3"/>
      <c r="D957" s="3"/>
      <c r="E957" s="3"/>
      <c r="F957" s="3"/>
      <c r="G957" s="3"/>
      <c r="H957" s="3"/>
      <c r="I957" s="3"/>
      <c r="J957" s="3"/>
      <c r="K957" s="3"/>
      <c r="L957" s="3"/>
      <c r="M957" s="3"/>
      <c r="N957" s="3"/>
      <c r="O957" s="3"/>
      <c r="P957" s="74"/>
      <c r="Q957" s="89"/>
      <c r="R957" s="6"/>
      <c r="S957" s="39"/>
      <c r="T957" s="6"/>
      <c r="U957" s="5"/>
      <c r="V957" s="205"/>
      <c r="W957" s="208"/>
      <c r="X957" s="207"/>
      <c r="Y957" s="205"/>
      <c r="Z957" s="204"/>
      <c r="AA957" s="204"/>
      <c r="AB957" s="209"/>
      <c r="AC957" s="206"/>
      <c r="AD957" s="207"/>
      <c r="AE957" s="210"/>
      <c r="AF957" s="210"/>
      <c r="AG957" s="204"/>
      <c r="AH957" s="205"/>
      <c r="AO957" s="211"/>
    </row>
    <row r="958" spans="1:41" s="3" customFormat="1" ht="9.6" customHeight="1" x14ac:dyDescent="0.2">
      <c r="B958" s="120"/>
      <c r="D958" s="40" t="s">
        <v>155</v>
      </c>
      <c r="E958" s="169" t="s">
        <v>800</v>
      </c>
      <c r="F958" s="74"/>
      <c r="G958" s="30"/>
      <c r="H958" s="30"/>
      <c r="I958" s="30"/>
      <c r="J958" s="30"/>
      <c r="K958" s="30"/>
      <c r="L958" s="30"/>
      <c r="M958" s="30"/>
      <c r="N958" s="30"/>
      <c r="O958" s="169"/>
      <c r="P958" s="74"/>
      <c r="Q958" s="89"/>
      <c r="R958" s="29"/>
      <c r="S958" s="39"/>
      <c r="T958" s="37"/>
      <c r="U958" s="5"/>
      <c r="V958" s="52"/>
      <c r="W958" s="56"/>
      <c r="X958" s="39"/>
      <c r="Y958" s="52"/>
      <c r="Z958" s="6"/>
      <c r="AA958" s="39"/>
      <c r="AB958" s="60"/>
      <c r="AC958" s="39"/>
      <c r="AD958" s="60"/>
      <c r="AE958" s="75"/>
      <c r="AF958" s="154"/>
      <c r="AG958" s="39"/>
      <c r="AH958" s="52"/>
      <c r="AJ958" s="17"/>
      <c r="AK958" s="17"/>
      <c r="AL958" s="17"/>
      <c r="AM958" s="17"/>
      <c r="AO958" s="31"/>
    </row>
    <row r="959" spans="1:41" s="3" customFormat="1" ht="9.6" customHeight="1" x14ac:dyDescent="0.2">
      <c r="B959" s="120"/>
      <c r="D959" s="40"/>
      <c r="E959" s="169" t="s">
        <v>799</v>
      </c>
      <c r="F959" s="74"/>
      <c r="G959" s="30"/>
      <c r="H959" s="30"/>
      <c r="I959" s="30"/>
      <c r="J959" s="30"/>
      <c r="K959" s="30"/>
      <c r="L959" s="30"/>
      <c r="M959" s="30"/>
      <c r="N959" s="30"/>
      <c r="O959" s="169"/>
      <c r="P959" s="74"/>
      <c r="Q959" s="89"/>
      <c r="R959" s="29"/>
      <c r="S959" s="39"/>
      <c r="T959" s="37"/>
      <c r="U959" s="5"/>
      <c r="V959" s="52"/>
      <c r="W959" s="56"/>
      <c r="X959" s="39"/>
      <c r="Y959" s="52"/>
      <c r="Z959" s="6"/>
      <c r="AA959" s="39"/>
      <c r="AB959" s="60"/>
      <c r="AC959" s="39"/>
      <c r="AD959" s="60"/>
      <c r="AE959" s="75"/>
      <c r="AF959" s="154"/>
      <c r="AG959" s="39"/>
      <c r="AH959" s="52"/>
      <c r="AJ959" s="17"/>
      <c r="AK959" s="17"/>
      <c r="AL959" s="17"/>
      <c r="AM959" s="17"/>
      <c r="AO959" s="31"/>
    </row>
    <row r="960" spans="1:41" s="3" customFormat="1" ht="9.6" customHeight="1" x14ac:dyDescent="0.2">
      <c r="B960" s="120"/>
      <c r="D960" s="40"/>
      <c r="E960" s="169" t="s">
        <v>606</v>
      </c>
      <c r="F960" s="74"/>
      <c r="G960" s="30"/>
      <c r="H960" s="30"/>
      <c r="K960" s="30"/>
      <c r="L960" s="30"/>
      <c r="M960" s="30"/>
      <c r="N960" s="30"/>
      <c r="P960" s="74"/>
      <c r="Q960" s="89"/>
      <c r="R960" s="29"/>
      <c r="S960" s="39"/>
      <c r="T960" s="37"/>
      <c r="U960" s="5"/>
      <c r="V960" s="52"/>
      <c r="W960" s="56"/>
      <c r="X960" s="39"/>
      <c r="Y960" s="52"/>
      <c r="Z960" s="6"/>
      <c r="AA960" s="39"/>
      <c r="AB960" s="60"/>
      <c r="AC960" s="39"/>
      <c r="AD960" s="60"/>
      <c r="AE960" s="75"/>
      <c r="AF960" s="154"/>
      <c r="AG960" s="39"/>
      <c r="AH960" s="52"/>
      <c r="AJ960" s="17"/>
      <c r="AK960" s="17"/>
      <c r="AL960" s="17"/>
      <c r="AM960" s="17"/>
      <c r="AO960" s="31"/>
    </row>
    <row r="961" spans="2:41" s="3" customFormat="1" ht="9.6" customHeight="1" x14ac:dyDescent="0.2">
      <c r="B961" s="120"/>
      <c r="D961" s="40"/>
      <c r="E961" s="169" t="s">
        <v>790</v>
      </c>
      <c r="F961" s="74"/>
      <c r="G961" s="30"/>
      <c r="H961" s="30"/>
      <c r="K961" s="30"/>
      <c r="L961" s="30"/>
      <c r="M961" s="30"/>
      <c r="N961" s="30"/>
      <c r="P961" s="74"/>
      <c r="Q961" s="89"/>
      <c r="R961" s="29"/>
      <c r="S961" s="39"/>
      <c r="T961" s="37"/>
      <c r="U961" s="5"/>
      <c r="V961" s="52"/>
      <c r="W961" s="56"/>
      <c r="X961" s="39"/>
      <c r="Y961" s="52"/>
      <c r="Z961" s="6"/>
      <c r="AA961" s="39"/>
      <c r="AB961" s="60"/>
      <c r="AC961" s="39"/>
      <c r="AD961" s="60"/>
      <c r="AE961" s="75"/>
      <c r="AF961" s="154"/>
      <c r="AG961" s="39"/>
      <c r="AH961" s="52"/>
      <c r="AJ961" s="17"/>
      <c r="AK961" s="17"/>
      <c r="AL961" s="17"/>
      <c r="AM961" s="17"/>
      <c r="AO961" s="31"/>
    </row>
    <row r="962" spans="2:41" s="3" customFormat="1" ht="9.6" customHeight="1" x14ac:dyDescent="0.2">
      <c r="B962" s="120"/>
      <c r="D962" s="40"/>
      <c r="E962" s="169" t="s">
        <v>818</v>
      </c>
      <c r="F962" s="74"/>
      <c r="G962" s="30"/>
      <c r="H962" s="30"/>
      <c r="K962" s="30"/>
      <c r="L962" s="30"/>
      <c r="M962" s="30"/>
      <c r="N962" s="30"/>
      <c r="P962" s="74"/>
      <c r="Q962" s="89"/>
      <c r="R962" s="29"/>
      <c r="S962" s="39"/>
      <c r="T962" s="37"/>
      <c r="U962" s="5"/>
      <c r="V962" s="52"/>
      <c r="W962" s="56"/>
      <c r="X962" s="39"/>
      <c r="Y962" s="52"/>
      <c r="Z962" s="6"/>
      <c r="AA962" s="39"/>
      <c r="AB962" s="60"/>
      <c r="AC962" s="39"/>
      <c r="AD962" s="60"/>
      <c r="AE962" s="75"/>
      <c r="AF962" s="154"/>
      <c r="AG962" s="39"/>
      <c r="AH962" s="52"/>
      <c r="AJ962" s="17"/>
      <c r="AK962" s="17"/>
      <c r="AL962" s="17"/>
      <c r="AM962" s="17"/>
      <c r="AO962" s="31"/>
    </row>
    <row r="963" spans="2:41" s="3" customFormat="1" ht="3.95" customHeight="1" x14ac:dyDescent="0.2">
      <c r="B963" s="120"/>
      <c r="D963" s="40"/>
      <c r="E963" s="74"/>
      <c r="F963" s="74"/>
      <c r="G963" s="30"/>
      <c r="H963" s="30"/>
      <c r="I963" s="30"/>
      <c r="J963" s="30"/>
      <c r="K963" s="30"/>
      <c r="L963" s="30"/>
      <c r="M963" s="30"/>
      <c r="N963" s="30"/>
      <c r="P963" s="74"/>
      <c r="Q963" s="89"/>
      <c r="R963" s="29"/>
      <c r="S963" s="39"/>
      <c r="T963" s="37"/>
      <c r="U963" s="5"/>
      <c r="V963" s="52"/>
      <c r="W963" s="56"/>
      <c r="X963" s="39"/>
      <c r="Y963" s="52"/>
      <c r="Z963" s="6"/>
      <c r="AA963" s="39"/>
      <c r="AB963" s="60"/>
      <c r="AC963" s="39"/>
      <c r="AD963" s="60"/>
      <c r="AE963" s="75"/>
      <c r="AF963" s="154"/>
      <c r="AG963" s="39"/>
      <c r="AH963" s="52"/>
      <c r="AJ963" s="17"/>
      <c r="AK963" s="17"/>
      <c r="AL963" s="17"/>
      <c r="AM963" s="17"/>
      <c r="AO963" s="31"/>
    </row>
    <row r="964" spans="2:41" s="3" customFormat="1" ht="9.9499999999999993" customHeight="1" x14ac:dyDescent="0.2">
      <c r="C964" s="73" t="s">
        <v>715</v>
      </c>
      <c r="P964" s="74"/>
      <c r="Q964" s="89"/>
      <c r="R964" s="177" t="s">
        <v>233</v>
      </c>
      <c r="S964" s="178" t="s">
        <v>332</v>
      </c>
      <c r="T964" s="179"/>
      <c r="U964" s="5"/>
      <c r="V964" s="52"/>
      <c r="W964" s="56"/>
      <c r="X964" s="15"/>
      <c r="Y964" s="52"/>
      <c r="Z964" s="39"/>
      <c r="AA964" s="39"/>
      <c r="AB964" s="55"/>
      <c r="AC964" s="17"/>
      <c r="AD964" s="15"/>
      <c r="AE964" s="65"/>
      <c r="AF964" s="65"/>
      <c r="AG964" s="39"/>
      <c r="AH964" s="52"/>
      <c r="AO964" s="142"/>
    </row>
    <row r="965" spans="2:41" s="3" customFormat="1" ht="2.4500000000000002" customHeight="1" x14ac:dyDescent="0.2">
      <c r="C965" s="73"/>
      <c r="P965" s="74"/>
      <c r="Q965" s="89"/>
      <c r="R965" s="6"/>
      <c r="S965" s="39"/>
      <c r="T965" s="6"/>
      <c r="U965" s="5"/>
      <c r="V965" s="52"/>
      <c r="W965" s="56"/>
      <c r="X965" s="15"/>
      <c r="Y965" s="52"/>
      <c r="Z965" s="39"/>
      <c r="AA965" s="39"/>
      <c r="AB965" s="55"/>
      <c r="AC965" s="17"/>
      <c r="AD965" s="15"/>
      <c r="AE965" s="65"/>
      <c r="AF965" s="65"/>
      <c r="AG965" s="39"/>
      <c r="AH965" s="52"/>
      <c r="AO965" s="142"/>
    </row>
    <row r="966" spans="2:41" s="3" customFormat="1" ht="9.9499999999999993" customHeight="1" x14ac:dyDescent="0.2">
      <c r="D966" s="40" t="s">
        <v>10</v>
      </c>
      <c r="E966" s="143" t="s">
        <v>333</v>
      </c>
      <c r="F966" s="143" t="s">
        <v>336</v>
      </c>
      <c r="G966" s="143"/>
      <c r="H966" s="143"/>
      <c r="I966" s="143"/>
      <c r="J966" s="143" t="s">
        <v>389</v>
      </c>
      <c r="K966" s="143"/>
      <c r="L966" s="143" t="s">
        <v>391</v>
      </c>
      <c r="M966" s="143"/>
      <c r="N966" s="143"/>
      <c r="P966" s="74"/>
      <c r="Q966" s="89"/>
      <c r="R966" s="6"/>
      <c r="S966" s="39"/>
      <c r="T966" s="6"/>
      <c r="U966" s="5"/>
      <c r="V966" s="52"/>
      <c r="W966" s="56"/>
      <c r="X966" s="15"/>
      <c r="Y966" s="52"/>
      <c r="Z966" s="39"/>
      <c r="AA966" s="39"/>
      <c r="AB966" s="55"/>
      <c r="AC966" s="17"/>
      <c r="AD966" s="15"/>
      <c r="AE966" s="65"/>
      <c r="AF966" s="65"/>
      <c r="AG966" s="39"/>
      <c r="AH966" s="52"/>
      <c r="AO966" s="142"/>
    </row>
    <row r="967" spans="2:41" s="3" customFormat="1" ht="9.9499999999999993" customHeight="1" x14ac:dyDescent="0.2">
      <c r="D967" s="40"/>
      <c r="E967" s="143" t="s">
        <v>334</v>
      </c>
      <c r="F967" s="143" t="s">
        <v>337</v>
      </c>
      <c r="G967" s="143"/>
      <c r="H967" s="143"/>
      <c r="I967" s="143"/>
      <c r="J967" s="143" t="s">
        <v>390</v>
      </c>
      <c r="K967" s="143"/>
      <c r="L967" s="143" t="s">
        <v>392</v>
      </c>
      <c r="M967" s="143"/>
      <c r="N967" s="143"/>
      <c r="P967" s="74"/>
      <c r="Q967" s="89"/>
      <c r="R967" s="6"/>
      <c r="S967" s="39"/>
      <c r="T967" s="6"/>
      <c r="U967" s="5"/>
      <c r="V967" s="52"/>
      <c r="W967" s="56"/>
      <c r="X967" s="15"/>
      <c r="Y967" s="52"/>
      <c r="Z967" s="39"/>
      <c r="AA967" s="39"/>
      <c r="AB967" s="55"/>
      <c r="AC967" s="17"/>
      <c r="AD967" s="15"/>
      <c r="AE967" s="65"/>
      <c r="AF967" s="65"/>
      <c r="AG967" s="39"/>
      <c r="AH967" s="52"/>
      <c r="AO967" s="142"/>
    </row>
    <row r="968" spans="2:41" s="3" customFormat="1" ht="9.9499999999999993" customHeight="1" x14ac:dyDescent="0.2">
      <c r="D968" s="40"/>
      <c r="E968" s="143" t="s">
        <v>335</v>
      </c>
      <c r="F968" s="143" t="s">
        <v>338</v>
      </c>
      <c r="G968" s="143"/>
      <c r="H968" s="143"/>
      <c r="I968" s="143"/>
      <c r="J968" s="143" t="s">
        <v>388</v>
      </c>
      <c r="K968" s="143"/>
      <c r="L968" s="143" t="s">
        <v>393</v>
      </c>
      <c r="M968" s="143"/>
      <c r="N968" s="143"/>
      <c r="P968" s="74"/>
      <c r="Q968" s="89"/>
      <c r="R968" s="6"/>
      <c r="S968" s="39"/>
      <c r="T968" s="6"/>
      <c r="U968" s="5"/>
      <c r="V968" s="52"/>
      <c r="W968" s="56"/>
      <c r="X968" s="15"/>
      <c r="Y968" s="52"/>
      <c r="Z968" s="39"/>
      <c r="AA968" s="39"/>
      <c r="AB968" s="55"/>
      <c r="AC968" s="17"/>
      <c r="AD968" s="15"/>
      <c r="AE968" s="65"/>
      <c r="AF968" s="65"/>
      <c r="AG968" s="39"/>
      <c r="AH968" s="52"/>
      <c r="AO968" s="142"/>
    </row>
    <row r="969" spans="2:41" s="3" customFormat="1" ht="0.95" customHeight="1" x14ac:dyDescent="0.2">
      <c r="B969" s="120"/>
      <c r="D969" s="40"/>
      <c r="E969" s="74"/>
      <c r="F969" s="74"/>
      <c r="G969" s="30"/>
      <c r="H969" s="30"/>
      <c r="I969" s="30"/>
      <c r="J969" s="30"/>
      <c r="K969" s="30"/>
      <c r="L969" s="30"/>
      <c r="M969" s="30"/>
      <c r="N969" s="30"/>
      <c r="P969" s="74"/>
      <c r="Q969" s="89"/>
      <c r="R969" s="29"/>
      <c r="S969" s="39"/>
      <c r="T969" s="37"/>
      <c r="U969" s="5"/>
      <c r="V969" s="52"/>
      <c r="W969" s="56"/>
      <c r="X969" s="39"/>
      <c r="Y969" s="52"/>
      <c r="Z969" s="6"/>
      <c r="AA969" s="39"/>
      <c r="AB969" s="60"/>
      <c r="AC969" s="39"/>
      <c r="AD969" s="60"/>
      <c r="AE969" s="75"/>
      <c r="AF969" s="154"/>
      <c r="AG969" s="39"/>
      <c r="AH969" s="52"/>
      <c r="AJ969" s="17"/>
      <c r="AK969" s="17"/>
      <c r="AL969" s="17"/>
      <c r="AM969" s="17"/>
      <c r="AO969" s="31"/>
    </row>
    <row r="970" spans="2:41" s="3" customFormat="1" ht="9.9499999999999993" customHeight="1" x14ac:dyDescent="0.2">
      <c r="B970" s="114" t="s">
        <v>57</v>
      </c>
      <c r="C970" s="3" t="s">
        <v>139</v>
      </c>
      <c r="D970" s="40"/>
      <c r="E970" s="74" t="s">
        <v>100</v>
      </c>
      <c r="F970" s="74"/>
      <c r="G970" s="30" t="s">
        <v>50</v>
      </c>
      <c r="H970" s="30"/>
      <c r="I970" s="30"/>
      <c r="J970" s="30" t="s">
        <v>714</v>
      </c>
      <c r="K970" s="30"/>
      <c r="L970" s="30"/>
      <c r="M970" s="30"/>
      <c r="N970" s="30"/>
      <c r="P970" s="74" t="s">
        <v>281</v>
      </c>
      <c r="Q970" s="89" t="s">
        <v>14</v>
      </c>
      <c r="R970" s="29" t="s">
        <v>54</v>
      </c>
      <c r="S970" s="39">
        <f>IF(Suggested="Yes",AA970,AG970)</f>
        <v>11.3</v>
      </c>
      <c r="T970" s="37" t="s">
        <v>49</v>
      </c>
      <c r="U970" s="5" t="str">
        <f>+Instructions!$B$3</f>
        <v>G</v>
      </c>
      <c r="V970" s="52"/>
      <c r="W970" s="56">
        <f>+Instructions!$C$22</f>
        <v>0</v>
      </c>
      <c r="X970" s="17">
        <f>ROUND($AA970*(1-W970)+0.004999,2)</f>
        <v>11.3</v>
      </c>
      <c r="Y970" s="52"/>
      <c r="Z970" s="6" t="s">
        <v>868</v>
      </c>
      <c r="AA970" s="39">
        <v>11.3</v>
      </c>
      <c r="AB970" s="60">
        <f>+W970</f>
        <v>0</v>
      </c>
      <c r="AC970" s="17">
        <f>+X970</f>
        <v>11.3</v>
      </c>
      <c r="AD970" s="12">
        <f>(AG970-AC970)/AG970</f>
        <v>0</v>
      </c>
      <c r="AE970" s="122"/>
      <c r="AF970" s="129">
        <v>1</v>
      </c>
      <c r="AG970" s="38">
        <f>SUM(AJ970:AL970)+AE970</f>
        <v>11.3</v>
      </c>
      <c r="AH970" s="52"/>
      <c r="AJ970" s="17">
        <f>ROUND(AC970/(1-VLOOKUP(AF970,Group,2,FALSE)),2)</f>
        <v>11.3</v>
      </c>
      <c r="AK970" s="17">
        <f>IF(VLOOKUP(AF970,Group,5,FALSE)="YES",VLOOKUP(ROUND(ROUND(AJ970,1)-AJ970,2),Round,2,FALSE)+VLOOKUP(AF970,Group,6,FALSE),0)</f>
        <v>0</v>
      </c>
      <c r="AL970" s="17">
        <f>IF(VLOOKUP(AF970,Group,7,FALSE)="",0,ROUND(AJ970-0.04999,1)-AJ970+AM970)</f>
        <v>0</v>
      </c>
      <c r="AM970" s="17" t="str">
        <f>IF(VLOOKUP(AF970,Group,7,FALSE)="","",VLOOKUP(AF970,Group,7,FALSE))</f>
        <v/>
      </c>
      <c r="AO970" s="100" t="s">
        <v>61</v>
      </c>
    </row>
    <row r="971" spans="2:41" s="3" customFormat="1" ht="9.9499999999999993" customHeight="1" x14ac:dyDescent="0.2">
      <c r="B971" s="114" t="s">
        <v>57</v>
      </c>
      <c r="D971" s="40"/>
      <c r="E971" s="74" t="s">
        <v>170</v>
      </c>
      <c r="F971" s="74"/>
      <c r="G971" s="30" t="s">
        <v>50</v>
      </c>
      <c r="H971" s="30"/>
      <c r="I971" s="30"/>
      <c r="J971" s="30" t="s">
        <v>714</v>
      </c>
      <c r="K971" s="30"/>
      <c r="L971" s="30"/>
      <c r="M971" s="30"/>
      <c r="N971" s="30"/>
      <c r="P971" s="74" t="s">
        <v>281</v>
      </c>
      <c r="Q971" s="89"/>
      <c r="R971" s="29"/>
      <c r="S971" s="39">
        <f>IF(Suggested="Yes",AA971,AG971)</f>
        <v>7.45</v>
      </c>
      <c r="T971" s="37" t="s">
        <v>49</v>
      </c>
      <c r="U971" s="5" t="str">
        <f>+Instructions!$B$3</f>
        <v>G</v>
      </c>
      <c r="V971" s="52"/>
      <c r="W971" s="56">
        <f>+Instructions!$C$22</f>
        <v>0</v>
      </c>
      <c r="X971" s="17">
        <f>ROUND($AA971*(1-W971)+0.004999,2)</f>
        <v>7.45</v>
      </c>
      <c r="Y971" s="52"/>
      <c r="Z971" s="6" t="s">
        <v>868</v>
      </c>
      <c r="AA971" s="39">
        <v>7.45</v>
      </c>
      <c r="AB971" s="60">
        <f>+W971</f>
        <v>0</v>
      </c>
      <c r="AC971" s="17">
        <f>+X971</f>
        <v>7.45</v>
      </c>
      <c r="AD971" s="12">
        <f>(AG971-AC971)/AG971</f>
        <v>0</v>
      </c>
      <c r="AE971" s="122"/>
      <c r="AF971" s="129">
        <v>1</v>
      </c>
      <c r="AG971" s="38">
        <f>SUM(AJ971:AL971)+AE971</f>
        <v>7.45</v>
      </c>
      <c r="AH971" s="52"/>
      <c r="AJ971" s="17">
        <f>ROUND(AC971/(1-VLOOKUP(AF971,Group,2,FALSE)),2)</f>
        <v>7.45</v>
      </c>
      <c r="AK971" s="17">
        <f>IF(VLOOKUP(AF971,Group,5,FALSE)="YES",VLOOKUP(ROUND(ROUND(AJ971,1)-AJ971,2),Round,2,FALSE)+VLOOKUP(AF971,Group,6,FALSE),0)</f>
        <v>0</v>
      </c>
      <c r="AL971" s="17">
        <f>IF(VLOOKUP(AF971,Group,7,FALSE)="",0,ROUND(AJ971-0.04999,1)-AJ971+AM971)</f>
        <v>0</v>
      </c>
      <c r="AM971" s="17" t="str">
        <f>IF(VLOOKUP(AF971,Group,7,FALSE)="","",VLOOKUP(AF971,Group,7,FALSE))</f>
        <v/>
      </c>
      <c r="AO971" s="100" t="s">
        <v>61</v>
      </c>
    </row>
    <row r="972" spans="2:41" s="3" customFormat="1" ht="0.95" customHeight="1" x14ac:dyDescent="0.2">
      <c r="P972" s="74"/>
      <c r="Q972" s="89"/>
      <c r="R972" s="6"/>
      <c r="S972" s="39"/>
      <c r="T972" s="6"/>
      <c r="U972" s="37"/>
      <c r="V972" s="52"/>
      <c r="W972" s="56"/>
      <c r="X972" s="15"/>
      <c r="Y972" s="52"/>
      <c r="Z972" s="39"/>
      <c r="AA972" s="39"/>
      <c r="AB972" s="55"/>
      <c r="AC972" s="39"/>
      <c r="AD972" s="15"/>
      <c r="AE972" s="75"/>
      <c r="AF972" s="126"/>
      <c r="AG972" s="39"/>
      <c r="AH972" s="52"/>
      <c r="AJ972" s="39"/>
      <c r="AK972" s="39"/>
      <c r="AL972" s="39"/>
      <c r="AM972" s="39"/>
      <c r="AO972" s="31"/>
    </row>
    <row r="973" spans="2:41" s="3" customFormat="1" ht="9.9499999999999993" customHeight="1" x14ac:dyDescent="0.2">
      <c r="B973" s="115" t="s">
        <v>47</v>
      </c>
      <c r="D973" s="40"/>
      <c r="E973" s="74" t="s">
        <v>170</v>
      </c>
      <c r="F973" s="74"/>
      <c r="G973" s="30" t="s">
        <v>108</v>
      </c>
      <c r="H973" s="30"/>
      <c r="I973" s="30"/>
      <c r="J973" s="30" t="s">
        <v>339</v>
      </c>
      <c r="K973" s="30"/>
      <c r="L973" s="30" t="s">
        <v>139</v>
      </c>
      <c r="M973" s="30"/>
      <c r="N973" s="30"/>
      <c r="P973" s="74" t="s">
        <v>426</v>
      </c>
      <c r="Q973" s="89"/>
      <c r="R973" s="29"/>
      <c r="S973" s="39">
        <f>IF(Suggested="Yes",AA973,AG973)</f>
        <v>26.6</v>
      </c>
      <c r="T973" s="37" t="s">
        <v>48</v>
      </c>
      <c r="U973" s="5" t="str">
        <f>+Instructions!$B$3</f>
        <v>G</v>
      </c>
      <c r="V973" s="52"/>
      <c r="W973" s="56">
        <f>+Instructions!$C$22</f>
        <v>0</v>
      </c>
      <c r="X973" s="39">
        <f>ROUND($AA973*(1-W973)+0.004999,2)</f>
        <v>26.6</v>
      </c>
      <c r="Y973" s="52"/>
      <c r="Z973" s="6" t="s">
        <v>868</v>
      </c>
      <c r="AA973" s="39">
        <v>26.6</v>
      </c>
      <c r="AB973" s="60">
        <f>+W973</f>
        <v>0</v>
      </c>
      <c r="AC973" s="39">
        <f>+X973</f>
        <v>26.6</v>
      </c>
      <c r="AD973" s="60">
        <f>(AG973-AC973)/AG973</f>
        <v>0</v>
      </c>
      <c r="AE973" s="122"/>
      <c r="AF973" s="131">
        <v>2</v>
      </c>
      <c r="AG973" s="44">
        <f>SUM(AJ973:AL973)+AE973</f>
        <v>26.6</v>
      </c>
      <c r="AH973" s="52"/>
      <c r="AJ973" s="17">
        <f>ROUND(AC973/(1-VLOOKUP(AF973,Group,2,FALSE)),2)</f>
        <v>26.6</v>
      </c>
      <c r="AK973" s="17">
        <f>IF(VLOOKUP(AF973,Group,5,FALSE)="YES",VLOOKUP(ROUND(ROUND(AJ973,1)-AJ973,2),Round,2,FALSE)+VLOOKUP(AF973,Group,6,FALSE),0)</f>
        <v>0</v>
      </c>
      <c r="AL973" s="17">
        <f>IF(VLOOKUP(AF973,Group,7,FALSE)="",0,ROUND(AJ973-0.04999,1)-AJ973+AM973)</f>
        <v>0</v>
      </c>
      <c r="AM973" s="17" t="str">
        <f>IF(VLOOKUP(AF973,Group,7,FALSE)="","",VLOOKUP(AF973,Group,7,FALSE))</f>
        <v/>
      </c>
      <c r="AO973" s="100" t="s">
        <v>61</v>
      </c>
    </row>
    <row r="974" spans="2:41" s="3" customFormat="1" ht="2.4500000000000002" customHeight="1" x14ac:dyDescent="0.2">
      <c r="C974" s="73"/>
      <c r="P974" s="74"/>
      <c r="Q974" s="89"/>
      <c r="R974" s="6"/>
      <c r="S974" s="39"/>
      <c r="T974" s="6"/>
      <c r="U974" s="5"/>
      <c r="V974" s="52"/>
      <c r="W974" s="56"/>
      <c r="X974" s="15"/>
      <c r="Y974" s="52"/>
      <c r="Z974" s="39"/>
      <c r="AA974" s="39"/>
      <c r="AB974" s="55"/>
      <c r="AC974" s="17"/>
      <c r="AD974" s="15"/>
      <c r="AE974" s="65"/>
      <c r="AF974" s="65"/>
      <c r="AG974" s="39"/>
      <c r="AH974" s="52"/>
      <c r="AO974" s="142"/>
    </row>
    <row r="975" spans="2:41" s="3" customFormat="1" ht="9.9499999999999993" customHeight="1" x14ac:dyDescent="0.2">
      <c r="D975" s="40" t="s">
        <v>10</v>
      </c>
      <c r="E975" s="143" t="s">
        <v>340</v>
      </c>
      <c r="F975" s="143" t="s">
        <v>342</v>
      </c>
      <c r="G975" s="143"/>
      <c r="H975" s="143"/>
      <c r="I975" s="143" t="s">
        <v>710</v>
      </c>
      <c r="K975" s="143" t="s">
        <v>711</v>
      </c>
      <c r="L975" s="143"/>
      <c r="M975" s="143" t="s">
        <v>713</v>
      </c>
      <c r="N975" s="143"/>
      <c r="P975" s="74"/>
      <c r="Q975" s="89"/>
      <c r="R975" s="6"/>
      <c r="S975" s="39"/>
      <c r="T975" s="6"/>
      <c r="U975" s="5"/>
      <c r="V975" s="52"/>
      <c r="W975" s="56"/>
      <c r="X975" s="15"/>
      <c r="Y975" s="52"/>
      <c r="Z975" s="39"/>
      <c r="AA975" s="39"/>
      <c r="AB975" s="55"/>
      <c r="AC975" s="17"/>
      <c r="AD975" s="15"/>
      <c r="AE975" s="65"/>
      <c r="AF975" s="65"/>
      <c r="AG975" s="39"/>
      <c r="AH975" s="52"/>
      <c r="AO975" s="142"/>
    </row>
    <row r="976" spans="2:41" s="3" customFormat="1" ht="9.9499999999999993" customHeight="1" x14ac:dyDescent="0.2">
      <c r="D976" s="40"/>
      <c r="E976" s="143" t="s">
        <v>341</v>
      </c>
      <c r="F976" s="143" t="s">
        <v>708</v>
      </c>
      <c r="G976" s="143"/>
      <c r="H976" s="143"/>
      <c r="I976" s="143" t="s">
        <v>709</v>
      </c>
      <c r="K976" s="143" t="s">
        <v>712</v>
      </c>
      <c r="L976" s="143"/>
      <c r="M976" s="30"/>
      <c r="N976" s="30"/>
      <c r="P976" s="74"/>
      <c r="Q976" s="89"/>
      <c r="R976" s="6"/>
      <c r="S976" s="39"/>
      <c r="T976" s="6"/>
      <c r="U976" s="5"/>
      <c r="V976" s="52"/>
      <c r="W976" s="56"/>
      <c r="X976" s="15"/>
      <c r="Y976" s="52"/>
      <c r="Z976" s="39"/>
      <c r="AA976" s="39"/>
      <c r="AB976" s="55"/>
      <c r="AC976" s="17"/>
      <c r="AD976" s="15"/>
      <c r="AE976" s="65"/>
      <c r="AF976" s="65"/>
      <c r="AG976" s="39"/>
      <c r="AH976" s="52"/>
      <c r="AO976" s="142"/>
    </row>
    <row r="977" spans="2:41" s="3" customFormat="1" ht="0.95" customHeight="1" x14ac:dyDescent="0.2">
      <c r="B977" s="120"/>
      <c r="D977" s="40"/>
      <c r="E977" s="74"/>
      <c r="F977" s="74"/>
      <c r="G977" s="30"/>
      <c r="H977" s="30"/>
      <c r="I977" s="30"/>
      <c r="J977" s="30"/>
      <c r="K977" s="30"/>
      <c r="L977" s="30"/>
      <c r="M977" s="30"/>
      <c r="N977" s="30"/>
      <c r="P977" s="74"/>
      <c r="Q977" s="89"/>
      <c r="R977" s="29"/>
      <c r="S977" s="39"/>
      <c r="T977" s="37"/>
      <c r="U977" s="5"/>
      <c r="V977" s="52"/>
      <c r="W977" s="56"/>
      <c r="X977" s="39"/>
      <c r="Y977" s="52"/>
      <c r="Z977" s="6"/>
      <c r="AA977" s="39"/>
      <c r="AB977" s="60"/>
      <c r="AC977" s="39"/>
      <c r="AD977" s="60"/>
      <c r="AE977" s="75"/>
      <c r="AF977" s="154"/>
      <c r="AG977" s="39"/>
      <c r="AH977" s="52"/>
      <c r="AJ977" s="17"/>
      <c r="AK977" s="17"/>
      <c r="AL977" s="17"/>
      <c r="AM977" s="17"/>
      <c r="AO977" s="31"/>
    </row>
    <row r="978" spans="2:41" s="3" customFormat="1" ht="9.9499999999999993" customHeight="1" x14ac:dyDescent="0.2">
      <c r="B978" s="114" t="s">
        <v>57</v>
      </c>
      <c r="D978" s="40"/>
      <c r="E978" s="74" t="s">
        <v>94</v>
      </c>
      <c r="F978" s="74"/>
      <c r="G978" s="30" t="s">
        <v>50</v>
      </c>
      <c r="H978" s="30"/>
      <c r="I978" s="30"/>
      <c r="J978" s="30" t="s">
        <v>264</v>
      </c>
      <c r="K978" s="30"/>
      <c r="L978" s="30"/>
      <c r="M978" s="30"/>
      <c r="N978" s="30"/>
      <c r="P978" s="74" t="s">
        <v>111</v>
      </c>
      <c r="Q978" s="89"/>
      <c r="R978" s="29"/>
      <c r="S978" s="39">
        <f>IF(Suggested="Yes",AA978,AG978)</f>
        <v>7.7</v>
      </c>
      <c r="T978" s="37" t="s">
        <v>49</v>
      </c>
      <c r="U978" s="5" t="str">
        <f>+Instructions!$B$3</f>
        <v>G</v>
      </c>
      <c r="V978" s="52"/>
      <c r="W978" s="56">
        <f>+Instructions!$C$22</f>
        <v>0</v>
      </c>
      <c r="X978" s="17">
        <f>ROUND($AA978*(1-W978)+0.004999,2)</f>
        <v>7.7</v>
      </c>
      <c r="Y978" s="52"/>
      <c r="Z978" s="6" t="s">
        <v>868</v>
      </c>
      <c r="AA978" s="39">
        <v>7.7</v>
      </c>
      <c r="AB978" s="60">
        <f t="shared" ref="AB978:AC981" si="122">+W978</f>
        <v>0</v>
      </c>
      <c r="AC978" s="17">
        <f t="shared" si="122"/>
        <v>7.7</v>
      </c>
      <c r="AD978" s="12">
        <f>(AG978-AC978)/AG978</f>
        <v>0</v>
      </c>
      <c r="AE978" s="122"/>
      <c r="AF978" s="129">
        <v>1</v>
      </c>
      <c r="AG978" s="38">
        <f>SUM(AJ978:AL978)+AE978</f>
        <v>7.7</v>
      </c>
      <c r="AH978" s="52"/>
      <c r="AJ978" s="17">
        <f>ROUND(AC978/(1-VLOOKUP(AF978,Group,2,FALSE)),2)</f>
        <v>7.7</v>
      </c>
      <c r="AK978" s="17">
        <f>IF(VLOOKUP(AF978,Group,5,FALSE)="YES",VLOOKUP(ROUND(ROUND(AJ978,1)-AJ978,2),Round,2,FALSE)+VLOOKUP(AF978,Group,6,FALSE),0)</f>
        <v>0</v>
      </c>
      <c r="AL978" s="17">
        <f>IF(VLOOKUP(AF978,Group,7,FALSE)="",0,ROUND(AJ978-0.04999,1)-AJ978+AM978)</f>
        <v>0</v>
      </c>
      <c r="AM978" s="17" t="str">
        <f>IF(VLOOKUP(AF978,Group,7,FALSE)="","",VLOOKUP(AF978,Group,7,FALSE))</f>
        <v/>
      </c>
      <c r="AO978" s="100" t="s">
        <v>61</v>
      </c>
    </row>
    <row r="979" spans="2:41" s="3" customFormat="1" ht="9.9499999999999993" customHeight="1" x14ac:dyDescent="0.2">
      <c r="B979" s="114" t="s">
        <v>57</v>
      </c>
      <c r="D979" s="40"/>
      <c r="E979" s="74" t="s">
        <v>144</v>
      </c>
      <c r="F979" s="74"/>
      <c r="G979" s="30" t="s">
        <v>50</v>
      </c>
      <c r="H979" s="30"/>
      <c r="I979" s="30"/>
      <c r="J979" s="30" t="s">
        <v>264</v>
      </c>
      <c r="K979" s="30"/>
      <c r="L979" s="30"/>
      <c r="M979" s="30"/>
      <c r="N979" s="30"/>
      <c r="P979" s="74" t="s">
        <v>145</v>
      </c>
      <c r="Q979" s="89"/>
      <c r="R979" s="29"/>
      <c r="S979" s="39">
        <f>IF(Suggested="Yes",AA979,AG979)</f>
        <v>7.25</v>
      </c>
      <c r="T979" s="37" t="s">
        <v>49</v>
      </c>
      <c r="U979" s="5" t="str">
        <f>+Instructions!$B$3</f>
        <v>G</v>
      </c>
      <c r="V979" s="52"/>
      <c r="W979" s="56">
        <f>+Instructions!$C$22</f>
        <v>0</v>
      </c>
      <c r="X979" s="17">
        <f>ROUND($AA979*(1-W979)+0.004999,2)</f>
        <v>7.25</v>
      </c>
      <c r="Y979" s="52"/>
      <c r="Z979" s="6" t="s">
        <v>868</v>
      </c>
      <c r="AA979" s="39">
        <v>7.25</v>
      </c>
      <c r="AB979" s="60">
        <f t="shared" si="122"/>
        <v>0</v>
      </c>
      <c r="AC979" s="17">
        <f t="shared" si="122"/>
        <v>7.25</v>
      </c>
      <c r="AD979" s="12">
        <f>(AG979-AC979)/AG979</f>
        <v>0</v>
      </c>
      <c r="AE979" s="122"/>
      <c r="AF979" s="129">
        <v>1</v>
      </c>
      <c r="AG979" s="38">
        <f>SUM(AJ979:AL979)+AE979</f>
        <v>7.25</v>
      </c>
      <c r="AH979" s="52"/>
      <c r="AJ979" s="17">
        <f>ROUND(AC979/(1-VLOOKUP(AF979,Group,2,FALSE)),2)</f>
        <v>7.25</v>
      </c>
      <c r="AK979" s="17">
        <f>IF(VLOOKUP(AF979,Group,5,FALSE)="YES",VLOOKUP(ROUND(ROUND(AJ979,1)-AJ979,2),Round,2,FALSE)+VLOOKUP(AF979,Group,6,FALSE),0)</f>
        <v>0</v>
      </c>
      <c r="AL979" s="17">
        <f>IF(VLOOKUP(AF979,Group,7,FALSE)="",0,ROUND(AJ979-0.04999,1)-AJ979+AM979)</f>
        <v>0</v>
      </c>
      <c r="AM979" s="17" t="str">
        <f>IF(VLOOKUP(AF979,Group,7,FALSE)="","",VLOOKUP(AF979,Group,7,FALSE))</f>
        <v/>
      </c>
      <c r="AO979" s="100" t="s">
        <v>61</v>
      </c>
    </row>
    <row r="980" spans="2:41" s="3" customFormat="1" ht="9.9499999999999993" customHeight="1" x14ac:dyDescent="0.2">
      <c r="B980" s="114" t="s">
        <v>57</v>
      </c>
      <c r="D980" s="40"/>
      <c r="E980" s="74" t="s">
        <v>219</v>
      </c>
      <c r="F980" s="74"/>
      <c r="G980" s="30" t="s">
        <v>50</v>
      </c>
      <c r="H980" s="30"/>
      <c r="I980" s="30"/>
      <c r="J980" s="30" t="s">
        <v>264</v>
      </c>
      <c r="K980" s="30"/>
      <c r="L980" s="30"/>
      <c r="M980" s="30"/>
      <c r="N980" s="30"/>
      <c r="P980" s="74" t="s">
        <v>145</v>
      </c>
      <c r="Q980" s="89"/>
      <c r="R980" s="29" t="s">
        <v>154</v>
      </c>
      <c r="S980" s="39">
        <f>IF(Suggested="Yes",AA980,AG980)</f>
        <v>7.7</v>
      </c>
      <c r="T980" s="37" t="s">
        <v>49</v>
      </c>
      <c r="U980" s="5" t="str">
        <f>+Instructions!$B$3</f>
        <v>G</v>
      </c>
      <c r="V980" s="52"/>
      <c r="W980" s="56">
        <f>+Instructions!$C$22</f>
        <v>0</v>
      </c>
      <c r="X980" s="17">
        <f>ROUND($AA980*(1-W980)+0.004999,2)</f>
        <v>7.7</v>
      </c>
      <c r="Y980" s="52"/>
      <c r="Z980" s="6" t="s">
        <v>868</v>
      </c>
      <c r="AA980" s="39">
        <v>7.7</v>
      </c>
      <c r="AB980" s="60">
        <f t="shared" si="122"/>
        <v>0</v>
      </c>
      <c r="AC980" s="17">
        <f t="shared" si="122"/>
        <v>7.7</v>
      </c>
      <c r="AD980" s="12">
        <f>(AG980-AC980)/AG980</f>
        <v>0</v>
      </c>
      <c r="AE980" s="122"/>
      <c r="AF980" s="129">
        <v>1</v>
      </c>
      <c r="AG980" s="38">
        <f>SUM(AJ980:AL980)+AE980</f>
        <v>7.7</v>
      </c>
      <c r="AH980" s="52"/>
      <c r="AJ980" s="17">
        <f>ROUND(AC980/(1-VLOOKUP(AF980,Group,2,FALSE)),2)</f>
        <v>7.7</v>
      </c>
      <c r="AK980" s="17">
        <f>IF(VLOOKUP(AF980,Group,5,FALSE)="YES",VLOOKUP(ROUND(ROUND(AJ980,1)-AJ980,2),Round,2,FALSE)+VLOOKUP(AF980,Group,6,FALSE),0)</f>
        <v>0</v>
      </c>
      <c r="AL980" s="17">
        <f>IF(VLOOKUP(AF980,Group,7,FALSE)="",0,ROUND(AJ980-0.04999,1)-AJ980+AM980)</f>
        <v>0</v>
      </c>
      <c r="AM980" s="17" t="str">
        <f>IF(VLOOKUP(AF980,Group,7,FALSE)="","",VLOOKUP(AF980,Group,7,FALSE))</f>
        <v/>
      </c>
      <c r="AO980" s="100" t="s">
        <v>61</v>
      </c>
    </row>
    <row r="981" spans="2:41" s="3" customFormat="1" ht="9.9499999999999993" customHeight="1" x14ac:dyDescent="0.2">
      <c r="B981" s="114" t="s">
        <v>57</v>
      </c>
      <c r="D981" s="40"/>
      <c r="E981" s="74" t="s">
        <v>236</v>
      </c>
      <c r="F981" s="74"/>
      <c r="G981" s="30" t="s">
        <v>50</v>
      </c>
      <c r="H981" s="30"/>
      <c r="I981" s="30"/>
      <c r="J981" s="30" t="s">
        <v>264</v>
      </c>
      <c r="K981" s="30"/>
      <c r="L981" s="30"/>
      <c r="M981" s="30"/>
      <c r="N981" s="30"/>
      <c r="P981" s="74" t="s">
        <v>275</v>
      </c>
      <c r="Q981" s="89"/>
      <c r="R981" s="29"/>
      <c r="S981" s="39">
        <f>IF(Suggested="Yes",AA981,AG981)</f>
        <v>8.9499999999999993</v>
      </c>
      <c r="T981" s="37" t="s">
        <v>49</v>
      </c>
      <c r="U981" s="5" t="str">
        <f>+Instructions!$B$3</f>
        <v>G</v>
      </c>
      <c r="V981" s="52"/>
      <c r="W981" s="56">
        <f>+Instructions!$C$22</f>
        <v>0</v>
      </c>
      <c r="X981" s="17">
        <f>ROUND($AA981*(1-W981)+0.004999,2)</f>
        <v>8.9499999999999993</v>
      </c>
      <c r="Y981" s="52"/>
      <c r="Z981" s="6" t="s">
        <v>868</v>
      </c>
      <c r="AA981" s="39">
        <v>8.9499999999999993</v>
      </c>
      <c r="AB981" s="60">
        <f t="shared" si="122"/>
        <v>0</v>
      </c>
      <c r="AC981" s="17">
        <f t="shared" si="122"/>
        <v>8.9499999999999993</v>
      </c>
      <c r="AD981" s="12">
        <f>(AG981-AC981)/AG981</f>
        <v>0</v>
      </c>
      <c r="AE981" s="122"/>
      <c r="AF981" s="129">
        <v>1</v>
      </c>
      <c r="AG981" s="38">
        <f>SUM(AJ981:AL981)+AE981</f>
        <v>8.9499999999999993</v>
      </c>
      <c r="AH981" s="52"/>
      <c r="AJ981" s="17">
        <f>ROUND(AC981/(1-VLOOKUP(AF981,Group,2,FALSE)),2)</f>
        <v>8.9499999999999993</v>
      </c>
      <c r="AK981" s="17">
        <f>IF(VLOOKUP(AF981,Group,5,FALSE)="YES",VLOOKUP(ROUND(ROUND(AJ981,1)-AJ981,2),Round,2,FALSE)+VLOOKUP(AF981,Group,6,FALSE),0)</f>
        <v>0</v>
      </c>
      <c r="AL981" s="17">
        <f>IF(VLOOKUP(AF981,Group,7,FALSE)="",0,ROUND(AJ981-0.04999,1)-AJ981+AM981)</f>
        <v>0</v>
      </c>
      <c r="AM981" s="17" t="str">
        <f>IF(VLOOKUP(AF981,Group,7,FALSE)="","",VLOOKUP(AF981,Group,7,FALSE))</f>
        <v/>
      </c>
      <c r="AO981" s="100" t="s">
        <v>61</v>
      </c>
    </row>
    <row r="982" spans="2:41" s="3" customFormat="1" ht="0.95" customHeight="1" x14ac:dyDescent="0.2">
      <c r="P982" s="74"/>
      <c r="Q982" s="89"/>
      <c r="R982" s="6"/>
      <c r="S982" s="39"/>
      <c r="T982" s="6"/>
      <c r="U982" s="37"/>
      <c r="V982" s="52"/>
      <c r="W982" s="56"/>
      <c r="X982" s="15"/>
      <c r="Y982" s="52"/>
      <c r="Z982" s="39"/>
      <c r="AA982" s="39"/>
      <c r="AB982" s="55"/>
      <c r="AC982" s="39"/>
      <c r="AD982" s="15"/>
      <c r="AE982" s="75"/>
      <c r="AF982" s="126"/>
      <c r="AG982" s="39"/>
      <c r="AH982" s="52"/>
      <c r="AJ982" s="39"/>
      <c r="AK982" s="39"/>
      <c r="AL982" s="39"/>
      <c r="AM982" s="39"/>
      <c r="AO982" s="31"/>
    </row>
    <row r="983" spans="2:41" s="3" customFormat="1" ht="9.9499999999999993" customHeight="1" x14ac:dyDescent="0.2">
      <c r="B983" s="113" t="s">
        <v>8</v>
      </c>
      <c r="D983" s="40"/>
      <c r="E983" s="74" t="s">
        <v>94</v>
      </c>
      <c r="F983" s="74"/>
      <c r="G983" s="30" t="s">
        <v>95</v>
      </c>
      <c r="H983" s="30"/>
      <c r="I983" s="30"/>
      <c r="J983" s="30" t="s">
        <v>265</v>
      </c>
      <c r="K983" s="30"/>
      <c r="L983" s="30" t="s">
        <v>279</v>
      </c>
      <c r="M983" s="187" t="s">
        <v>278</v>
      </c>
      <c r="N983" s="30"/>
      <c r="P983" s="74"/>
      <c r="Q983" s="89"/>
      <c r="R983" s="29"/>
      <c r="S983" s="39">
        <f>IF(Suggested="Yes",AA983,AG983)</f>
        <v>30.55</v>
      </c>
      <c r="T983" s="37" t="s">
        <v>48</v>
      </c>
      <c r="U983" s="5" t="str">
        <f>+Instructions!$B$3</f>
        <v>G</v>
      </c>
      <c r="V983" s="52"/>
      <c r="W983" s="56">
        <f>+Instructions!$C$22</f>
        <v>0</v>
      </c>
      <c r="X983" s="17">
        <f>ROUND($AA983*(1-W983)+0.004999,2)</f>
        <v>30.55</v>
      </c>
      <c r="Y983" s="52"/>
      <c r="Z983" s="6" t="s">
        <v>868</v>
      </c>
      <c r="AA983" s="39">
        <v>30.55</v>
      </c>
      <c r="AB983" s="60">
        <f>+W983</f>
        <v>0</v>
      </c>
      <c r="AC983" s="17">
        <f>+X983</f>
        <v>30.55</v>
      </c>
      <c r="AD983" s="12">
        <f>(AG983-AC983)/AG983</f>
        <v>0</v>
      </c>
      <c r="AE983" s="122"/>
      <c r="AF983" s="130">
        <v>3</v>
      </c>
      <c r="AG983" s="53">
        <f>SUM(AJ983:AL983)+AE983</f>
        <v>30.55</v>
      </c>
      <c r="AH983" s="52"/>
      <c r="AJ983" s="17">
        <f>ROUND(AC983/(1-VLOOKUP(AF983,Group,2,FALSE)),2)</f>
        <v>30.55</v>
      </c>
      <c r="AK983" s="17">
        <f>IF(VLOOKUP(AF983,Group,5,FALSE)="YES",VLOOKUP(ROUND(ROUND(AJ983,1)-AJ983,2),Round,2,FALSE)+VLOOKUP(AF983,Group,6,FALSE),0)</f>
        <v>0</v>
      </c>
      <c r="AL983" s="17">
        <f>IF(VLOOKUP(AF983,Group,7,FALSE)="",0,ROUND(AJ983-0.04999,1)-AJ983+AM983)</f>
        <v>0</v>
      </c>
      <c r="AM983" s="17" t="str">
        <f>IF(VLOOKUP(AF983,Group,7,FALSE)="","",VLOOKUP(AF983,Group,7,FALSE))</f>
        <v/>
      </c>
      <c r="AO983" s="100" t="s">
        <v>61</v>
      </c>
    </row>
    <row r="984" spans="2:41" s="3" customFormat="1" ht="0.95" customHeight="1" x14ac:dyDescent="0.2">
      <c r="P984" s="74"/>
      <c r="Q984" s="89"/>
      <c r="R984" s="6"/>
      <c r="S984" s="39"/>
      <c r="T984" s="6"/>
      <c r="U984" s="37"/>
      <c r="V984" s="52"/>
      <c r="W984" s="56"/>
      <c r="X984" s="15"/>
      <c r="Y984" s="52"/>
      <c r="Z984" s="39"/>
      <c r="AA984" s="39"/>
      <c r="AB984" s="55"/>
      <c r="AC984" s="39"/>
      <c r="AD984" s="15"/>
      <c r="AE984" s="75"/>
      <c r="AF984" s="126"/>
      <c r="AG984" s="39"/>
      <c r="AH984" s="52"/>
      <c r="AJ984" s="39"/>
      <c r="AK984" s="39"/>
      <c r="AL984" s="39"/>
      <c r="AM984" s="39"/>
      <c r="AO984" s="31"/>
    </row>
    <row r="985" spans="2:41" s="3" customFormat="1" ht="9.9499999999999993" customHeight="1" x14ac:dyDescent="0.2">
      <c r="B985" s="115" t="s">
        <v>47</v>
      </c>
      <c r="D985" s="40"/>
      <c r="E985" s="74" t="s">
        <v>100</v>
      </c>
      <c r="F985" s="74"/>
      <c r="G985" s="30" t="s">
        <v>108</v>
      </c>
      <c r="H985" s="30"/>
      <c r="I985" s="30"/>
      <c r="J985" s="30" t="s">
        <v>265</v>
      </c>
      <c r="K985" s="30"/>
      <c r="L985" s="30" t="s">
        <v>139</v>
      </c>
      <c r="M985" s="30"/>
      <c r="N985" s="30"/>
      <c r="P985" s="74" t="s">
        <v>425</v>
      </c>
      <c r="Q985" s="89"/>
      <c r="R985" s="29"/>
      <c r="S985" s="39">
        <f>IF(Suggested="Yes",AA985,AG985)</f>
        <v>8.0500000000000007</v>
      </c>
      <c r="T985" s="37" t="s">
        <v>48</v>
      </c>
      <c r="U985" s="5" t="str">
        <f>+Instructions!$B$3</f>
        <v>G</v>
      </c>
      <c r="V985" s="52"/>
      <c r="W985" s="56">
        <f>+Instructions!$C$22</f>
        <v>0</v>
      </c>
      <c r="X985" s="39">
        <f>ROUND($AA985*(1-W985)+0.004999,2)</f>
        <v>8.0500000000000007</v>
      </c>
      <c r="Y985" s="52"/>
      <c r="Z985" s="6" t="s">
        <v>868</v>
      </c>
      <c r="AA985" s="39">
        <v>8.0500000000000007</v>
      </c>
      <c r="AB985" s="60">
        <f>+W985</f>
        <v>0</v>
      </c>
      <c r="AC985" s="39">
        <f>+X985</f>
        <v>8.0500000000000007</v>
      </c>
      <c r="AD985" s="60">
        <f>(AG985-AC985)/AG985</f>
        <v>0</v>
      </c>
      <c r="AE985" s="122"/>
      <c r="AF985" s="131">
        <v>2</v>
      </c>
      <c r="AG985" s="44">
        <f>SUM(AJ985:AL985)+AE985</f>
        <v>8.0500000000000007</v>
      </c>
      <c r="AH985" s="52"/>
      <c r="AJ985" s="17">
        <f>ROUND(AC985/(1-VLOOKUP(AF985,Group,2,FALSE)),2)</f>
        <v>8.0500000000000007</v>
      </c>
      <c r="AK985" s="17">
        <f>IF(VLOOKUP(AF985,Group,5,FALSE)="YES",VLOOKUP(ROUND(ROUND(AJ985,1)-AJ985,2),Round,2,FALSE)+VLOOKUP(AF985,Group,6,FALSE),0)</f>
        <v>0</v>
      </c>
      <c r="AL985" s="17">
        <f>IF(VLOOKUP(AF985,Group,7,FALSE)="",0,ROUND(AJ985-0.04999,1)-AJ985+AM985)</f>
        <v>0</v>
      </c>
      <c r="AM985" s="17" t="str">
        <f>IF(VLOOKUP(AF985,Group,7,FALSE)="","",VLOOKUP(AF985,Group,7,FALSE))</f>
        <v/>
      </c>
      <c r="AO985" s="100" t="s">
        <v>61</v>
      </c>
    </row>
    <row r="986" spans="2:41" s="3" customFormat="1" ht="0.95" customHeight="1" x14ac:dyDescent="0.2">
      <c r="P986" s="74"/>
      <c r="Q986" s="89"/>
      <c r="R986" s="6"/>
      <c r="S986" s="39"/>
      <c r="T986" s="6"/>
      <c r="U986" s="37"/>
      <c r="V986" s="52"/>
      <c r="W986" s="56"/>
      <c r="X986" s="15"/>
      <c r="Y986" s="52"/>
      <c r="Z986" s="39"/>
      <c r="AA986" s="39"/>
      <c r="AB986" s="55"/>
      <c r="AC986" s="39"/>
      <c r="AD986" s="15"/>
      <c r="AE986" s="75"/>
      <c r="AF986" s="126"/>
      <c r="AG986" s="39"/>
      <c r="AH986" s="52"/>
      <c r="AJ986" s="39"/>
      <c r="AK986" s="39"/>
      <c r="AL986" s="39"/>
      <c r="AM986" s="39"/>
      <c r="AO986" s="31"/>
    </row>
    <row r="987" spans="2:41" s="3" customFormat="1" ht="9.9499999999999993" customHeight="1" x14ac:dyDescent="0.2">
      <c r="B987" s="115" t="s">
        <v>47</v>
      </c>
      <c r="D987" s="40"/>
      <c r="E987" s="74" t="s">
        <v>92</v>
      </c>
      <c r="F987" s="74"/>
      <c r="G987" s="30" t="s">
        <v>96</v>
      </c>
      <c r="H987" s="30"/>
      <c r="I987" s="30"/>
      <c r="J987" s="30" t="s">
        <v>265</v>
      </c>
      <c r="K987" s="30"/>
      <c r="L987" s="30" t="s">
        <v>139</v>
      </c>
      <c r="M987" s="30"/>
      <c r="N987" s="30"/>
      <c r="P987" s="74"/>
      <c r="Q987" s="89"/>
      <c r="R987" s="29" t="s">
        <v>515</v>
      </c>
      <c r="S987" s="39">
        <f>IF(Suggested="Yes",AA987,AG987)</f>
        <v>27.9</v>
      </c>
      <c r="T987" s="37" t="s">
        <v>48</v>
      </c>
      <c r="U987" s="5" t="str">
        <f>+Instructions!$B$3</f>
        <v>G</v>
      </c>
      <c r="V987" s="52"/>
      <c r="W987" s="56">
        <f>+Instructions!$C$22</f>
        <v>0</v>
      </c>
      <c r="X987" s="39">
        <f>ROUND($AA987*(1-W987)+0.004999,2)</f>
        <v>27.9</v>
      </c>
      <c r="Y987" s="52"/>
      <c r="Z987" s="6" t="s">
        <v>868</v>
      </c>
      <c r="AA987" s="39">
        <v>27.9</v>
      </c>
      <c r="AB987" s="60">
        <f>+W987</f>
        <v>0</v>
      </c>
      <c r="AC987" s="39">
        <f>+X987</f>
        <v>27.9</v>
      </c>
      <c r="AD987" s="60">
        <f>(AG987-AC987)/AG987</f>
        <v>0</v>
      </c>
      <c r="AE987" s="122"/>
      <c r="AF987" s="131">
        <v>2</v>
      </c>
      <c r="AG987" s="44">
        <f>SUM(AJ987:AL987)+AE987</f>
        <v>27.9</v>
      </c>
      <c r="AH987" s="52"/>
      <c r="AJ987" s="17">
        <f>ROUND(AC987/(1-VLOOKUP(AF987,Group,2,FALSE)),2)</f>
        <v>27.9</v>
      </c>
      <c r="AK987" s="17">
        <f>IF(VLOOKUP(AF987,Group,5,FALSE)="YES",VLOOKUP(ROUND(ROUND(AJ987,1)-AJ987,2),Round,2,FALSE)+VLOOKUP(AF987,Group,6,FALSE),0)</f>
        <v>0</v>
      </c>
      <c r="AL987" s="17">
        <f>IF(VLOOKUP(AF987,Group,7,FALSE)="",0,ROUND(AJ987-0.04999,1)-AJ987+AM987)</f>
        <v>0</v>
      </c>
      <c r="AM987" s="17" t="str">
        <f>IF(VLOOKUP(AF987,Group,7,FALSE)="","",VLOOKUP(AF987,Group,7,FALSE))</f>
        <v/>
      </c>
      <c r="AO987" s="100" t="s">
        <v>61</v>
      </c>
    </row>
    <row r="988" spans="2:41" s="3" customFormat="1" ht="2.4500000000000002" customHeight="1" x14ac:dyDescent="0.2">
      <c r="B988" s="120"/>
      <c r="D988" s="40"/>
      <c r="E988" s="74"/>
      <c r="F988" s="74"/>
      <c r="G988" s="30"/>
      <c r="H988" s="30"/>
      <c r="I988" s="30"/>
      <c r="J988" s="30"/>
      <c r="K988" s="30"/>
      <c r="L988" s="30"/>
      <c r="M988" s="30"/>
      <c r="N988" s="30"/>
      <c r="P988" s="74"/>
      <c r="Q988" s="89"/>
      <c r="R988" s="29"/>
      <c r="S988" s="39"/>
      <c r="T988" s="37"/>
      <c r="U988" s="5"/>
      <c r="V988" s="52"/>
      <c r="W988" s="56"/>
      <c r="X988" s="39"/>
      <c r="Y988" s="52"/>
      <c r="Z988" s="6"/>
      <c r="AA988" s="39"/>
      <c r="AB988" s="60"/>
      <c r="AC988" s="39"/>
      <c r="AD988" s="60"/>
      <c r="AE988" s="75"/>
      <c r="AF988" s="154"/>
      <c r="AG988" s="39"/>
      <c r="AH988" s="52"/>
      <c r="AJ988" s="17"/>
      <c r="AK988" s="17"/>
      <c r="AL988" s="17"/>
      <c r="AM988" s="17"/>
      <c r="AO988" s="31"/>
    </row>
    <row r="989" spans="2:41" s="3" customFormat="1" ht="9.9499999999999993" customHeight="1" x14ac:dyDescent="0.2">
      <c r="B989" s="114" t="s">
        <v>57</v>
      </c>
      <c r="D989" s="40"/>
      <c r="E989" s="74" t="s">
        <v>94</v>
      </c>
      <c r="F989" s="74"/>
      <c r="G989" s="30" t="s">
        <v>50</v>
      </c>
      <c r="H989" s="30"/>
      <c r="I989" s="30"/>
      <c r="J989" s="30" t="s">
        <v>660</v>
      </c>
      <c r="K989" s="30"/>
      <c r="L989" s="30"/>
      <c r="M989" s="30"/>
      <c r="N989" s="30"/>
      <c r="P989" s="74" t="s">
        <v>111</v>
      </c>
      <c r="Q989" s="89"/>
      <c r="R989" s="29"/>
      <c r="S989" s="39">
        <f>IF(Suggested="Yes",AA989,AG989)</f>
        <v>7.95</v>
      </c>
      <c r="T989" s="37" t="s">
        <v>49</v>
      </c>
      <c r="U989" s="5" t="str">
        <f>+Instructions!$B$3</f>
        <v>G</v>
      </c>
      <c r="V989" s="52"/>
      <c r="W989" s="56">
        <f>+Instructions!$C$22</f>
        <v>0</v>
      </c>
      <c r="X989" s="17">
        <f>ROUND($AA989*(1-W989)+0.004999,2)</f>
        <v>7.95</v>
      </c>
      <c r="Y989" s="52"/>
      <c r="Z989" s="6" t="s">
        <v>868</v>
      </c>
      <c r="AA989" s="39">
        <v>7.95</v>
      </c>
      <c r="AB989" s="60">
        <f t="shared" ref="AB989:AC992" si="123">+W989</f>
        <v>0</v>
      </c>
      <c r="AC989" s="17">
        <f t="shared" si="123"/>
        <v>7.95</v>
      </c>
      <c r="AD989" s="12">
        <f>(AG989-AC989)/AG989</f>
        <v>0</v>
      </c>
      <c r="AE989" s="122"/>
      <c r="AF989" s="129">
        <v>1</v>
      </c>
      <c r="AG989" s="38">
        <f>SUM(AJ989:AL989)+AE989</f>
        <v>7.95</v>
      </c>
      <c r="AH989" s="52"/>
      <c r="AJ989" s="17">
        <f>ROUND(AC989/(1-VLOOKUP(AF989,Group,2,FALSE)),2)</f>
        <v>7.95</v>
      </c>
      <c r="AK989" s="17">
        <f>IF(VLOOKUP(AF989,Group,5,FALSE)="YES",VLOOKUP(ROUND(ROUND(AJ989,1)-AJ989,2),Round,2,FALSE)+VLOOKUP(AF989,Group,6,FALSE),0)</f>
        <v>0</v>
      </c>
      <c r="AL989" s="17">
        <f>IF(VLOOKUP(AF989,Group,7,FALSE)="",0,ROUND(AJ989-0.04999,1)-AJ989+AM989)</f>
        <v>0</v>
      </c>
      <c r="AM989" s="17" t="str">
        <f>IF(VLOOKUP(AF989,Group,7,FALSE)="","",VLOOKUP(AF989,Group,7,FALSE))</f>
        <v/>
      </c>
      <c r="AO989" s="100" t="s">
        <v>61</v>
      </c>
    </row>
    <row r="990" spans="2:41" s="3" customFormat="1" ht="9.9499999999999993" customHeight="1" x14ac:dyDescent="0.2">
      <c r="B990" s="114" t="s">
        <v>57</v>
      </c>
      <c r="D990" s="40"/>
      <c r="E990" s="74" t="s">
        <v>144</v>
      </c>
      <c r="F990" s="74"/>
      <c r="G990" s="30" t="s">
        <v>50</v>
      </c>
      <c r="H990" s="30"/>
      <c r="I990" s="30"/>
      <c r="J990" s="30" t="s">
        <v>660</v>
      </c>
      <c r="K990" s="30"/>
      <c r="L990" s="30"/>
      <c r="M990" s="30"/>
      <c r="N990" s="30"/>
      <c r="P990" s="74" t="s">
        <v>145</v>
      </c>
      <c r="Q990" s="89"/>
      <c r="R990" s="29"/>
      <c r="S990" s="39">
        <f>IF(Suggested="Yes",AA990,AG990)</f>
        <v>7.95</v>
      </c>
      <c r="T990" s="37" t="s">
        <v>49</v>
      </c>
      <c r="U990" s="5" t="str">
        <f>+Instructions!$B$3</f>
        <v>G</v>
      </c>
      <c r="V990" s="52"/>
      <c r="W990" s="56">
        <f>+Instructions!$C$22</f>
        <v>0</v>
      </c>
      <c r="X990" s="17">
        <f>ROUND($AA990*(1-W990)+0.004999,2)</f>
        <v>7.95</v>
      </c>
      <c r="Y990" s="52"/>
      <c r="Z990" s="6" t="s">
        <v>868</v>
      </c>
      <c r="AA990" s="39">
        <v>7.95</v>
      </c>
      <c r="AB990" s="60">
        <f t="shared" si="123"/>
        <v>0</v>
      </c>
      <c r="AC990" s="17">
        <f t="shared" si="123"/>
        <v>7.95</v>
      </c>
      <c r="AD990" s="12">
        <f>(AG990-AC990)/AG990</f>
        <v>0</v>
      </c>
      <c r="AE990" s="122"/>
      <c r="AF990" s="129">
        <v>1</v>
      </c>
      <c r="AG990" s="38">
        <f>SUM(AJ990:AL990)+AE990</f>
        <v>7.95</v>
      </c>
      <c r="AH990" s="52"/>
      <c r="AJ990" s="17">
        <f>ROUND(AC990/(1-VLOOKUP(AF990,Group,2,FALSE)),2)</f>
        <v>7.95</v>
      </c>
      <c r="AK990" s="17">
        <f>IF(VLOOKUP(AF990,Group,5,FALSE)="YES",VLOOKUP(ROUND(ROUND(AJ990,1)-AJ990,2),Round,2,FALSE)+VLOOKUP(AF990,Group,6,FALSE),0)</f>
        <v>0</v>
      </c>
      <c r="AL990" s="17">
        <f>IF(VLOOKUP(AF990,Group,7,FALSE)="",0,ROUND(AJ990-0.04999,1)-AJ990+AM990)</f>
        <v>0</v>
      </c>
      <c r="AM990" s="17" t="str">
        <f>IF(VLOOKUP(AF990,Group,7,FALSE)="","",VLOOKUP(AF990,Group,7,FALSE))</f>
        <v/>
      </c>
      <c r="AO990" s="100" t="s">
        <v>61</v>
      </c>
    </row>
    <row r="991" spans="2:41" s="3" customFormat="1" ht="9.9499999999999993" customHeight="1" x14ac:dyDescent="0.2">
      <c r="B991" s="114" t="s">
        <v>57</v>
      </c>
      <c r="D991" s="40"/>
      <c r="E991" s="74" t="s">
        <v>219</v>
      </c>
      <c r="F991" s="74"/>
      <c r="G991" s="30" t="s">
        <v>50</v>
      </c>
      <c r="H991" s="30"/>
      <c r="I991" s="30"/>
      <c r="J991" s="30" t="s">
        <v>660</v>
      </c>
      <c r="K991" s="30"/>
      <c r="L991" s="30"/>
      <c r="M991" s="30"/>
      <c r="N991" s="30"/>
      <c r="P991" s="74" t="s">
        <v>145</v>
      </c>
      <c r="Q991" s="89"/>
      <c r="R991" s="29" t="s">
        <v>154</v>
      </c>
      <c r="S991" s="39">
        <f>IF(Suggested="Yes",AA991,AG991)</f>
        <v>7.95</v>
      </c>
      <c r="T991" s="37" t="s">
        <v>49</v>
      </c>
      <c r="U991" s="5" t="str">
        <f>+Instructions!$B$3</f>
        <v>G</v>
      </c>
      <c r="V991" s="52"/>
      <c r="W991" s="56">
        <f>+Instructions!$C$22</f>
        <v>0</v>
      </c>
      <c r="X991" s="17">
        <f>ROUND($AA991*(1-W991)+0.004999,2)</f>
        <v>7.95</v>
      </c>
      <c r="Y991" s="52"/>
      <c r="Z991" s="6" t="s">
        <v>868</v>
      </c>
      <c r="AA991" s="39">
        <v>7.95</v>
      </c>
      <c r="AB991" s="60">
        <f t="shared" si="123"/>
        <v>0</v>
      </c>
      <c r="AC991" s="17">
        <f t="shared" si="123"/>
        <v>7.95</v>
      </c>
      <c r="AD991" s="12">
        <f>(AG991-AC991)/AG991</f>
        <v>0</v>
      </c>
      <c r="AE991" s="122"/>
      <c r="AF991" s="129">
        <v>1</v>
      </c>
      <c r="AG991" s="38">
        <f>SUM(AJ991:AL991)+AE991</f>
        <v>7.95</v>
      </c>
      <c r="AH991" s="52"/>
      <c r="AJ991" s="17">
        <f>ROUND(AC991/(1-VLOOKUP(AF991,Group,2,FALSE)),2)</f>
        <v>7.95</v>
      </c>
      <c r="AK991" s="17">
        <f>IF(VLOOKUP(AF991,Group,5,FALSE)="YES",VLOOKUP(ROUND(ROUND(AJ991,1)-AJ991,2),Round,2,FALSE)+VLOOKUP(AF991,Group,6,FALSE),0)</f>
        <v>0</v>
      </c>
      <c r="AL991" s="17">
        <f>IF(VLOOKUP(AF991,Group,7,FALSE)="",0,ROUND(AJ991-0.04999,1)-AJ991+AM991)</f>
        <v>0</v>
      </c>
      <c r="AM991" s="17" t="str">
        <f>IF(VLOOKUP(AF991,Group,7,FALSE)="","",VLOOKUP(AF991,Group,7,FALSE))</f>
        <v/>
      </c>
      <c r="AO991" s="100" t="s">
        <v>61</v>
      </c>
    </row>
    <row r="992" spans="2:41" s="3" customFormat="1" ht="9.9499999999999993" customHeight="1" x14ac:dyDescent="0.2">
      <c r="B992" s="114" t="s">
        <v>57</v>
      </c>
      <c r="D992" s="40"/>
      <c r="E992" s="74" t="s">
        <v>236</v>
      </c>
      <c r="F992" s="74"/>
      <c r="G992" s="30" t="s">
        <v>50</v>
      </c>
      <c r="H992" s="30"/>
      <c r="I992" s="30"/>
      <c r="J992" s="30" t="s">
        <v>660</v>
      </c>
      <c r="K992" s="30"/>
      <c r="L992" s="30"/>
      <c r="M992" s="30"/>
      <c r="N992" s="30"/>
      <c r="P992" s="74" t="s">
        <v>275</v>
      </c>
      <c r="Q992" s="89"/>
      <c r="R992" s="29" t="s">
        <v>515</v>
      </c>
      <c r="S992" s="39">
        <f>IF(Suggested="Yes",AA992,AG992)</f>
        <v>10.4</v>
      </c>
      <c r="T992" s="37" t="s">
        <v>49</v>
      </c>
      <c r="U992" s="5" t="str">
        <f>+Instructions!$B$3</f>
        <v>G</v>
      </c>
      <c r="V992" s="52"/>
      <c r="W992" s="56">
        <f>+Instructions!$C$22</f>
        <v>0</v>
      </c>
      <c r="X992" s="17">
        <f>ROUND($AA992*(1-W992)+0.004999,2)</f>
        <v>10.4</v>
      </c>
      <c r="Y992" s="52"/>
      <c r="Z992" s="6" t="s">
        <v>868</v>
      </c>
      <c r="AA992" s="39">
        <v>10.4</v>
      </c>
      <c r="AB992" s="60">
        <f t="shared" si="123"/>
        <v>0</v>
      </c>
      <c r="AC992" s="17">
        <f t="shared" si="123"/>
        <v>10.4</v>
      </c>
      <c r="AD992" s="12">
        <f>(AG992-AC992)/AG992</f>
        <v>0</v>
      </c>
      <c r="AE992" s="122"/>
      <c r="AF992" s="129">
        <v>1</v>
      </c>
      <c r="AG992" s="38">
        <f>SUM(AJ992:AL992)+AE992</f>
        <v>10.4</v>
      </c>
      <c r="AH992" s="52"/>
      <c r="AJ992" s="17">
        <f>ROUND(AC992/(1-VLOOKUP(AF992,Group,2,FALSE)),2)</f>
        <v>10.4</v>
      </c>
      <c r="AK992" s="17">
        <f>IF(VLOOKUP(AF992,Group,5,FALSE)="YES",VLOOKUP(ROUND(ROUND(AJ992,1)-AJ992,2),Round,2,FALSE)+VLOOKUP(AF992,Group,6,FALSE),0)</f>
        <v>0</v>
      </c>
      <c r="AL992" s="17">
        <f>IF(VLOOKUP(AF992,Group,7,FALSE)="",0,ROUND(AJ992-0.04999,1)-AJ992+AM992)</f>
        <v>0</v>
      </c>
      <c r="AM992" s="17" t="str">
        <f>IF(VLOOKUP(AF992,Group,7,FALSE)="","",VLOOKUP(AF992,Group,7,FALSE))</f>
        <v/>
      </c>
      <c r="AO992" s="100" t="s">
        <v>61</v>
      </c>
    </row>
    <row r="993" spans="2:41" s="3" customFormat="1" ht="0.95" customHeight="1" x14ac:dyDescent="0.2">
      <c r="P993" s="74"/>
      <c r="Q993" s="89"/>
      <c r="R993" s="6"/>
      <c r="S993" s="39"/>
      <c r="T993" s="6"/>
      <c r="U993" s="37"/>
      <c r="V993" s="52"/>
      <c r="W993" s="56"/>
      <c r="X993" s="15"/>
      <c r="Y993" s="52"/>
      <c r="Z993" s="39"/>
      <c r="AA993" s="39"/>
      <c r="AB993" s="55"/>
      <c r="AC993" s="39"/>
      <c r="AD993" s="15"/>
      <c r="AE993" s="75"/>
      <c r="AF993" s="126"/>
      <c r="AG993" s="39"/>
      <c r="AH993" s="52"/>
      <c r="AJ993" s="39"/>
      <c r="AK993" s="39"/>
      <c r="AL993" s="39"/>
      <c r="AM993" s="39"/>
      <c r="AO993" s="31"/>
    </row>
    <row r="994" spans="2:41" s="3" customFormat="1" ht="9.9499999999999993" customHeight="1" x14ac:dyDescent="0.2">
      <c r="B994" s="113" t="s">
        <v>8</v>
      </c>
      <c r="D994" s="40"/>
      <c r="E994" s="74" t="s">
        <v>94</v>
      </c>
      <c r="F994" s="74"/>
      <c r="G994" s="30" t="s">
        <v>95</v>
      </c>
      <c r="H994" s="30"/>
      <c r="I994" s="30"/>
      <c r="J994" s="30" t="s">
        <v>343</v>
      </c>
      <c r="K994" s="30"/>
      <c r="L994" s="30" t="s">
        <v>279</v>
      </c>
      <c r="M994" s="187" t="s">
        <v>278</v>
      </c>
      <c r="N994" s="30"/>
      <c r="P994" s="74"/>
      <c r="Q994" s="89"/>
      <c r="R994" s="29"/>
      <c r="S994" s="39">
        <f>IF(Suggested="Yes",AA994,AG994)</f>
        <v>30.75</v>
      </c>
      <c r="T994" s="37" t="s">
        <v>48</v>
      </c>
      <c r="U994" s="5" t="str">
        <f>+Instructions!$B$3</f>
        <v>G</v>
      </c>
      <c r="V994" s="52"/>
      <c r="W994" s="56">
        <f>+Instructions!$C$22</f>
        <v>0</v>
      </c>
      <c r="X994" s="17">
        <f>ROUND($AA994*(1-W994)+0.004999,2)</f>
        <v>30.75</v>
      </c>
      <c r="Y994" s="52"/>
      <c r="Z994" s="6" t="s">
        <v>868</v>
      </c>
      <c r="AA994" s="39">
        <v>30.75</v>
      </c>
      <c r="AB994" s="60">
        <f>+W994</f>
        <v>0</v>
      </c>
      <c r="AC994" s="17">
        <f>+X994</f>
        <v>30.75</v>
      </c>
      <c r="AD994" s="12">
        <f>(AG994-AC994)/AG994</f>
        <v>0</v>
      </c>
      <c r="AE994" s="122"/>
      <c r="AF994" s="130">
        <v>3</v>
      </c>
      <c r="AG994" s="53">
        <f>SUM(AJ994:AL994)+AE994</f>
        <v>30.75</v>
      </c>
      <c r="AH994" s="52"/>
      <c r="AJ994" s="17">
        <f>ROUND(AC994/(1-VLOOKUP(AF994,Group,2,FALSE)),2)</f>
        <v>30.75</v>
      </c>
      <c r="AK994" s="17">
        <f>IF(VLOOKUP(AF994,Group,5,FALSE)="YES",VLOOKUP(ROUND(ROUND(AJ994,1)-AJ994,2),Round,2,FALSE)+VLOOKUP(AF994,Group,6,FALSE),0)</f>
        <v>0</v>
      </c>
      <c r="AL994" s="17">
        <f>IF(VLOOKUP(AF994,Group,7,FALSE)="",0,ROUND(AJ994-0.04999,1)-AJ994+AM994)</f>
        <v>0</v>
      </c>
      <c r="AM994" s="17" t="str">
        <f>IF(VLOOKUP(AF994,Group,7,FALSE)="","",VLOOKUP(AF994,Group,7,FALSE))</f>
        <v/>
      </c>
      <c r="AO994" s="100" t="s">
        <v>61</v>
      </c>
    </row>
    <row r="995" spans="2:41" s="3" customFormat="1" ht="2.85" customHeight="1" x14ac:dyDescent="0.2">
      <c r="B995" s="120"/>
      <c r="D995" s="40"/>
      <c r="E995" s="74"/>
      <c r="F995" s="74"/>
      <c r="G995" s="30"/>
      <c r="H995" s="30"/>
      <c r="I995" s="30"/>
      <c r="J995" s="30"/>
      <c r="K995" s="30"/>
      <c r="L995" s="30"/>
      <c r="M995" s="30"/>
      <c r="N995" s="30"/>
      <c r="P995" s="74"/>
      <c r="Q995" s="89"/>
      <c r="R995" s="29"/>
      <c r="S995" s="39"/>
      <c r="T995" s="37"/>
      <c r="U995" s="5"/>
      <c r="V995" s="52"/>
      <c r="W995" s="56"/>
      <c r="X995" s="39"/>
      <c r="Y995" s="52"/>
      <c r="Z995" s="6"/>
      <c r="AA995" s="39"/>
      <c r="AB995" s="60"/>
      <c r="AC995" s="39"/>
      <c r="AD995" s="60"/>
      <c r="AE995" s="75"/>
      <c r="AF995" s="154"/>
      <c r="AG995" s="39"/>
      <c r="AH995" s="52"/>
      <c r="AJ995" s="17"/>
      <c r="AK995" s="17"/>
      <c r="AL995" s="17"/>
      <c r="AM995" s="17"/>
      <c r="AO995" s="31"/>
    </row>
    <row r="996" spans="2:41" s="3" customFormat="1" ht="9.9499999999999993" customHeight="1" x14ac:dyDescent="0.2">
      <c r="B996" s="114" t="s">
        <v>57</v>
      </c>
      <c r="D996" s="40"/>
      <c r="E996" s="74" t="s">
        <v>144</v>
      </c>
      <c r="F996" s="74"/>
      <c r="G996" s="30" t="s">
        <v>50</v>
      </c>
      <c r="H996" s="30"/>
      <c r="I996" s="30"/>
      <c r="J996" s="30" t="s">
        <v>659</v>
      </c>
      <c r="K996" s="30"/>
      <c r="L996" s="30"/>
      <c r="M996" s="30"/>
      <c r="N996" s="30"/>
      <c r="P996" s="74" t="s">
        <v>145</v>
      </c>
      <c r="Q996" s="89"/>
      <c r="R996" s="29"/>
      <c r="S996" s="39">
        <f>IF(Suggested="Yes",AA996,AG996)</f>
        <v>7.9</v>
      </c>
      <c r="T996" s="37" t="s">
        <v>49</v>
      </c>
      <c r="U996" s="5" t="str">
        <f>+Instructions!$B$3</f>
        <v>G</v>
      </c>
      <c r="V996" s="52"/>
      <c r="W996" s="56">
        <f>+Instructions!$C$22</f>
        <v>0</v>
      </c>
      <c r="X996" s="17">
        <f>ROUND($AA996*(1-W996)+0.004999,2)</f>
        <v>7.9</v>
      </c>
      <c r="Y996" s="52"/>
      <c r="Z996" s="6" t="s">
        <v>868</v>
      </c>
      <c r="AA996" s="39">
        <v>7.9</v>
      </c>
      <c r="AB996" s="60">
        <f>+W996</f>
        <v>0</v>
      </c>
      <c r="AC996" s="17">
        <f>+X996</f>
        <v>7.9</v>
      </c>
      <c r="AD996" s="12">
        <f>(AG996-AC996)/AG996</f>
        <v>0</v>
      </c>
      <c r="AE996" s="122"/>
      <c r="AF996" s="129">
        <v>1</v>
      </c>
      <c r="AG996" s="38">
        <f>SUM(AJ996:AL996)+AE996</f>
        <v>7.9</v>
      </c>
      <c r="AH996" s="52"/>
      <c r="AJ996" s="17">
        <f>ROUND(AC996/(1-VLOOKUP(AF996,Group,2,FALSE)),2)</f>
        <v>7.9</v>
      </c>
      <c r="AK996" s="17">
        <f>IF(VLOOKUP(AF996,Group,5,FALSE)="YES",VLOOKUP(ROUND(ROUND(AJ996,1)-AJ996,2),Round,2,FALSE)+VLOOKUP(AF996,Group,6,FALSE),0)</f>
        <v>0</v>
      </c>
      <c r="AL996" s="17">
        <f>IF(VLOOKUP(AF996,Group,7,FALSE)="",0,ROUND(AJ996-0.04999,1)-AJ996+AM996)</f>
        <v>0</v>
      </c>
      <c r="AM996" s="17" t="str">
        <f>IF(VLOOKUP(AF996,Group,7,FALSE)="","",VLOOKUP(AF996,Group,7,FALSE))</f>
        <v/>
      </c>
      <c r="AO996" s="100" t="s">
        <v>61</v>
      </c>
    </row>
    <row r="997" spans="2:41" s="3" customFormat="1" ht="9.9499999999999993" customHeight="1" x14ac:dyDescent="0.2">
      <c r="B997" s="114" t="s">
        <v>57</v>
      </c>
      <c r="D997" s="40"/>
      <c r="E997" s="74" t="s">
        <v>236</v>
      </c>
      <c r="F997" s="74"/>
      <c r="G997" s="30" t="s">
        <v>50</v>
      </c>
      <c r="H997" s="30"/>
      <c r="I997" s="30"/>
      <c r="J997" s="30" t="s">
        <v>659</v>
      </c>
      <c r="K997" s="30"/>
      <c r="L997" s="30"/>
      <c r="M997" s="30"/>
      <c r="N997" s="30"/>
      <c r="P997" s="74" t="s">
        <v>275</v>
      </c>
      <c r="Q997" s="89"/>
      <c r="R997" s="29"/>
      <c r="S997" s="39">
        <f>IF(Suggested="Yes",AA997,AG997)</f>
        <v>9.75</v>
      </c>
      <c r="T997" s="37" t="s">
        <v>49</v>
      </c>
      <c r="U997" s="5" t="str">
        <f>+Instructions!$B$3</f>
        <v>G</v>
      </c>
      <c r="V997" s="52"/>
      <c r="W997" s="56">
        <f>+Instructions!$C$22</f>
        <v>0</v>
      </c>
      <c r="X997" s="17">
        <f>ROUND($AA997*(1-W997)+0.004999,2)</f>
        <v>9.75</v>
      </c>
      <c r="Y997" s="52"/>
      <c r="Z997" s="6" t="s">
        <v>868</v>
      </c>
      <c r="AA997" s="39">
        <v>9.75</v>
      </c>
      <c r="AB997" s="60">
        <f>+W997</f>
        <v>0</v>
      </c>
      <c r="AC997" s="17">
        <f>+X997</f>
        <v>9.75</v>
      </c>
      <c r="AD997" s="12">
        <f>(AG997-AC997)/AG997</f>
        <v>0</v>
      </c>
      <c r="AE997" s="122"/>
      <c r="AF997" s="129">
        <v>1</v>
      </c>
      <c r="AG997" s="38">
        <f>SUM(AJ997:AL997)+AE997</f>
        <v>9.75</v>
      </c>
      <c r="AH997" s="52"/>
      <c r="AJ997" s="17">
        <f>ROUND(AC997/(1-VLOOKUP(AF997,Group,2,FALSE)),2)</f>
        <v>9.75</v>
      </c>
      <c r="AK997" s="17">
        <f>IF(VLOOKUP(AF997,Group,5,FALSE)="YES",VLOOKUP(ROUND(ROUND(AJ997,1)-AJ997,2),Round,2,FALSE)+VLOOKUP(AF997,Group,6,FALSE),0)</f>
        <v>0</v>
      </c>
      <c r="AL997" s="17">
        <f>IF(VLOOKUP(AF997,Group,7,FALSE)="",0,ROUND(AJ997-0.04999,1)-AJ997+AM997)</f>
        <v>0</v>
      </c>
      <c r="AM997" s="17" t="str">
        <f>IF(VLOOKUP(AF997,Group,7,FALSE)="","",VLOOKUP(AF997,Group,7,FALSE))</f>
        <v/>
      </c>
      <c r="AO997" s="100" t="s">
        <v>61</v>
      </c>
    </row>
    <row r="998" spans="2:41" s="3" customFormat="1" ht="2.85" customHeight="1" x14ac:dyDescent="0.2">
      <c r="B998" s="120"/>
      <c r="D998" s="40"/>
      <c r="E998" s="74"/>
      <c r="F998" s="74"/>
      <c r="G998" s="30"/>
      <c r="H998" s="30"/>
      <c r="I998" s="30"/>
      <c r="J998" s="30"/>
      <c r="K998" s="30"/>
      <c r="L998" s="30"/>
      <c r="M998" s="30"/>
      <c r="N998" s="30"/>
      <c r="P998" s="74"/>
      <c r="Q998" s="89"/>
      <c r="R998" s="29"/>
      <c r="S998" s="39"/>
      <c r="T998" s="37"/>
      <c r="U998" s="5"/>
      <c r="V998" s="52"/>
      <c r="W998" s="56"/>
      <c r="X998" s="39"/>
      <c r="Y998" s="52"/>
      <c r="Z998" s="6"/>
      <c r="AA998" s="39"/>
      <c r="AB998" s="60"/>
      <c r="AC998" s="39"/>
      <c r="AD998" s="60"/>
      <c r="AE998" s="75"/>
      <c r="AF998" s="154"/>
      <c r="AG998" s="39"/>
      <c r="AH998" s="52"/>
      <c r="AJ998" s="17"/>
      <c r="AK998" s="17"/>
      <c r="AL998" s="17"/>
      <c r="AM998" s="17"/>
      <c r="AO998" s="31"/>
    </row>
    <row r="999" spans="2:41" s="3" customFormat="1" ht="9.6" customHeight="1" x14ac:dyDescent="0.2">
      <c r="B999" s="120"/>
      <c r="D999" s="40" t="s">
        <v>155</v>
      </c>
      <c r="E999" s="169" t="s">
        <v>530</v>
      </c>
      <c r="F999" s="74"/>
      <c r="G999" s="30"/>
      <c r="H999" s="30"/>
      <c r="I999" s="30"/>
      <c r="J999" s="30"/>
      <c r="K999" s="30"/>
      <c r="L999" s="30"/>
      <c r="M999" s="30"/>
      <c r="N999" s="169"/>
      <c r="P999" s="74"/>
      <c r="Q999" s="89"/>
      <c r="R999" s="29"/>
      <c r="S999" s="39"/>
      <c r="T999" s="37"/>
      <c r="U999" s="5"/>
      <c r="V999" s="52"/>
      <c r="W999" s="56"/>
      <c r="X999" s="39"/>
      <c r="Y999" s="52"/>
      <c r="Z999" s="6"/>
      <c r="AA999" s="39"/>
      <c r="AB999" s="60"/>
      <c r="AC999" s="39"/>
      <c r="AD999" s="60"/>
      <c r="AE999" s="75"/>
      <c r="AF999" s="154"/>
      <c r="AG999" s="39"/>
      <c r="AH999" s="52"/>
      <c r="AJ999" s="17"/>
      <c r="AK999" s="17"/>
      <c r="AL999" s="17"/>
      <c r="AM999" s="17"/>
      <c r="AO999" s="31"/>
    </row>
    <row r="1000" spans="2:41" s="3" customFormat="1" ht="9.6" customHeight="1" x14ac:dyDescent="0.2">
      <c r="B1000" s="120"/>
      <c r="D1000" s="40"/>
      <c r="E1000" s="169" t="s">
        <v>535</v>
      </c>
      <c r="F1000" s="74"/>
      <c r="G1000" s="30"/>
      <c r="H1000" s="30"/>
      <c r="I1000" s="30"/>
      <c r="J1000" s="30"/>
      <c r="K1000" s="30"/>
      <c r="L1000" s="30"/>
      <c r="M1000" s="30"/>
      <c r="P1000" s="74"/>
      <c r="Q1000" s="89"/>
      <c r="R1000" s="29"/>
      <c r="S1000" s="39"/>
      <c r="T1000" s="37"/>
      <c r="U1000" s="5"/>
      <c r="V1000" s="52"/>
      <c r="W1000" s="56"/>
      <c r="X1000" s="39"/>
      <c r="Y1000" s="52"/>
      <c r="Z1000" s="6"/>
      <c r="AA1000" s="39"/>
      <c r="AB1000" s="60"/>
      <c r="AC1000" s="39"/>
      <c r="AD1000" s="60"/>
      <c r="AE1000" s="75"/>
      <c r="AF1000" s="154"/>
      <c r="AG1000" s="39"/>
      <c r="AH1000" s="52"/>
      <c r="AJ1000" s="17"/>
      <c r="AK1000" s="17"/>
      <c r="AL1000" s="17"/>
      <c r="AM1000" s="17"/>
      <c r="AO1000" s="31"/>
    </row>
    <row r="1001" spans="2:41" s="3" customFormat="1" ht="9.6" customHeight="1" x14ac:dyDescent="0.2">
      <c r="B1001" s="120"/>
      <c r="D1001" s="40"/>
      <c r="E1001" s="169" t="s">
        <v>607</v>
      </c>
      <c r="F1001" s="74"/>
      <c r="G1001" s="30"/>
      <c r="H1001" s="30"/>
      <c r="I1001" s="30"/>
      <c r="J1001" s="30"/>
      <c r="K1001" s="30"/>
      <c r="L1001" s="30"/>
      <c r="M1001" s="30"/>
      <c r="P1001" s="74"/>
      <c r="Q1001" s="89"/>
      <c r="R1001" s="29"/>
      <c r="S1001" s="39"/>
      <c r="T1001" s="37"/>
      <c r="U1001" s="5"/>
      <c r="V1001" s="52"/>
      <c r="W1001" s="56"/>
      <c r="X1001" s="39"/>
      <c r="Y1001" s="52"/>
      <c r="Z1001" s="6"/>
      <c r="AA1001" s="39"/>
      <c r="AB1001" s="60"/>
      <c r="AC1001" s="39"/>
      <c r="AD1001" s="60"/>
      <c r="AE1001" s="75"/>
      <c r="AF1001" s="154"/>
      <c r="AG1001" s="39"/>
      <c r="AH1001" s="52"/>
      <c r="AJ1001" s="17"/>
      <c r="AK1001" s="17"/>
      <c r="AL1001" s="17"/>
      <c r="AM1001" s="17"/>
      <c r="AO1001" s="31"/>
    </row>
    <row r="1002" spans="2:41" s="3" customFormat="1" ht="3.95" customHeight="1" x14ac:dyDescent="0.2">
      <c r="B1002" s="120"/>
      <c r="D1002" s="40"/>
      <c r="E1002" s="74"/>
      <c r="F1002" s="74"/>
      <c r="G1002" s="30"/>
      <c r="H1002" s="30"/>
      <c r="I1002" s="30"/>
      <c r="J1002" s="30"/>
      <c r="K1002" s="30"/>
      <c r="L1002" s="30"/>
      <c r="M1002" s="30"/>
      <c r="N1002" s="30"/>
      <c r="P1002" s="74"/>
      <c r="Q1002" s="89"/>
      <c r="R1002" s="29"/>
      <c r="S1002" s="39"/>
      <c r="T1002" s="37"/>
      <c r="U1002" s="5"/>
      <c r="V1002" s="52"/>
      <c r="W1002" s="56"/>
      <c r="X1002" s="39"/>
      <c r="Y1002" s="52"/>
      <c r="Z1002" s="6"/>
      <c r="AA1002" s="39"/>
      <c r="AB1002" s="60"/>
      <c r="AC1002" s="39"/>
      <c r="AD1002" s="60"/>
      <c r="AE1002" s="75"/>
      <c r="AF1002" s="154"/>
      <c r="AG1002" s="39"/>
      <c r="AH1002" s="52"/>
      <c r="AJ1002" s="17"/>
      <c r="AK1002" s="17"/>
      <c r="AL1002" s="17"/>
      <c r="AM1002" s="17"/>
      <c r="AO1002" s="31"/>
    </row>
    <row r="1003" spans="2:41" s="3" customFormat="1" ht="9.9499999999999993" customHeight="1" x14ac:dyDescent="0.2">
      <c r="B1003" s="120"/>
      <c r="D1003" s="40"/>
      <c r="E1003" s="74"/>
      <c r="F1003" s="74"/>
      <c r="G1003" s="30"/>
      <c r="H1003" s="30"/>
      <c r="I1003" s="30"/>
      <c r="J1003" s="30"/>
      <c r="K1003" s="30"/>
      <c r="L1003" s="30"/>
      <c r="M1003" s="30"/>
      <c r="N1003" s="30"/>
      <c r="P1003" s="74"/>
      <c r="Q1003" s="89"/>
      <c r="R1003" s="29"/>
      <c r="S1003" s="39"/>
      <c r="T1003" s="37"/>
      <c r="U1003" s="5"/>
      <c r="V1003" s="52"/>
      <c r="W1003" s="56"/>
      <c r="X1003" s="39"/>
      <c r="Y1003" s="52"/>
      <c r="Z1003" s="6"/>
      <c r="AA1003" s="39"/>
      <c r="AB1003" s="60"/>
      <c r="AC1003" s="39"/>
      <c r="AD1003" s="60"/>
      <c r="AE1003" s="75"/>
      <c r="AF1003" s="154"/>
      <c r="AG1003" s="39"/>
      <c r="AH1003" s="52"/>
      <c r="AJ1003" s="17"/>
      <c r="AK1003" s="17"/>
      <c r="AL1003" s="17"/>
      <c r="AM1003" s="17"/>
      <c r="AO1003" s="31"/>
    </row>
    <row r="1004" spans="2:41" s="3" customFormat="1" ht="9.9499999999999993" customHeight="1" x14ac:dyDescent="0.2">
      <c r="B1004" s="120"/>
      <c r="D1004" s="40"/>
      <c r="E1004" s="74"/>
      <c r="F1004" s="74"/>
      <c r="G1004" s="30"/>
      <c r="H1004" s="30"/>
      <c r="I1004" s="30"/>
      <c r="J1004" s="30"/>
      <c r="K1004" s="30"/>
      <c r="L1004" s="30"/>
      <c r="M1004" s="30"/>
      <c r="N1004" s="30"/>
      <c r="P1004" s="74"/>
      <c r="Q1004" s="89"/>
      <c r="R1004" s="29"/>
      <c r="S1004" s="39"/>
      <c r="T1004" s="37"/>
      <c r="U1004" s="5"/>
      <c r="V1004" s="52"/>
      <c r="W1004" s="56"/>
      <c r="X1004" s="39"/>
      <c r="Y1004" s="52"/>
      <c r="Z1004" s="6"/>
      <c r="AA1004" s="39"/>
      <c r="AB1004" s="60"/>
      <c r="AC1004" s="39"/>
      <c r="AD1004" s="60"/>
      <c r="AE1004" s="75"/>
      <c r="AF1004" s="154"/>
      <c r="AG1004" s="39"/>
      <c r="AH1004" s="52"/>
      <c r="AJ1004" s="17"/>
      <c r="AK1004" s="17"/>
      <c r="AL1004" s="17"/>
      <c r="AM1004" s="17"/>
      <c r="AO1004" s="31"/>
    </row>
    <row r="1005" spans="2:41" s="3" customFormat="1" ht="9.9499999999999993" customHeight="1" x14ac:dyDescent="0.2">
      <c r="B1005" s="120"/>
      <c r="D1005" s="40"/>
      <c r="E1005" s="74"/>
      <c r="F1005" s="74"/>
      <c r="G1005" s="30"/>
      <c r="H1005" s="30"/>
      <c r="I1005" s="30"/>
      <c r="J1005" s="30"/>
      <c r="K1005" s="30"/>
      <c r="L1005" s="30"/>
      <c r="M1005" s="30"/>
      <c r="N1005" s="30"/>
      <c r="P1005" s="74"/>
      <c r="Q1005" s="89"/>
      <c r="R1005" s="29"/>
      <c r="S1005" s="39"/>
      <c r="T1005" s="37"/>
      <c r="U1005" s="5"/>
      <c r="V1005" s="52"/>
      <c r="W1005" s="56"/>
      <c r="X1005" s="39"/>
      <c r="Y1005" s="52"/>
      <c r="Z1005" s="6"/>
      <c r="AA1005" s="39"/>
      <c r="AB1005" s="60"/>
      <c r="AC1005" s="39"/>
      <c r="AD1005" s="60"/>
      <c r="AE1005" s="75"/>
      <c r="AF1005" s="154"/>
      <c r="AG1005" s="39"/>
      <c r="AH1005" s="52"/>
      <c r="AJ1005" s="17"/>
      <c r="AK1005" s="17"/>
      <c r="AL1005" s="17"/>
      <c r="AM1005" s="17"/>
      <c r="AO1005" s="31"/>
    </row>
    <row r="1006" spans="2:41" s="3" customFormat="1" ht="9.9499999999999993" customHeight="1" x14ac:dyDescent="0.2">
      <c r="B1006" s="120"/>
      <c r="D1006" s="40"/>
      <c r="E1006" s="74"/>
      <c r="F1006" s="74"/>
      <c r="G1006" s="30"/>
      <c r="H1006" s="30"/>
      <c r="I1006" s="30"/>
      <c r="J1006" s="30"/>
      <c r="K1006" s="30"/>
      <c r="L1006" s="30"/>
      <c r="M1006" s="30"/>
      <c r="N1006" s="30"/>
      <c r="P1006" s="74"/>
      <c r="Q1006" s="89"/>
      <c r="R1006" s="29"/>
      <c r="S1006" s="39"/>
      <c r="T1006" s="37"/>
      <c r="U1006" s="5"/>
      <c r="V1006" s="52"/>
      <c r="W1006" s="56"/>
      <c r="X1006" s="39"/>
      <c r="Y1006" s="52"/>
      <c r="Z1006" s="6"/>
      <c r="AA1006" s="39"/>
      <c r="AB1006" s="60"/>
      <c r="AC1006" s="39"/>
      <c r="AD1006" s="60"/>
      <c r="AE1006" s="75"/>
      <c r="AF1006" s="154"/>
      <c r="AG1006" s="39"/>
      <c r="AH1006" s="52"/>
      <c r="AJ1006" s="17"/>
      <c r="AK1006" s="17"/>
      <c r="AL1006" s="17"/>
      <c r="AM1006" s="17"/>
      <c r="AO1006" s="31"/>
    </row>
    <row r="1007" spans="2:41" s="3" customFormat="1" ht="9.9499999999999993" customHeight="1" x14ac:dyDescent="0.2">
      <c r="B1007" s="120"/>
      <c r="D1007" s="40"/>
      <c r="E1007" s="74"/>
      <c r="F1007" s="74"/>
      <c r="G1007" s="30"/>
      <c r="H1007" s="30"/>
      <c r="I1007" s="30"/>
      <c r="J1007" s="30"/>
      <c r="K1007" s="30"/>
      <c r="L1007" s="30"/>
      <c r="M1007" s="30"/>
      <c r="N1007" s="30"/>
      <c r="P1007" s="74"/>
      <c r="Q1007" s="89"/>
      <c r="R1007" s="29"/>
      <c r="S1007" s="39"/>
      <c r="T1007" s="37"/>
      <c r="U1007" s="5"/>
      <c r="V1007" s="52"/>
      <c r="W1007" s="56"/>
      <c r="X1007" s="39"/>
      <c r="Y1007" s="52"/>
      <c r="Z1007" s="6"/>
      <c r="AA1007" s="39"/>
      <c r="AB1007" s="60"/>
      <c r="AC1007" s="39"/>
      <c r="AD1007" s="60"/>
      <c r="AE1007" s="75"/>
      <c r="AF1007" s="154"/>
      <c r="AG1007" s="39"/>
      <c r="AH1007" s="52"/>
      <c r="AJ1007" s="17"/>
      <c r="AK1007" s="17"/>
      <c r="AL1007" s="17"/>
      <c r="AM1007" s="17"/>
      <c r="AO1007" s="31"/>
    </row>
    <row r="1008" spans="2:41" s="3" customFormat="1" ht="9.9499999999999993" customHeight="1" x14ac:dyDescent="0.2">
      <c r="B1008" s="120"/>
      <c r="D1008" s="40"/>
      <c r="E1008" s="74"/>
      <c r="F1008" s="74"/>
      <c r="G1008" s="30"/>
      <c r="H1008" s="30"/>
      <c r="I1008" s="30"/>
      <c r="J1008" s="30"/>
      <c r="K1008" s="30"/>
      <c r="L1008" s="30"/>
      <c r="M1008" s="30"/>
      <c r="N1008" s="30"/>
      <c r="P1008" s="74"/>
      <c r="Q1008" s="89"/>
      <c r="R1008" s="29"/>
      <c r="S1008" s="39"/>
      <c r="T1008" s="37"/>
      <c r="U1008" s="5"/>
      <c r="V1008" s="52"/>
      <c r="W1008" s="56"/>
      <c r="X1008" s="39"/>
      <c r="Y1008" s="52"/>
      <c r="Z1008" s="6"/>
      <c r="AA1008" s="39"/>
      <c r="AB1008" s="60"/>
      <c r="AC1008" s="39"/>
      <c r="AD1008" s="60"/>
      <c r="AE1008" s="75"/>
      <c r="AF1008" s="154"/>
      <c r="AG1008" s="39"/>
      <c r="AH1008" s="52"/>
      <c r="AJ1008" s="17"/>
      <c r="AK1008" s="17"/>
      <c r="AL1008" s="17"/>
      <c r="AM1008" s="17"/>
      <c r="AO1008" s="31"/>
    </row>
    <row r="1009" spans="2:41" s="3" customFormat="1" ht="9.9499999999999993" customHeight="1" x14ac:dyDescent="0.2">
      <c r="B1009" s="120"/>
      <c r="D1009" s="40"/>
      <c r="E1009" s="74"/>
      <c r="F1009" s="74"/>
      <c r="G1009" s="30"/>
      <c r="H1009" s="30"/>
      <c r="I1009" s="30"/>
      <c r="J1009" s="30"/>
      <c r="K1009" s="30"/>
      <c r="L1009" s="30"/>
      <c r="M1009" s="30"/>
      <c r="N1009" s="30"/>
      <c r="P1009" s="74"/>
      <c r="Q1009" s="89"/>
      <c r="R1009" s="29"/>
      <c r="S1009" s="39"/>
      <c r="T1009" s="37"/>
      <c r="U1009" s="5"/>
      <c r="V1009" s="52"/>
      <c r="W1009" s="56"/>
      <c r="X1009" s="39"/>
      <c r="Y1009" s="52"/>
      <c r="Z1009" s="6"/>
      <c r="AA1009" s="39"/>
      <c r="AB1009" s="60"/>
      <c r="AC1009" s="39"/>
      <c r="AD1009" s="60"/>
      <c r="AE1009" s="75"/>
      <c r="AF1009" s="154"/>
      <c r="AG1009" s="39"/>
      <c r="AH1009" s="52"/>
      <c r="AJ1009" s="17"/>
      <c r="AK1009" s="17"/>
      <c r="AL1009" s="17"/>
      <c r="AM1009" s="17"/>
      <c r="AO1009" s="31"/>
    </row>
    <row r="1010" spans="2:41" s="3" customFormat="1" ht="9.9499999999999993" customHeight="1" x14ac:dyDescent="0.2">
      <c r="B1010" s="120"/>
      <c r="D1010" s="40"/>
      <c r="E1010" s="74"/>
      <c r="F1010" s="74"/>
      <c r="G1010" s="30"/>
      <c r="H1010" s="30"/>
      <c r="I1010" s="30"/>
      <c r="J1010" s="30"/>
      <c r="K1010" s="30"/>
      <c r="L1010" s="30"/>
      <c r="M1010" s="30"/>
      <c r="N1010" s="30"/>
      <c r="P1010" s="74"/>
      <c r="Q1010" s="89"/>
      <c r="R1010" s="29"/>
      <c r="S1010" s="39"/>
      <c r="T1010" s="37"/>
      <c r="U1010" s="5"/>
      <c r="V1010" s="52"/>
      <c r="W1010" s="56"/>
      <c r="X1010" s="39"/>
      <c r="Y1010" s="52"/>
      <c r="Z1010" s="6"/>
      <c r="AA1010" s="39"/>
      <c r="AB1010" s="60"/>
      <c r="AC1010" s="39"/>
      <c r="AD1010" s="60"/>
      <c r="AE1010" s="75"/>
      <c r="AF1010" s="154"/>
      <c r="AG1010" s="39"/>
      <c r="AH1010" s="52"/>
      <c r="AJ1010" s="17"/>
      <c r="AK1010" s="17"/>
      <c r="AL1010" s="17"/>
      <c r="AM1010" s="17"/>
      <c r="AO1010" s="31"/>
    </row>
    <row r="1011" spans="2:41" s="3" customFormat="1" ht="9.9499999999999993" customHeight="1" x14ac:dyDescent="0.2">
      <c r="B1011" s="120"/>
      <c r="D1011" s="40"/>
      <c r="E1011" s="74"/>
      <c r="F1011" s="74"/>
      <c r="G1011" s="30"/>
      <c r="H1011" s="30"/>
      <c r="I1011" s="30"/>
      <c r="J1011" s="30"/>
      <c r="K1011" s="30"/>
      <c r="L1011" s="30"/>
      <c r="M1011" s="30"/>
      <c r="N1011" s="30"/>
      <c r="P1011" s="74"/>
      <c r="Q1011" s="89"/>
      <c r="R1011" s="29"/>
      <c r="S1011" s="39"/>
      <c r="T1011" s="37"/>
      <c r="U1011" s="5"/>
      <c r="V1011" s="52"/>
      <c r="W1011" s="56"/>
      <c r="X1011" s="39"/>
      <c r="Y1011" s="52"/>
      <c r="Z1011" s="6"/>
      <c r="AA1011" s="39"/>
      <c r="AB1011" s="60"/>
      <c r="AC1011" s="39"/>
      <c r="AD1011" s="60"/>
      <c r="AE1011" s="75"/>
      <c r="AF1011" s="154"/>
      <c r="AG1011" s="39"/>
      <c r="AH1011" s="52"/>
      <c r="AJ1011" s="17"/>
      <c r="AK1011" s="17"/>
      <c r="AL1011" s="17"/>
      <c r="AM1011" s="17"/>
      <c r="AO1011" s="31"/>
    </row>
    <row r="1012" spans="2:41" s="3" customFormat="1" ht="9.9499999999999993" customHeight="1" x14ac:dyDescent="0.2">
      <c r="B1012" s="120"/>
      <c r="D1012" s="40"/>
      <c r="E1012" s="74"/>
      <c r="F1012" s="74"/>
      <c r="G1012" s="30"/>
      <c r="H1012" s="30"/>
      <c r="I1012" s="30"/>
      <c r="J1012" s="30"/>
      <c r="K1012" s="30"/>
      <c r="L1012" s="30"/>
      <c r="M1012" s="30"/>
      <c r="N1012" s="30"/>
      <c r="P1012" s="74"/>
      <c r="Q1012" s="89"/>
      <c r="R1012" s="29"/>
      <c r="S1012" s="39"/>
      <c r="T1012" s="37"/>
      <c r="U1012" s="5"/>
      <c r="V1012" s="52"/>
      <c r="W1012" s="56"/>
      <c r="X1012" s="39"/>
      <c r="Y1012" s="52"/>
      <c r="Z1012" s="6"/>
      <c r="AA1012" s="39"/>
      <c r="AB1012" s="60"/>
      <c r="AC1012" s="39"/>
      <c r="AD1012" s="60"/>
      <c r="AE1012" s="75"/>
      <c r="AF1012" s="154"/>
      <c r="AG1012" s="39"/>
      <c r="AH1012" s="52"/>
      <c r="AJ1012" s="17"/>
      <c r="AK1012" s="17"/>
      <c r="AL1012" s="17"/>
      <c r="AM1012" s="17"/>
      <c r="AO1012" s="31"/>
    </row>
    <row r="1013" spans="2:41" s="3" customFormat="1" ht="9.9499999999999993" customHeight="1" x14ac:dyDescent="0.2">
      <c r="B1013" s="120"/>
      <c r="D1013" s="40"/>
      <c r="E1013" s="74"/>
      <c r="F1013" s="74"/>
      <c r="G1013" s="30"/>
      <c r="H1013" s="30"/>
      <c r="I1013" s="30"/>
      <c r="J1013" s="30"/>
      <c r="K1013" s="30"/>
      <c r="L1013" s="30"/>
      <c r="M1013" s="30"/>
      <c r="N1013" s="30"/>
      <c r="P1013" s="74"/>
      <c r="Q1013" s="89"/>
      <c r="R1013" s="29"/>
      <c r="S1013" s="39"/>
      <c r="T1013" s="37"/>
      <c r="U1013" s="5"/>
      <c r="V1013" s="52"/>
      <c r="W1013" s="56"/>
      <c r="X1013" s="39"/>
      <c r="Y1013" s="52"/>
      <c r="Z1013" s="6"/>
      <c r="AA1013" s="39"/>
      <c r="AB1013" s="60"/>
      <c r="AC1013" s="39"/>
      <c r="AD1013" s="60"/>
      <c r="AE1013" s="75"/>
      <c r="AF1013" s="154"/>
      <c r="AG1013" s="39"/>
      <c r="AH1013" s="52"/>
      <c r="AJ1013" s="17"/>
      <c r="AK1013" s="17"/>
      <c r="AL1013" s="17"/>
      <c r="AM1013" s="17"/>
      <c r="AO1013" s="31"/>
    </row>
    <row r="1014" spans="2:41" s="3" customFormat="1" ht="9.9499999999999993" customHeight="1" x14ac:dyDescent="0.2">
      <c r="B1014" s="120"/>
      <c r="D1014" s="40" t="s">
        <v>139</v>
      </c>
      <c r="E1014" s="74"/>
      <c r="F1014" s="74"/>
      <c r="G1014" s="30"/>
      <c r="H1014" s="30"/>
      <c r="I1014" s="30"/>
      <c r="J1014" s="30"/>
      <c r="K1014" s="30"/>
      <c r="L1014" s="30"/>
      <c r="M1014" s="30"/>
      <c r="N1014" s="30"/>
      <c r="P1014" s="74"/>
      <c r="Q1014" s="89"/>
      <c r="R1014" s="29"/>
      <c r="S1014" s="39"/>
      <c r="T1014" s="37"/>
      <c r="U1014" s="5"/>
      <c r="V1014" s="52"/>
      <c r="W1014" s="56"/>
      <c r="X1014" s="39"/>
      <c r="Y1014" s="52"/>
      <c r="Z1014" s="6"/>
      <c r="AA1014" s="39"/>
      <c r="AB1014" s="60"/>
      <c r="AC1014" s="39"/>
      <c r="AD1014" s="60"/>
      <c r="AE1014" s="75"/>
      <c r="AF1014" s="154"/>
      <c r="AG1014" s="39"/>
      <c r="AH1014" s="52"/>
      <c r="AJ1014" s="17"/>
      <c r="AK1014" s="17"/>
      <c r="AL1014" s="17"/>
      <c r="AM1014" s="17"/>
      <c r="AO1014" s="31"/>
    </row>
    <row r="1015" spans="2:41" s="3" customFormat="1" ht="9.9499999999999993" customHeight="1" x14ac:dyDescent="0.2">
      <c r="B1015" s="120"/>
      <c r="D1015" s="40"/>
      <c r="E1015" s="74"/>
      <c r="F1015" s="74"/>
      <c r="G1015" s="30"/>
      <c r="H1015" s="30"/>
      <c r="I1015" s="30"/>
      <c r="J1015" s="30"/>
      <c r="K1015" s="30"/>
      <c r="L1015" s="30"/>
      <c r="M1015" s="30"/>
      <c r="N1015" s="30"/>
      <c r="P1015" s="74"/>
      <c r="Q1015" s="89"/>
      <c r="R1015" s="29"/>
      <c r="S1015" s="39"/>
      <c r="T1015" s="37"/>
      <c r="U1015" s="5"/>
      <c r="V1015" s="52"/>
      <c r="W1015" s="56"/>
      <c r="X1015" s="39"/>
      <c r="Y1015" s="52"/>
      <c r="Z1015" s="6"/>
      <c r="AA1015" s="39"/>
      <c r="AB1015" s="60"/>
      <c r="AC1015" s="39"/>
      <c r="AD1015" s="60"/>
      <c r="AE1015" s="75"/>
      <c r="AF1015" s="154"/>
      <c r="AG1015" s="39"/>
      <c r="AH1015" s="52"/>
      <c r="AJ1015" s="17"/>
      <c r="AK1015" s="17"/>
      <c r="AL1015" s="17"/>
      <c r="AM1015" s="17"/>
      <c r="AO1015" s="31"/>
    </row>
    <row r="1016" spans="2:41" s="3" customFormat="1" ht="9.9499999999999993" customHeight="1" x14ac:dyDescent="0.2">
      <c r="B1016" s="120"/>
      <c r="D1016" s="40"/>
      <c r="E1016" s="74"/>
      <c r="F1016" s="74"/>
      <c r="G1016" s="30"/>
      <c r="H1016" s="30"/>
      <c r="I1016" s="30"/>
      <c r="J1016" s="30"/>
      <c r="K1016" s="30"/>
      <c r="L1016" s="30"/>
      <c r="M1016" s="30"/>
      <c r="N1016" s="30"/>
      <c r="P1016" s="74"/>
      <c r="Q1016" s="89"/>
      <c r="R1016" s="29"/>
      <c r="S1016" s="39"/>
      <c r="T1016" s="37"/>
      <c r="U1016" s="5"/>
      <c r="V1016" s="52"/>
      <c r="W1016" s="56"/>
      <c r="X1016" s="39"/>
      <c r="Y1016" s="52"/>
      <c r="Z1016" s="6"/>
      <c r="AA1016" s="39"/>
      <c r="AB1016" s="60"/>
      <c r="AC1016" s="39"/>
      <c r="AD1016" s="60"/>
      <c r="AE1016" s="75"/>
      <c r="AF1016" s="154"/>
      <c r="AG1016" s="39"/>
      <c r="AH1016" s="52"/>
      <c r="AJ1016" s="17"/>
      <c r="AK1016" s="17"/>
      <c r="AL1016" s="17"/>
      <c r="AM1016" s="17"/>
      <c r="AO1016" s="31"/>
    </row>
    <row r="1017" spans="2:41" s="3" customFormat="1" ht="9.9499999999999993" customHeight="1" x14ac:dyDescent="0.2">
      <c r="B1017" s="120"/>
      <c r="D1017" s="40"/>
      <c r="E1017" s="74"/>
      <c r="F1017" s="74"/>
      <c r="G1017" s="30"/>
      <c r="H1017" s="30"/>
      <c r="I1017" s="30"/>
      <c r="J1017" s="30"/>
      <c r="K1017" s="30"/>
      <c r="L1017" s="30"/>
      <c r="M1017" s="30"/>
      <c r="N1017" s="30"/>
      <c r="P1017" s="74"/>
      <c r="Q1017" s="89"/>
      <c r="R1017" s="29"/>
      <c r="S1017" s="39"/>
      <c r="T1017" s="37"/>
      <c r="U1017" s="5"/>
      <c r="V1017" s="52"/>
      <c r="W1017" s="56"/>
      <c r="X1017" s="39"/>
      <c r="Y1017" s="52"/>
      <c r="Z1017" s="6"/>
      <c r="AA1017" s="39"/>
      <c r="AB1017" s="60"/>
      <c r="AC1017" s="39"/>
      <c r="AD1017" s="60"/>
      <c r="AE1017" s="75"/>
      <c r="AF1017" s="154"/>
      <c r="AG1017" s="39"/>
      <c r="AH1017" s="52"/>
      <c r="AJ1017" s="17"/>
      <c r="AK1017" s="17"/>
      <c r="AL1017" s="17"/>
      <c r="AM1017" s="17"/>
      <c r="AO1017" s="31"/>
    </row>
    <row r="1018" spans="2:41" s="3" customFormat="1" ht="9.9499999999999993" customHeight="1" x14ac:dyDescent="0.2">
      <c r="B1018" s="120"/>
      <c r="D1018" s="40"/>
      <c r="E1018" s="74"/>
      <c r="F1018" s="74"/>
      <c r="G1018" s="30"/>
      <c r="H1018" s="30"/>
      <c r="I1018" s="30"/>
      <c r="J1018" s="30"/>
      <c r="K1018" s="30"/>
      <c r="L1018" s="30"/>
      <c r="M1018" s="30"/>
      <c r="N1018" s="30"/>
      <c r="P1018" s="74"/>
      <c r="Q1018" s="89"/>
      <c r="R1018" s="29"/>
      <c r="S1018" s="39"/>
      <c r="T1018" s="37"/>
      <c r="U1018" s="5"/>
      <c r="V1018" s="52"/>
      <c r="W1018" s="56"/>
      <c r="X1018" s="39"/>
      <c r="Y1018" s="52"/>
      <c r="Z1018" s="6"/>
      <c r="AA1018" s="39"/>
      <c r="AB1018" s="60"/>
      <c r="AC1018" s="39"/>
      <c r="AD1018" s="60"/>
      <c r="AE1018" s="75"/>
      <c r="AF1018" s="154"/>
      <c r="AG1018" s="39"/>
      <c r="AH1018" s="52"/>
      <c r="AJ1018" s="17"/>
      <c r="AK1018" s="17"/>
      <c r="AL1018" s="17"/>
      <c r="AM1018" s="17"/>
      <c r="AO1018" s="31"/>
    </row>
    <row r="1019" spans="2:41" s="3" customFormat="1" ht="9.9499999999999993" customHeight="1" x14ac:dyDescent="0.2">
      <c r="B1019" s="120"/>
      <c r="D1019" s="40"/>
      <c r="E1019" s="74"/>
      <c r="F1019" s="74"/>
      <c r="G1019" s="30"/>
      <c r="H1019" s="30"/>
      <c r="I1019" s="30"/>
      <c r="J1019" s="30"/>
      <c r="K1019" s="30"/>
      <c r="L1019" s="30"/>
      <c r="M1019" s="30"/>
      <c r="N1019" s="30"/>
      <c r="P1019" s="74"/>
      <c r="Q1019" s="89"/>
      <c r="R1019" s="29"/>
      <c r="S1019" s="39"/>
      <c r="T1019" s="37"/>
      <c r="U1019" s="5"/>
      <c r="V1019" s="52"/>
      <c r="W1019" s="56"/>
      <c r="X1019" s="39"/>
      <c r="Y1019" s="52"/>
      <c r="Z1019" s="6"/>
      <c r="AA1019" s="39"/>
      <c r="AB1019" s="60"/>
      <c r="AC1019" s="39"/>
      <c r="AD1019" s="60"/>
      <c r="AE1019" s="75"/>
      <c r="AF1019" s="154"/>
      <c r="AG1019" s="39"/>
      <c r="AH1019" s="52"/>
      <c r="AJ1019" s="17"/>
      <c r="AK1019" s="17"/>
      <c r="AL1019" s="17"/>
      <c r="AM1019" s="17"/>
      <c r="AO1019" s="31"/>
    </row>
    <row r="1020" spans="2:41" s="3" customFormat="1" ht="9.9499999999999993" customHeight="1" x14ac:dyDescent="0.2">
      <c r="B1020" s="120"/>
      <c r="D1020" s="40"/>
      <c r="E1020" s="74"/>
      <c r="F1020" s="74"/>
      <c r="G1020" s="30"/>
      <c r="H1020" s="30"/>
      <c r="I1020" s="30"/>
      <c r="J1020" s="30"/>
      <c r="K1020" s="30"/>
      <c r="L1020" s="30"/>
      <c r="M1020" s="30"/>
      <c r="N1020" s="30"/>
      <c r="P1020" s="74"/>
      <c r="Q1020" s="89"/>
      <c r="R1020" s="29"/>
      <c r="S1020" s="39"/>
      <c r="T1020" s="37"/>
      <c r="U1020" s="5"/>
      <c r="V1020" s="52"/>
      <c r="W1020" s="56"/>
      <c r="X1020" s="39"/>
      <c r="Y1020" s="52"/>
      <c r="Z1020" s="6"/>
      <c r="AA1020" s="39"/>
      <c r="AB1020" s="60"/>
      <c r="AC1020" s="39"/>
      <c r="AD1020" s="60"/>
      <c r="AE1020" s="75"/>
      <c r="AF1020" s="154"/>
      <c r="AG1020" s="39"/>
      <c r="AH1020" s="52"/>
      <c r="AJ1020" s="17"/>
      <c r="AK1020" s="17"/>
      <c r="AL1020" s="17"/>
      <c r="AM1020" s="17"/>
      <c r="AO1020" s="31"/>
    </row>
    <row r="1021" spans="2:41" s="3" customFormat="1" ht="9.9499999999999993" customHeight="1" x14ac:dyDescent="0.2">
      <c r="B1021" s="120"/>
      <c r="D1021" s="40"/>
      <c r="E1021" s="74"/>
      <c r="F1021" s="74"/>
      <c r="G1021" s="30"/>
      <c r="H1021" s="30"/>
      <c r="I1021" s="30"/>
      <c r="J1021" s="30"/>
      <c r="K1021" s="30"/>
      <c r="L1021" s="30"/>
      <c r="M1021" s="30"/>
      <c r="N1021" s="30"/>
      <c r="P1021" s="74"/>
      <c r="Q1021" s="89"/>
      <c r="R1021" s="29"/>
      <c r="S1021" s="39"/>
      <c r="T1021" s="37"/>
      <c r="U1021" s="5"/>
      <c r="V1021" s="52"/>
      <c r="W1021" s="56"/>
      <c r="X1021" s="39"/>
      <c r="Y1021" s="52"/>
      <c r="Z1021" s="6"/>
      <c r="AA1021" s="39"/>
      <c r="AB1021" s="60"/>
      <c r="AC1021" s="39"/>
      <c r="AD1021" s="60"/>
      <c r="AE1021" s="75"/>
      <c r="AF1021" s="154"/>
      <c r="AG1021" s="39"/>
      <c r="AH1021" s="52"/>
      <c r="AJ1021" s="17"/>
      <c r="AK1021" s="17"/>
      <c r="AL1021" s="17"/>
      <c r="AM1021" s="17"/>
      <c r="AO1021" s="31"/>
    </row>
    <row r="1022" spans="2:41" s="3" customFormat="1" ht="9.9499999999999993" customHeight="1" x14ac:dyDescent="0.2">
      <c r="B1022" s="120"/>
      <c r="D1022" s="40"/>
      <c r="E1022" s="74"/>
      <c r="F1022" s="74"/>
      <c r="G1022" s="30"/>
      <c r="H1022" s="30"/>
      <c r="I1022" s="30"/>
      <c r="J1022" s="30"/>
      <c r="K1022" s="30"/>
      <c r="L1022" s="30"/>
      <c r="M1022" s="30"/>
      <c r="N1022" s="30"/>
      <c r="P1022" s="74"/>
      <c r="Q1022" s="89"/>
      <c r="R1022" s="29"/>
      <c r="S1022" s="39"/>
      <c r="T1022" s="37"/>
      <c r="U1022" s="5"/>
      <c r="V1022" s="52"/>
      <c r="W1022" s="56"/>
      <c r="X1022" s="39"/>
      <c r="Y1022" s="52"/>
      <c r="Z1022" s="6"/>
      <c r="AA1022" s="39"/>
      <c r="AB1022" s="60"/>
      <c r="AC1022" s="39"/>
      <c r="AD1022" s="60"/>
      <c r="AE1022" s="75"/>
      <c r="AF1022" s="154"/>
      <c r="AG1022" s="39"/>
      <c r="AH1022" s="52"/>
      <c r="AJ1022" s="17"/>
      <c r="AK1022" s="17"/>
      <c r="AL1022" s="17"/>
      <c r="AM1022" s="17"/>
      <c r="AO1022" s="31"/>
    </row>
    <row r="1023" spans="2:41" s="3" customFormat="1" ht="9.9499999999999993" customHeight="1" x14ac:dyDescent="0.2">
      <c r="B1023" s="120"/>
      <c r="D1023" s="40"/>
      <c r="E1023" s="74"/>
      <c r="F1023" s="74"/>
      <c r="G1023" s="30"/>
      <c r="H1023" s="30"/>
      <c r="I1023" s="30"/>
      <c r="J1023" s="30"/>
      <c r="K1023" s="30"/>
      <c r="L1023" s="30"/>
      <c r="M1023" s="30"/>
      <c r="N1023" s="30"/>
      <c r="P1023" s="74"/>
      <c r="Q1023" s="89"/>
      <c r="R1023" s="29"/>
      <c r="S1023" s="39"/>
      <c r="T1023" s="37"/>
      <c r="U1023" s="5"/>
      <c r="V1023" s="52"/>
      <c r="W1023" s="56"/>
      <c r="X1023" s="39"/>
      <c r="Y1023" s="52"/>
      <c r="Z1023" s="6"/>
      <c r="AA1023" s="39"/>
      <c r="AB1023" s="60"/>
      <c r="AC1023" s="39"/>
      <c r="AD1023" s="60"/>
      <c r="AE1023" s="75"/>
      <c r="AF1023" s="154"/>
      <c r="AG1023" s="39"/>
      <c r="AH1023" s="52"/>
      <c r="AJ1023" s="17"/>
      <c r="AK1023" s="17"/>
      <c r="AL1023" s="17"/>
      <c r="AM1023" s="17"/>
      <c r="AO1023" s="31"/>
    </row>
    <row r="1024" spans="2:41" s="3" customFormat="1" ht="9.9499999999999993" customHeight="1" x14ac:dyDescent="0.2">
      <c r="B1024" s="120"/>
      <c r="D1024" s="40"/>
      <c r="E1024" s="74"/>
      <c r="F1024" s="74"/>
      <c r="G1024" s="30"/>
      <c r="H1024" s="30"/>
      <c r="I1024" s="30"/>
      <c r="J1024" s="30"/>
      <c r="K1024" s="30"/>
      <c r="L1024" s="30"/>
      <c r="M1024" s="30"/>
      <c r="N1024" s="30"/>
      <c r="P1024" s="74"/>
      <c r="Q1024" s="89"/>
      <c r="R1024" s="29"/>
      <c r="S1024" s="39"/>
      <c r="T1024" s="37"/>
      <c r="U1024" s="5"/>
      <c r="V1024" s="52"/>
      <c r="W1024" s="56"/>
      <c r="X1024" s="39"/>
      <c r="Y1024" s="52"/>
      <c r="Z1024" s="6"/>
      <c r="AA1024" s="39"/>
      <c r="AB1024" s="60"/>
      <c r="AC1024" s="39"/>
      <c r="AD1024" s="60"/>
      <c r="AE1024" s="75"/>
      <c r="AF1024" s="154"/>
      <c r="AG1024" s="39"/>
      <c r="AH1024" s="52"/>
      <c r="AJ1024" s="17"/>
      <c r="AK1024" s="17"/>
      <c r="AL1024" s="17"/>
      <c r="AM1024" s="17"/>
      <c r="AO1024" s="31"/>
    </row>
    <row r="1025" spans="2:42" s="3" customFormat="1" ht="9.9499999999999993" customHeight="1" x14ac:dyDescent="0.2">
      <c r="B1025" s="120"/>
      <c r="D1025" s="40"/>
      <c r="E1025" s="74"/>
      <c r="F1025" s="74"/>
      <c r="G1025" s="30"/>
      <c r="H1025" s="30"/>
      <c r="I1025" s="30"/>
      <c r="J1025" s="30"/>
      <c r="K1025" s="30"/>
      <c r="L1025" s="30"/>
      <c r="M1025" s="30"/>
      <c r="N1025" s="30"/>
      <c r="P1025" s="74"/>
      <c r="Q1025" s="89"/>
      <c r="R1025" s="29"/>
      <c r="S1025" s="39"/>
      <c r="T1025" s="37"/>
      <c r="U1025" s="5"/>
      <c r="V1025" s="52"/>
      <c r="W1025" s="56"/>
      <c r="X1025" s="39"/>
      <c r="Y1025" s="52"/>
      <c r="Z1025" s="6"/>
      <c r="AA1025" s="39"/>
      <c r="AB1025" s="60"/>
      <c r="AC1025" s="39"/>
      <c r="AD1025" s="60"/>
      <c r="AE1025" s="75"/>
      <c r="AF1025" s="154"/>
      <c r="AG1025" s="39"/>
      <c r="AH1025" s="52"/>
      <c r="AJ1025" s="17"/>
      <c r="AK1025" s="17"/>
      <c r="AL1025" s="17"/>
      <c r="AM1025" s="17"/>
      <c r="AO1025" s="31"/>
    </row>
    <row r="1026" spans="2:42" s="3" customFormat="1" ht="9.9499999999999993" customHeight="1" x14ac:dyDescent="0.2">
      <c r="B1026" s="120"/>
      <c r="D1026" s="40"/>
      <c r="E1026" s="74"/>
      <c r="F1026" s="74"/>
      <c r="G1026" s="30"/>
      <c r="H1026" s="30"/>
      <c r="I1026" s="30"/>
      <c r="J1026" s="30"/>
      <c r="K1026" s="30"/>
      <c r="L1026" s="30"/>
      <c r="M1026" s="30"/>
      <c r="N1026" s="30"/>
      <c r="P1026" s="74"/>
      <c r="Q1026" s="89"/>
      <c r="R1026" s="29"/>
      <c r="S1026" s="39"/>
      <c r="T1026" s="37"/>
      <c r="U1026" s="5"/>
      <c r="V1026" s="52"/>
      <c r="W1026" s="56"/>
      <c r="X1026" s="39"/>
      <c r="Y1026" s="52"/>
      <c r="Z1026" s="6"/>
      <c r="AA1026" s="39"/>
      <c r="AB1026" s="60"/>
      <c r="AC1026" s="39"/>
      <c r="AD1026" s="60"/>
      <c r="AE1026" s="75"/>
      <c r="AF1026" s="154"/>
      <c r="AG1026" s="39"/>
      <c r="AH1026" s="52"/>
      <c r="AJ1026" s="17"/>
      <c r="AK1026" s="17"/>
      <c r="AL1026" s="17"/>
      <c r="AM1026" s="17"/>
      <c r="AO1026" s="31"/>
    </row>
    <row r="1027" spans="2:42" s="3" customFormat="1" ht="9.9499999999999993" customHeight="1" x14ac:dyDescent="0.2">
      <c r="B1027" s="120"/>
      <c r="D1027" s="40"/>
      <c r="E1027" s="74"/>
      <c r="F1027" s="74"/>
      <c r="G1027" s="30"/>
      <c r="H1027" s="30"/>
      <c r="I1027" s="30"/>
      <c r="J1027" s="30"/>
      <c r="K1027" s="30"/>
      <c r="L1027" s="30"/>
      <c r="M1027" s="30"/>
      <c r="N1027" s="30"/>
      <c r="P1027" s="74"/>
      <c r="Q1027" s="89"/>
      <c r="R1027" s="29"/>
      <c r="S1027" s="39"/>
      <c r="T1027" s="37"/>
      <c r="U1027" s="5"/>
      <c r="V1027" s="52"/>
      <c r="W1027" s="56"/>
      <c r="X1027" s="39"/>
      <c r="Y1027" s="52"/>
      <c r="Z1027" s="6"/>
      <c r="AA1027" s="39"/>
      <c r="AB1027" s="60"/>
      <c r="AC1027" s="39"/>
      <c r="AD1027" s="60"/>
      <c r="AE1027" s="75"/>
      <c r="AF1027" s="154"/>
      <c r="AG1027" s="39"/>
      <c r="AH1027" s="52"/>
      <c r="AJ1027" s="17"/>
      <c r="AK1027" s="17"/>
      <c r="AL1027" s="17"/>
      <c r="AM1027" s="17"/>
      <c r="AO1027" s="31"/>
    </row>
    <row r="1028" spans="2:42" s="3" customFormat="1" ht="9.9499999999999993" customHeight="1" x14ac:dyDescent="0.2">
      <c r="B1028" s="120"/>
      <c r="D1028" s="40"/>
      <c r="E1028" s="74"/>
      <c r="F1028" s="74"/>
      <c r="G1028" s="30"/>
      <c r="H1028" s="30"/>
      <c r="I1028" s="30"/>
      <c r="J1028" s="30"/>
      <c r="K1028" s="30"/>
      <c r="L1028" s="30"/>
      <c r="M1028" s="30"/>
      <c r="N1028" s="30"/>
      <c r="P1028" s="74"/>
      <c r="Q1028" s="89"/>
      <c r="R1028" s="29"/>
      <c r="S1028" s="39"/>
      <c r="T1028" s="37"/>
      <c r="U1028" s="5"/>
      <c r="V1028" s="52"/>
      <c r="W1028" s="56"/>
      <c r="X1028" s="39"/>
      <c r="Y1028" s="52"/>
      <c r="Z1028" s="6"/>
      <c r="AA1028" s="39"/>
      <c r="AB1028" s="60"/>
      <c r="AC1028" s="39"/>
      <c r="AD1028" s="60"/>
      <c r="AE1028" s="75"/>
      <c r="AF1028" s="154"/>
      <c r="AG1028" s="39"/>
      <c r="AH1028" s="52"/>
      <c r="AJ1028" s="17"/>
      <c r="AK1028" s="17"/>
      <c r="AL1028" s="17"/>
      <c r="AM1028" s="17"/>
      <c r="AO1028" s="31"/>
    </row>
    <row r="1029" spans="2:42" s="3" customFormat="1" ht="9.9499999999999993" customHeight="1" x14ac:dyDescent="0.2">
      <c r="B1029" s="120"/>
      <c r="D1029" s="40"/>
      <c r="E1029" s="74"/>
      <c r="F1029" s="74"/>
      <c r="G1029" s="30"/>
      <c r="H1029" s="30"/>
      <c r="I1029" s="30"/>
      <c r="J1029" s="30"/>
      <c r="K1029" s="30"/>
      <c r="L1029" s="30"/>
      <c r="M1029" s="30"/>
      <c r="N1029" s="30"/>
      <c r="P1029" s="74"/>
      <c r="Q1029" s="89"/>
      <c r="R1029" s="29"/>
      <c r="S1029" s="39"/>
      <c r="T1029" s="37"/>
      <c r="U1029" s="5"/>
      <c r="V1029" s="52"/>
      <c r="W1029" s="56"/>
      <c r="X1029" s="39"/>
      <c r="Y1029" s="52"/>
      <c r="Z1029" s="6"/>
      <c r="AA1029" s="39"/>
      <c r="AB1029" s="60"/>
      <c r="AC1029" s="39"/>
      <c r="AD1029" s="60"/>
      <c r="AE1029" s="75"/>
      <c r="AF1029" s="154"/>
      <c r="AG1029" s="39"/>
      <c r="AH1029" s="52"/>
      <c r="AJ1029" s="17"/>
      <c r="AK1029" s="17"/>
      <c r="AL1029" s="17"/>
      <c r="AM1029" s="17"/>
      <c r="AO1029" s="31"/>
    </row>
    <row r="1030" spans="2:42" s="3" customFormat="1" ht="9.9499999999999993" customHeight="1" x14ac:dyDescent="0.2">
      <c r="B1030" s="120"/>
      <c r="D1030" s="40"/>
      <c r="E1030" s="74"/>
      <c r="F1030" s="74"/>
      <c r="G1030" s="30"/>
      <c r="H1030" s="30"/>
      <c r="I1030" s="30"/>
      <c r="J1030" s="30"/>
      <c r="K1030" s="30"/>
      <c r="L1030" s="30"/>
      <c r="M1030" s="30"/>
      <c r="N1030" s="30"/>
      <c r="P1030" s="74"/>
      <c r="Q1030" s="89"/>
      <c r="R1030" s="29"/>
      <c r="S1030" s="39"/>
      <c r="T1030" s="37"/>
      <c r="U1030" s="5"/>
      <c r="V1030" s="52"/>
      <c r="W1030" s="56"/>
      <c r="X1030" s="39"/>
      <c r="Y1030" s="52"/>
      <c r="Z1030" s="6"/>
      <c r="AA1030" s="39"/>
      <c r="AB1030" s="60"/>
      <c r="AC1030" s="39"/>
      <c r="AD1030" s="60"/>
      <c r="AE1030" s="75"/>
      <c r="AF1030" s="154"/>
      <c r="AG1030" s="39"/>
      <c r="AH1030" s="52"/>
      <c r="AJ1030" s="17"/>
      <c r="AK1030" s="17"/>
      <c r="AL1030" s="17"/>
      <c r="AM1030" s="17"/>
      <c r="AO1030" s="31"/>
    </row>
    <row r="1031" spans="2:42" s="3" customFormat="1" ht="9.9499999999999993" customHeight="1" x14ac:dyDescent="0.2">
      <c r="B1031" s="120"/>
      <c r="D1031" s="40" t="s">
        <v>139</v>
      </c>
      <c r="E1031" s="74"/>
      <c r="F1031" s="74"/>
      <c r="G1031" s="30"/>
      <c r="H1031" s="30"/>
      <c r="I1031" s="30"/>
      <c r="J1031" s="30"/>
      <c r="K1031" s="30"/>
      <c r="L1031" s="30"/>
      <c r="M1031" s="30"/>
      <c r="N1031" s="30"/>
      <c r="P1031" s="74"/>
      <c r="Q1031" s="89"/>
      <c r="R1031" s="29"/>
      <c r="S1031" s="39"/>
      <c r="T1031" s="37"/>
      <c r="U1031" s="5"/>
      <c r="V1031" s="52"/>
      <c r="W1031" s="56"/>
      <c r="X1031" s="39"/>
      <c r="Y1031" s="52"/>
      <c r="Z1031" s="6"/>
      <c r="AA1031" s="39"/>
      <c r="AB1031" s="60"/>
      <c r="AC1031" s="39"/>
      <c r="AD1031" s="60"/>
      <c r="AE1031" s="75"/>
      <c r="AF1031" s="154"/>
      <c r="AG1031" s="39"/>
      <c r="AH1031" s="52"/>
      <c r="AJ1031" s="17"/>
      <c r="AK1031" s="17"/>
      <c r="AL1031" s="17"/>
      <c r="AM1031" s="17"/>
      <c r="AO1031" s="31"/>
    </row>
    <row r="1032" spans="2:42" s="3" customFormat="1" ht="9.9499999999999993" customHeight="1" x14ac:dyDescent="0.2">
      <c r="B1032" s="120"/>
      <c r="D1032" s="40"/>
      <c r="E1032" s="74"/>
      <c r="F1032" s="74"/>
      <c r="G1032" s="30"/>
      <c r="H1032" s="30"/>
      <c r="I1032" s="30"/>
      <c r="J1032" s="30"/>
      <c r="K1032" s="30"/>
      <c r="L1032" s="30"/>
      <c r="M1032" s="30"/>
      <c r="N1032" s="30"/>
      <c r="P1032" s="74"/>
      <c r="Q1032" s="89"/>
      <c r="R1032" s="29"/>
      <c r="S1032" s="39"/>
      <c r="T1032" s="37"/>
      <c r="U1032" s="5"/>
      <c r="V1032" s="52"/>
      <c r="W1032" s="56"/>
      <c r="X1032" s="39"/>
      <c r="Y1032" s="52"/>
      <c r="Z1032" s="6"/>
      <c r="AA1032" s="39"/>
      <c r="AB1032" s="60"/>
      <c r="AC1032" s="39"/>
      <c r="AD1032" s="60"/>
      <c r="AE1032" s="75"/>
      <c r="AF1032" s="154"/>
      <c r="AG1032" s="39"/>
      <c r="AH1032" s="52"/>
      <c r="AJ1032" s="17"/>
      <c r="AK1032" s="17"/>
      <c r="AL1032" s="17"/>
      <c r="AM1032" s="17"/>
      <c r="AO1032" s="31"/>
    </row>
    <row r="1033" spans="2:42" s="3" customFormat="1" ht="9.9499999999999993" customHeight="1" x14ac:dyDescent="0.2">
      <c r="B1033" s="120"/>
      <c r="D1033" s="40"/>
      <c r="E1033" s="74"/>
      <c r="F1033" s="74"/>
      <c r="G1033" s="30"/>
      <c r="H1033" s="30"/>
      <c r="I1033" s="30"/>
      <c r="J1033" s="30"/>
      <c r="K1033" s="30"/>
      <c r="L1033" s="30"/>
      <c r="M1033" s="30"/>
      <c r="N1033" s="30"/>
      <c r="P1033" s="74"/>
      <c r="Q1033" s="89"/>
      <c r="R1033" s="29"/>
      <c r="S1033" s="39"/>
      <c r="T1033" s="37"/>
      <c r="U1033" s="5"/>
      <c r="V1033" s="52"/>
      <c r="W1033" s="56"/>
      <c r="X1033" s="39"/>
      <c r="Y1033" s="52"/>
      <c r="Z1033" s="6"/>
      <c r="AA1033" s="39"/>
      <c r="AB1033" s="60"/>
      <c r="AC1033" s="39"/>
      <c r="AD1033" s="60"/>
      <c r="AE1033" s="75"/>
      <c r="AF1033" s="154"/>
      <c r="AG1033" s="39"/>
      <c r="AH1033" s="52"/>
      <c r="AJ1033" s="17"/>
      <c r="AK1033" s="17"/>
      <c r="AL1033" s="17"/>
      <c r="AM1033" s="17"/>
      <c r="AO1033" s="31"/>
    </row>
    <row r="1034" spans="2:42" s="3" customFormat="1" ht="9.9499999999999993" customHeight="1" x14ac:dyDescent="0.2">
      <c r="B1034" s="120"/>
      <c r="D1034" s="40"/>
      <c r="E1034" s="74"/>
      <c r="F1034" s="74"/>
      <c r="G1034" s="30"/>
      <c r="H1034" s="30"/>
      <c r="I1034" s="30"/>
      <c r="J1034" s="30"/>
      <c r="K1034" s="30"/>
      <c r="L1034" s="30"/>
      <c r="M1034" s="30"/>
      <c r="N1034" s="30"/>
      <c r="P1034" s="74"/>
      <c r="Q1034" s="89"/>
      <c r="R1034" s="29"/>
      <c r="S1034" s="39"/>
      <c r="T1034" s="37"/>
      <c r="U1034" s="5"/>
      <c r="V1034" s="52"/>
      <c r="W1034" s="56"/>
      <c r="X1034" s="39"/>
      <c r="Y1034" s="52"/>
      <c r="Z1034" s="6"/>
      <c r="AA1034" s="39"/>
      <c r="AB1034" s="60"/>
      <c r="AC1034" s="39"/>
      <c r="AD1034" s="60"/>
      <c r="AE1034" s="75"/>
      <c r="AF1034" s="154"/>
      <c r="AG1034" s="39"/>
      <c r="AH1034" s="52"/>
      <c r="AJ1034" s="17"/>
      <c r="AK1034" s="17"/>
      <c r="AL1034" s="17"/>
      <c r="AM1034" s="17"/>
      <c r="AO1034" s="31"/>
    </row>
    <row r="1035" spans="2:42" s="3" customFormat="1" ht="9.9499999999999993" customHeight="1" x14ac:dyDescent="0.2">
      <c r="B1035" s="120"/>
      <c r="D1035" s="40"/>
      <c r="E1035" s="74"/>
      <c r="F1035" s="74"/>
      <c r="G1035" s="30"/>
      <c r="H1035" s="30"/>
      <c r="I1035" s="30"/>
      <c r="J1035" s="30"/>
      <c r="K1035" s="30"/>
      <c r="L1035" s="30"/>
      <c r="M1035" s="30"/>
      <c r="N1035" s="30"/>
      <c r="P1035" s="74"/>
      <c r="Q1035" s="89"/>
      <c r="R1035" s="29"/>
      <c r="S1035" s="39"/>
      <c r="T1035" s="37"/>
      <c r="U1035" s="5"/>
      <c r="V1035" s="52"/>
      <c r="W1035" s="56"/>
      <c r="X1035" s="39"/>
      <c r="Y1035" s="52"/>
      <c r="Z1035" s="6"/>
      <c r="AA1035" s="39"/>
      <c r="AB1035" s="60"/>
      <c r="AC1035" s="39"/>
      <c r="AD1035" s="60"/>
      <c r="AE1035" s="75"/>
      <c r="AF1035" s="154"/>
      <c r="AG1035" s="39"/>
      <c r="AH1035" s="52"/>
      <c r="AJ1035" s="17"/>
      <c r="AK1035" s="17"/>
      <c r="AL1035" s="17"/>
      <c r="AM1035" s="17"/>
      <c r="AO1035" s="31"/>
    </row>
    <row r="1036" spans="2:42" s="3" customFormat="1" ht="3.95" customHeight="1" x14ac:dyDescent="0.2">
      <c r="B1036" s="120"/>
      <c r="D1036" s="40"/>
      <c r="E1036" s="74"/>
      <c r="F1036" s="74"/>
      <c r="G1036" s="30"/>
      <c r="H1036" s="30"/>
      <c r="I1036" s="30"/>
      <c r="J1036" s="30"/>
      <c r="K1036" s="30"/>
      <c r="L1036" s="30"/>
      <c r="M1036" s="30"/>
      <c r="N1036" s="30"/>
      <c r="P1036" s="74"/>
      <c r="Q1036" s="89"/>
      <c r="R1036" s="29"/>
      <c r="S1036" s="39"/>
      <c r="T1036" s="37"/>
      <c r="U1036" s="5"/>
      <c r="V1036" s="52"/>
      <c r="W1036" s="56"/>
      <c r="X1036" s="39"/>
      <c r="Y1036" s="52"/>
      <c r="Z1036" s="6"/>
      <c r="AA1036" s="39"/>
      <c r="AB1036" s="60"/>
      <c r="AC1036" s="39"/>
      <c r="AD1036" s="60"/>
      <c r="AE1036" s="75"/>
      <c r="AF1036" s="154"/>
      <c r="AG1036" s="39"/>
      <c r="AH1036" s="52"/>
      <c r="AJ1036" s="17"/>
      <c r="AK1036" s="17"/>
      <c r="AL1036" s="17"/>
      <c r="AM1036" s="17"/>
      <c r="AO1036" s="31"/>
    </row>
    <row r="1037" spans="2:42" s="3" customFormat="1" ht="9.9499999999999993" customHeight="1" x14ac:dyDescent="0.2">
      <c r="C1037" s="260" t="s">
        <v>315</v>
      </c>
      <c r="D1037" s="261"/>
      <c r="E1037" s="261"/>
      <c r="F1037" s="261"/>
      <c r="G1037" s="261"/>
      <c r="H1037" s="261"/>
      <c r="I1037" s="261"/>
      <c r="J1037" s="261"/>
      <c r="K1037" s="261"/>
      <c r="L1037" s="261"/>
      <c r="M1037" s="261"/>
      <c r="N1037" s="261"/>
      <c r="O1037" s="261"/>
      <c r="P1037" s="261"/>
      <c r="Q1037" s="261"/>
      <c r="R1037" s="261"/>
      <c r="S1037" s="261"/>
      <c r="T1037" s="261"/>
      <c r="U1037" s="5"/>
      <c r="V1037" s="52"/>
      <c r="W1037" s="56"/>
      <c r="X1037" s="15"/>
      <c r="Y1037" s="52"/>
      <c r="Z1037" s="39"/>
      <c r="AA1037" s="39"/>
      <c r="AB1037" s="55"/>
      <c r="AC1037" s="17"/>
      <c r="AD1037" s="15"/>
      <c r="AE1037" s="65"/>
      <c r="AF1037" s="65"/>
      <c r="AG1037" s="17"/>
      <c r="AH1037" s="52"/>
      <c r="AI1037" s="125"/>
      <c r="AJ1037" s="17"/>
      <c r="AK1037" s="17"/>
      <c r="AL1037" s="17"/>
      <c r="AM1037" s="17"/>
      <c r="AO1037" s="142"/>
    </row>
    <row r="1038" spans="2:42" s="3" customFormat="1" ht="3.95" customHeight="1" x14ac:dyDescent="0.2">
      <c r="C1038" s="6"/>
      <c r="D1038" s="6"/>
      <c r="E1038" s="6"/>
      <c r="F1038" s="6"/>
      <c r="G1038" s="6"/>
      <c r="H1038" s="6"/>
      <c r="I1038" s="6"/>
      <c r="J1038" s="6"/>
      <c r="K1038" s="6"/>
      <c r="L1038" s="6"/>
      <c r="M1038" s="6"/>
      <c r="N1038" s="6"/>
      <c r="O1038" s="6"/>
      <c r="P1038" s="5"/>
      <c r="Q1038" s="6"/>
      <c r="R1038" s="6"/>
      <c r="S1038" s="21"/>
      <c r="T1038" s="6"/>
      <c r="U1038" s="5"/>
      <c r="V1038" s="52"/>
      <c r="W1038" s="56"/>
      <c r="X1038" s="15"/>
      <c r="Y1038" s="52"/>
      <c r="Z1038" s="39"/>
      <c r="AA1038" s="39"/>
      <c r="AB1038" s="55"/>
      <c r="AC1038" s="17"/>
      <c r="AD1038" s="15"/>
      <c r="AE1038" s="65"/>
      <c r="AF1038" s="65"/>
      <c r="AG1038" s="17"/>
      <c r="AH1038" s="52"/>
      <c r="AI1038" s="125"/>
      <c r="AJ1038" s="17"/>
      <c r="AK1038" s="17"/>
      <c r="AL1038" s="17"/>
      <c r="AM1038" s="17"/>
      <c r="AO1038" s="142"/>
    </row>
    <row r="1039" spans="2:42" s="3" customFormat="1" ht="38.25" customHeight="1" x14ac:dyDescent="0.2">
      <c r="C1039" s="260" t="s">
        <v>30</v>
      </c>
      <c r="D1039" s="261"/>
      <c r="E1039" s="261"/>
      <c r="F1039" s="261"/>
      <c r="G1039" s="261"/>
      <c r="H1039" s="261"/>
      <c r="I1039" s="261"/>
      <c r="J1039" s="261"/>
      <c r="K1039" s="261"/>
      <c r="L1039" s="261"/>
      <c r="M1039" s="261"/>
      <c r="N1039" s="261"/>
      <c r="O1039" s="261"/>
      <c r="P1039" s="261"/>
      <c r="Q1039" s="261"/>
      <c r="R1039" s="261"/>
      <c r="S1039" s="261"/>
      <c r="T1039" s="261"/>
      <c r="U1039" s="5"/>
      <c r="V1039" s="52"/>
      <c r="W1039" s="56"/>
      <c r="X1039" s="15"/>
      <c r="Y1039" s="52"/>
      <c r="Z1039" s="39"/>
      <c r="AA1039" s="39"/>
      <c r="AB1039" s="55"/>
      <c r="AC1039" s="17"/>
      <c r="AD1039" s="15"/>
      <c r="AE1039" s="65"/>
      <c r="AF1039" s="65"/>
      <c r="AG1039" s="17"/>
      <c r="AH1039" s="52"/>
      <c r="AI1039" s="125"/>
      <c r="AJ1039" s="17"/>
      <c r="AK1039" s="17"/>
      <c r="AL1039" s="17"/>
      <c r="AM1039" s="17"/>
      <c r="AO1039" s="142"/>
    </row>
    <row r="1040" spans="2:42" ht="2.1" customHeight="1" x14ac:dyDescent="0.2">
      <c r="AP1040" s="3"/>
    </row>
    <row r="1041" spans="1:42" x14ac:dyDescent="0.2">
      <c r="A1041" s="100" t="s">
        <v>61</v>
      </c>
      <c r="B1041" s="100" t="s">
        <v>61</v>
      </c>
      <c r="C1041" s="100" t="s">
        <v>61</v>
      </c>
      <c r="D1041" s="100" t="s">
        <v>61</v>
      </c>
      <c r="E1041" s="100" t="s">
        <v>61</v>
      </c>
      <c r="F1041" s="100" t="s">
        <v>61</v>
      </c>
      <c r="G1041" s="100" t="s">
        <v>61</v>
      </c>
      <c r="H1041" s="100" t="s">
        <v>61</v>
      </c>
      <c r="I1041" s="100" t="s">
        <v>61</v>
      </c>
      <c r="J1041" s="100" t="s">
        <v>61</v>
      </c>
      <c r="K1041" s="100" t="s">
        <v>61</v>
      </c>
      <c r="L1041" s="100" t="s">
        <v>61</v>
      </c>
      <c r="M1041" s="100" t="s">
        <v>61</v>
      </c>
      <c r="N1041" s="100" t="s">
        <v>61</v>
      </c>
      <c r="O1041" s="100" t="s">
        <v>61</v>
      </c>
      <c r="P1041" s="100" t="s">
        <v>61</v>
      </c>
      <c r="Q1041" s="100" t="s">
        <v>61</v>
      </c>
      <c r="R1041" s="100" t="s">
        <v>61</v>
      </c>
      <c r="S1041" s="100" t="s">
        <v>61</v>
      </c>
      <c r="T1041" s="100" t="s">
        <v>61</v>
      </c>
      <c r="U1041" s="100" t="s">
        <v>61</v>
      </c>
      <c r="V1041" s="100" t="s">
        <v>61</v>
      </c>
      <c r="W1041" s="100" t="s">
        <v>61</v>
      </c>
      <c r="X1041" s="100" t="s">
        <v>61</v>
      </c>
      <c r="Y1041" s="100" t="s">
        <v>61</v>
      </c>
      <c r="Z1041" s="100" t="s">
        <v>61</v>
      </c>
      <c r="AA1041" s="100" t="s">
        <v>61</v>
      </c>
      <c r="AB1041" s="100" t="s">
        <v>61</v>
      </c>
      <c r="AC1041" s="100" t="s">
        <v>61</v>
      </c>
      <c r="AD1041" s="100" t="s">
        <v>61</v>
      </c>
      <c r="AE1041" s="100" t="s">
        <v>61</v>
      </c>
      <c r="AF1041" s="100" t="s">
        <v>61</v>
      </c>
      <c r="AG1041" s="100" t="s">
        <v>61</v>
      </c>
      <c r="AH1041" s="100" t="s">
        <v>61</v>
      </c>
      <c r="AI1041" s="100" t="s">
        <v>61</v>
      </c>
      <c r="AJ1041" s="100" t="s">
        <v>61</v>
      </c>
      <c r="AK1041" s="100" t="s">
        <v>61</v>
      </c>
      <c r="AL1041" s="100" t="s">
        <v>61</v>
      </c>
      <c r="AM1041" s="100" t="s">
        <v>61</v>
      </c>
      <c r="AN1041" s="100" t="s">
        <v>61</v>
      </c>
      <c r="AO1041" s="100" t="s">
        <v>61</v>
      </c>
      <c r="AP1041" s="3"/>
    </row>
    <row r="1042" spans="1:42" x14ac:dyDescent="0.2">
      <c r="AP1042" s="3"/>
    </row>
    <row r="1043" spans="1:42" x14ac:dyDescent="0.2">
      <c r="D1043" s="255" t="s">
        <v>62</v>
      </c>
      <c r="E1043" s="256"/>
      <c r="AP1043" s="3"/>
    </row>
    <row r="1044" spans="1:42" x14ac:dyDescent="0.2">
      <c r="D1044" s="121">
        <v>-0.04</v>
      </c>
      <c r="E1044" s="121">
        <v>0.01</v>
      </c>
      <c r="J1044" s="2" t="s">
        <v>139</v>
      </c>
      <c r="AP1044" s="3"/>
    </row>
    <row r="1045" spans="1:42" x14ac:dyDescent="0.2">
      <c r="D1045" s="121">
        <v>-0.03</v>
      </c>
      <c r="E1045" s="121">
        <v>0.02</v>
      </c>
      <c r="P1045" s="8" t="s">
        <v>139</v>
      </c>
      <c r="AP1045" s="3"/>
    </row>
    <row r="1046" spans="1:42" x14ac:dyDescent="0.2">
      <c r="D1046" s="121">
        <v>-0.02</v>
      </c>
      <c r="E1046" s="121">
        <v>0.03</v>
      </c>
      <c r="AP1046" s="3"/>
    </row>
    <row r="1047" spans="1:42" x14ac:dyDescent="0.2">
      <c r="D1047" s="121">
        <v>-0.01</v>
      </c>
      <c r="E1047" s="121">
        <v>-0.01</v>
      </c>
      <c r="AP1047" s="3"/>
    </row>
    <row r="1048" spans="1:42" x14ac:dyDescent="0.2">
      <c r="D1048" s="121">
        <v>0</v>
      </c>
      <c r="E1048" s="121">
        <v>0</v>
      </c>
      <c r="AP1048" s="3"/>
    </row>
    <row r="1049" spans="1:42" x14ac:dyDescent="0.2">
      <c r="D1049" s="121">
        <v>0.01</v>
      </c>
      <c r="E1049" s="121">
        <v>1.0000000000005116E-2</v>
      </c>
      <c r="AP1049" s="3"/>
    </row>
    <row r="1050" spans="1:42" x14ac:dyDescent="0.2">
      <c r="D1050" s="121">
        <v>0.02</v>
      </c>
      <c r="E1050" s="121">
        <v>2.0000000000003126E-2</v>
      </c>
      <c r="AP1050" s="3"/>
    </row>
    <row r="1051" spans="1:42" x14ac:dyDescent="0.2">
      <c r="D1051" s="121">
        <v>0.03</v>
      </c>
      <c r="E1051" s="121">
        <v>3.0000000000001137E-2</v>
      </c>
      <c r="AP1051" s="3"/>
    </row>
    <row r="1052" spans="1:42" x14ac:dyDescent="0.2">
      <c r="D1052" s="121">
        <v>0.04</v>
      </c>
      <c r="E1052" s="121">
        <v>-0.01</v>
      </c>
      <c r="AP1052" s="3"/>
    </row>
    <row r="1053" spans="1:42" x14ac:dyDescent="0.2">
      <c r="D1053" s="121">
        <v>0.05</v>
      </c>
      <c r="E1053" s="121">
        <v>0</v>
      </c>
      <c r="AP1053" s="3"/>
    </row>
    <row r="1054" spans="1:42" x14ac:dyDescent="0.2">
      <c r="K1054" s="2" t="s">
        <v>139</v>
      </c>
      <c r="AP1054" s="3"/>
    </row>
    <row r="1055" spans="1:42" x14ac:dyDescent="0.2">
      <c r="AP1055" s="3"/>
    </row>
    <row r="1056" spans="1:42" x14ac:dyDescent="0.2">
      <c r="AP1056" s="3"/>
    </row>
    <row r="1057" spans="42:42" x14ac:dyDescent="0.2">
      <c r="AP1057" s="3"/>
    </row>
    <row r="1058" spans="42:42" x14ac:dyDescent="0.2">
      <c r="AP1058" s="3"/>
    </row>
    <row r="1059" spans="42:42" x14ac:dyDescent="0.2">
      <c r="AP1059" s="3"/>
    </row>
    <row r="1060" spans="42:42" x14ac:dyDescent="0.2">
      <c r="AP1060" s="3"/>
    </row>
    <row r="1061" spans="42:42" x14ac:dyDescent="0.2">
      <c r="AP1061" s="3"/>
    </row>
    <row r="1062" spans="42:42" x14ac:dyDescent="0.2">
      <c r="AP1062" s="3"/>
    </row>
    <row r="1063" spans="42:42" x14ac:dyDescent="0.2">
      <c r="AP1063" s="3"/>
    </row>
    <row r="1064" spans="42:42" x14ac:dyDescent="0.2">
      <c r="AP1064" s="3"/>
    </row>
    <row r="1065" spans="42:42" x14ac:dyDescent="0.2">
      <c r="AP1065" s="3"/>
    </row>
    <row r="1066" spans="42:42" x14ac:dyDescent="0.2">
      <c r="AP1066" s="3"/>
    </row>
    <row r="1067" spans="42:42" x14ac:dyDescent="0.2">
      <c r="AP1067" s="3"/>
    </row>
    <row r="1068" spans="42:42" x14ac:dyDescent="0.2">
      <c r="AP1068" s="3"/>
    </row>
    <row r="1069" spans="42:42" x14ac:dyDescent="0.2">
      <c r="AP1069" s="3"/>
    </row>
    <row r="1070" spans="42:42" x14ac:dyDescent="0.2">
      <c r="AP1070" s="3"/>
    </row>
    <row r="1071" spans="42:42" x14ac:dyDescent="0.2">
      <c r="AP1071" s="3"/>
    </row>
    <row r="1072" spans="42:42" x14ac:dyDescent="0.2">
      <c r="AP1072" s="3"/>
    </row>
    <row r="1073" spans="42:42" x14ac:dyDescent="0.2">
      <c r="AP1073" s="3"/>
    </row>
    <row r="1074" spans="42:42" x14ac:dyDescent="0.2">
      <c r="AP1074" s="3"/>
    </row>
    <row r="1075" spans="42:42" x14ac:dyDescent="0.2">
      <c r="AP1075" s="3"/>
    </row>
    <row r="1076" spans="42:42" x14ac:dyDescent="0.2">
      <c r="AP1076" s="3"/>
    </row>
    <row r="1077" spans="42:42" x14ac:dyDescent="0.2">
      <c r="AP1077" s="3"/>
    </row>
    <row r="1078" spans="42:42" x14ac:dyDescent="0.2">
      <c r="AP1078" s="3"/>
    </row>
    <row r="1079" spans="42:42" x14ac:dyDescent="0.2">
      <c r="AP1079" s="3"/>
    </row>
    <row r="1080" spans="42:42" x14ac:dyDescent="0.2">
      <c r="AP1080" s="3"/>
    </row>
    <row r="1081" spans="42:42" x14ac:dyDescent="0.2">
      <c r="AP1081" s="3"/>
    </row>
    <row r="1082" spans="42:42" x14ac:dyDescent="0.2">
      <c r="AP1082" s="3"/>
    </row>
    <row r="1083" spans="42:42" x14ac:dyDescent="0.2">
      <c r="AP1083" s="3"/>
    </row>
    <row r="1084" spans="42:42" x14ac:dyDescent="0.2">
      <c r="AP1084" s="3"/>
    </row>
    <row r="1085" spans="42:42" x14ac:dyDescent="0.2">
      <c r="AP1085" s="3"/>
    </row>
  </sheetData>
  <sortState xmlns:xlrd2="http://schemas.microsoft.com/office/spreadsheetml/2017/richdata2" ref="A372:AP373">
    <sortCondition ref="D372:D373"/>
  </sortState>
  <mergeCells count="13">
    <mergeCell ref="Z10:AG10"/>
    <mergeCell ref="O11:P11"/>
    <mergeCell ref="AE14:AG14"/>
    <mergeCell ref="O10:T10"/>
    <mergeCell ref="W13:X13"/>
    <mergeCell ref="O13:T13"/>
    <mergeCell ref="W10:X10"/>
    <mergeCell ref="N15:T16"/>
    <mergeCell ref="D1043:E1043"/>
    <mergeCell ref="C19:T19"/>
    <mergeCell ref="O18:P18"/>
    <mergeCell ref="C1037:T1037"/>
    <mergeCell ref="C1039:T1039"/>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1" manualBreakCount="11">
    <brk id="12" max="16383" man="1"/>
    <brk id="117" max="16383" man="1"/>
    <brk id="211" max="16383" man="1"/>
    <brk id="309" max="16383" man="1"/>
    <brk id="408" max="16383" man="1"/>
    <brk id="499" max="16383" man="1"/>
    <brk id="594" max="16383" man="1"/>
    <brk id="691" max="16383" man="1"/>
    <brk id="788" max="16383" man="1"/>
    <brk id="883" max="16383" man="1"/>
    <brk id="96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24"/>
  <sheetViews>
    <sheetView workbookViewId="0">
      <selection activeCell="B1" sqref="B1"/>
    </sheetView>
  </sheetViews>
  <sheetFormatPr defaultRowHeight="12.75" x14ac:dyDescent="0.2"/>
  <cols>
    <col min="1" max="1" width="26.5703125" customWidth="1"/>
    <col min="2" max="2" width="97.42578125" bestFit="1" customWidth="1"/>
  </cols>
  <sheetData>
    <row r="1" spans="1:4" x14ac:dyDescent="0.2">
      <c r="A1" t="s">
        <v>82</v>
      </c>
    </row>
    <row r="3" spans="1:4" x14ac:dyDescent="0.2">
      <c r="A3" s="137" t="s">
        <v>83</v>
      </c>
      <c r="B3" s="138" t="s">
        <v>84</v>
      </c>
    </row>
    <row r="5" spans="1:4" x14ac:dyDescent="0.2">
      <c r="A5" s="139" t="s">
        <v>85</v>
      </c>
      <c r="B5" s="138" t="s">
        <v>747</v>
      </c>
    </row>
    <row r="8" spans="1:4" x14ac:dyDescent="0.2">
      <c r="A8" s="140" t="s">
        <v>36</v>
      </c>
      <c r="B8" s="140" t="s">
        <v>86</v>
      </c>
    </row>
    <row r="9" spans="1:4" x14ac:dyDescent="0.2">
      <c r="A9" s="224" t="s">
        <v>358</v>
      </c>
      <c r="B9" s="185" t="s">
        <v>519</v>
      </c>
      <c r="D9" s="222"/>
    </row>
    <row r="10" spans="1:4" x14ac:dyDescent="0.2">
      <c r="A10" s="224" t="s">
        <v>580</v>
      </c>
      <c r="B10" s="185" t="s">
        <v>748</v>
      </c>
      <c r="D10" s="222"/>
    </row>
    <row r="11" spans="1:4" x14ac:dyDescent="0.2">
      <c r="A11" s="184" t="s">
        <v>277</v>
      </c>
      <c r="B11" s="185" t="s">
        <v>287</v>
      </c>
      <c r="D11" s="218"/>
    </row>
    <row r="12" spans="1:4" x14ac:dyDescent="0.2">
      <c r="A12" s="203" t="s">
        <v>476</v>
      </c>
      <c r="B12" s="185" t="s">
        <v>520</v>
      </c>
      <c r="D12" s="218"/>
    </row>
    <row r="13" spans="1:4" x14ac:dyDescent="0.2">
      <c r="A13" s="203" t="s">
        <v>486</v>
      </c>
      <c r="B13" s="185" t="s">
        <v>521</v>
      </c>
      <c r="D13" s="218"/>
    </row>
    <row r="14" spans="1:4" x14ac:dyDescent="0.2">
      <c r="A14" s="184" t="s">
        <v>269</v>
      </c>
      <c r="B14" s="185" t="s">
        <v>292</v>
      </c>
      <c r="D14" s="218"/>
    </row>
    <row r="15" spans="1:4" x14ac:dyDescent="0.2">
      <c r="A15" s="203" t="s">
        <v>489</v>
      </c>
      <c r="B15" s="185" t="s">
        <v>522</v>
      </c>
      <c r="D15" s="218"/>
    </row>
    <row r="16" spans="1:4" x14ac:dyDescent="0.2">
      <c r="A16" s="184" t="s">
        <v>262</v>
      </c>
      <c r="B16" s="185" t="s">
        <v>293</v>
      </c>
      <c r="D16" s="218"/>
    </row>
    <row r="17" spans="1:4" x14ac:dyDescent="0.2">
      <c r="A17" s="203" t="s">
        <v>364</v>
      </c>
      <c r="B17" s="185" t="s">
        <v>523</v>
      </c>
      <c r="D17" s="218"/>
    </row>
    <row r="18" spans="1:4" x14ac:dyDescent="0.2">
      <c r="A18" s="203" t="s">
        <v>365</v>
      </c>
      <c r="B18" s="185" t="s">
        <v>524</v>
      </c>
      <c r="D18" s="218"/>
    </row>
    <row r="19" spans="1:4" x14ac:dyDescent="0.2">
      <c r="A19" s="203" t="s">
        <v>735</v>
      </c>
      <c r="B19" s="185" t="s">
        <v>749</v>
      </c>
      <c r="D19" s="218"/>
    </row>
    <row r="20" spans="1:4" x14ac:dyDescent="0.2">
      <c r="A20" s="203" t="s">
        <v>506</v>
      </c>
      <c r="B20" s="185" t="s">
        <v>525</v>
      </c>
      <c r="D20" s="218"/>
    </row>
    <row r="21" spans="1:4" x14ac:dyDescent="0.2">
      <c r="A21" s="151" t="s">
        <v>349</v>
      </c>
      <c r="B21" s="138" t="s">
        <v>351</v>
      </c>
      <c r="D21" s="218"/>
    </row>
    <row r="22" spans="1:4" x14ac:dyDescent="0.2">
      <c r="A22" s="225" t="s">
        <v>509</v>
      </c>
      <c r="B22" s="138" t="s">
        <v>526</v>
      </c>
      <c r="D22" s="218"/>
    </row>
    <row r="23" spans="1:4" x14ac:dyDescent="0.2">
      <c r="A23" s="225" t="s">
        <v>548</v>
      </c>
      <c r="B23" s="138" t="s">
        <v>560</v>
      </c>
      <c r="D23" s="218"/>
    </row>
    <row r="24" spans="1:4" x14ac:dyDescent="0.2">
      <c r="A24" s="203" t="s">
        <v>436</v>
      </c>
      <c r="B24" s="138" t="s">
        <v>439</v>
      </c>
      <c r="D24" s="218"/>
    </row>
    <row r="25" spans="1:4" x14ac:dyDescent="0.2">
      <c r="A25" s="225" t="s">
        <v>370</v>
      </c>
      <c r="B25" s="138" t="s">
        <v>527</v>
      </c>
      <c r="D25" s="218"/>
    </row>
    <row r="26" spans="1:4" x14ac:dyDescent="0.2">
      <c r="A26" s="203" t="s">
        <v>437</v>
      </c>
      <c r="B26" s="138" t="s">
        <v>440</v>
      </c>
      <c r="D26" s="218"/>
    </row>
    <row r="27" spans="1:4" x14ac:dyDescent="0.2">
      <c r="A27" s="151" t="s">
        <v>244</v>
      </c>
      <c r="B27" s="138" t="s">
        <v>294</v>
      </c>
      <c r="D27" s="218"/>
    </row>
    <row r="28" spans="1:4" x14ac:dyDescent="0.2">
      <c r="A28" s="225" t="s">
        <v>581</v>
      </c>
      <c r="B28" s="138" t="s">
        <v>750</v>
      </c>
      <c r="D28" s="218"/>
    </row>
    <row r="29" spans="1:4" x14ac:dyDescent="0.2">
      <c r="A29" s="151" t="s">
        <v>326</v>
      </c>
      <c r="B29" s="138" t="s">
        <v>329</v>
      </c>
      <c r="D29" s="218"/>
    </row>
    <row r="30" spans="1:4" x14ac:dyDescent="0.2">
      <c r="A30" s="225" t="s">
        <v>381</v>
      </c>
      <c r="B30" s="138" t="s">
        <v>528</v>
      </c>
      <c r="D30" s="218"/>
    </row>
    <row r="31" spans="1:4" x14ac:dyDescent="0.2">
      <c r="A31" s="203" t="s">
        <v>438</v>
      </c>
      <c r="B31" s="138" t="s">
        <v>441</v>
      </c>
      <c r="D31" s="218"/>
    </row>
    <row r="32" spans="1:4" x14ac:dyDescent="0.2">
      <c r="A32" s="203" t="s">
        <v>555</v>
      </c>
      <c r="B32" s="138" t="s">
        <v>561</v>
      </c>
      <c r="D32" s="218"/>
    </row>
    <row r="33" spans="1:7" x14ac:dyDescent="0.2">
      <c r="A33" s="151" t="s">
        <v>285</v>
      </c>
      <c r="B33" s="138" t="s">
        <v>295</v>
      </c>
      <c r="D33" s="218"/>
    </row>
    <row r="34" spans="1:7" x14ac:dyDescent="0.2">
      <c r="A34" s="225" t="s">
        <v>819</v>
      </c>
      <c r="B34" s="138" t="s">
        <v>865</v>
      </c>
      <c r="D34" s="218"/>
    </row>
    <row r="35" spans="1:7" x14ac:dyDescent="0.2">
      <c r="A35" s="151" t="s">
        <v>198</v>
      </c>
      <c r="B35" s="138" t="s">
        <v>296</v>
      </c>
      <c r="D35" s="218"/>
    </row>
    <row r="36" spans="1:7" x14ac:dyDescent="0.2">
      <c r="A36" s="151" t="s">
        <v>397</v>
      </c>
      <c r="B36" s="138" t="s">
        <v>398</v>
      </c>
      <c r="D36" s="218"/>
    </row>
    <row r="37" spans="1:7" x14ac:dyDescent="0.2">
      <c r="A37" s="225" t="s">
        <v>737</v>
      </c>
      <c r="B37" s="138" t="s">
        <v>751</v>
      </c>
      <c r="D37" s="218"/>
    </row>
    <row r="38" spans="1:7" x14ac:dyDescent="0.2">
      <c r="A38" s="225" t="s">
        <v>820</v>
      </c>
      <c r="B38" s="138" t="s">
        <v>866</v>
      </c>
      <c r="D38" s="218"/>
    </row>
    <row r="39" spans="1:7" x14ac:dyDescent="0.2">
      <c r="A39" s="151" t="s">
        <v>323</v>
      </c>
      <c r="B39" s="138" t="s">
        <v>330</v>
      </c>
      <c r="D39" s="218"/>
    </row>
    <row r="40" spans="1:7" s="234" customFormat="1" x14ac:dyDescent="0.2">
      <c r="A40" s="225" t="s">
        <v>738</v>
      </c>
      <c r="B40" s="138" t="s">
        <v>752</v>
      </c>
      <c r="D40" s="233"/>
    </row>
    <row r="41" spans="1:7" x14ac:dyDescent="0.2">
      <c r="A41" s="225" t="s">
        <v>386</v>
      </c>
      <c r="B41" s="138" t="s">
        <v>529</v>
      </c>
      <c r="D41" s="218"/>
    </row>
    <row r="42" spans="1:7" x14ac:dyDescent="0.2">
      <c r="A42" s="225" t="s">
        <v>739</v>
      </c>
      <c r="B42" s="138" t="s">
        <v>753</v>
      </c>
      <c r="D42" s="218"/>
    </row>
    <row r="43" spans="1:7" x14ac:dyDescent="0.2">
      <c r="A43" s="151" t="s">
        <v>399</v>
      </c>
      <c r="B43" s="138" t="s">
        <v>400</v>
      </c>
      <c r="D43" s="218"/>
    </row>
    <row r="44" spans="1:7" x14ac:dyDescent="0.2">
      <c r="A44" s="225" t="s">
        <v>740</v>
      </c>
      <c r="B44" s="138" t="s">
        <v>754</v>
      </c>
      <c r="D44" s="218"/>
    </row>
    <row r="45" spans="1:7" x14ac:dyDescent="0.2">
      <c r="A45" s="151" t="s">
        <v>344</v>
      </c>
      <c r="B45" s="138" t="s">
        <v>352</v>
      </c>
      <c r="D45" s="218"/>
    </row>
    <row r="46" spans="1:7" x14ac:dyDescent="0.2">
      <c r="A46" s="141"/>
      <c r="B46" s="138"/>
    </row>
    <row r="47" spans="1:7" x14ac:dyDescent="0.2">
      <c r="A47" s="141"/>
      <c r="B47" s="138"/>
      <c r="G47" s="148" t="s">
        <v>139</v>
      </c>
    </row>
    <row r="48" spans="1:7" x14ac:dyDescent="0.2">
      <c r="A48" s="141"/>
      <c r="B48" s="138"/>
    </row>
    <row r="49" spans="1:2" x14ac:dyDescent="0.2">
      <c r="A49" s="141"/>
      <c r="B49" s="138"/>
    </row>
    <row r="50" spans="1:2" x14ac:dyDescent="0.2">
      <c r="A50" s="141"/>
      <c r="B50" s="138"/>
    </row>
    <row r="51" spans="1:2" x14ac:dyDescent="0.2">
      <c r="A51" s="141"/>
      <c r="B51" s="138"/>
    </row>
    <row r="52" spans="1:2" x14ac:dyDescent="0.2">
      <c r="A52" s="141"/>
      <c r="B52" s="138"/>
    </row>
    <row r="53" spans="1:2" x14ac:dyDescent="0.2">
      <c r="A53" s="141"/>
      <c r="B53" s="141"/>
    </row>
    <row r="54" spans="1:2" x14ac:dyDescent="0.2">
      <c r="A54" s="141"/>
      <c r="B54" s="141"/>
    </row>
    <row r="55" spans="1:2" x14ac:dyDescent="0.2">
      <c r="A55" s="141"/>
      <c r="B55" s="141"/>
    </row>
    <row r="56" spans="1:2" x14ac:dyDescent="0.2">
      <c r="A56" s="141"/>
      <c r="B56" s="141"/>
    </row>
    <row r="57" spans="1:2" x14ac:dyDescent="0.2">
      <c r="A57" s="141"/>
      <c r="B57" s="141"/>
    </row>
    <row r="58" spans="1:2" x14ac:dyDescent="0.2">
      <c r="A58" s="141"/>
      <c r="B58" s="141"/>
    </row>
    <row r="59" spans="1:2" x14ac:dyDescent="0.2">
      <c r="A59" s="141"/>
      <c r="B59" s="141"/>
    </row>
    <row r="60" spans="1:2" x14ac:dyDescent="0.2">
      <c r="A60" s="141"/>
      <c r="B60" s="141"/>
    </row>
    <row r="61" spans="1:2" x14ac:dyDescent="0.2">
      <c r="A61" s="141"/>
      <c r="B61" s="141"/>
    </row>
    <row r="62" spans="1:2" x14ac:dyDescent="0.2">
      <c r="A62" s="141"/>
      <c r="B62" s="141"/>
    </row>
    <row r="63" spans="1:2" x14ac:dyDescent="0.2">
      <c r="A63" s="141"/>
      <c r="B63" s="141"/>
    </row>
    <row r="64" spans="1:2" x14ac:dyDescent="0.2">
      <c r="A64" s="141"/>
      <c r="B64" s="141"/>
    </row>
    <row r="65" spans="1:2" x14ac:dyDescent="0.2">
      <c r="A65" s="141"/>
      <c r="B65" s="141"/>
    </row>
    <row r="66" spans="1:2" x14ac:dyDescent="0.2">
      <c r="A66" s="141"/>
      <c r="B66" s="141"/>
    </row>
    <row r="67" spans="1:2" x14ac:dyDescent="0.2">
      <c r="A67" s="141"/>
      <c r="B67" s="141"/>
    </row>
    <row r="68" spans="1:2" x14ac:dyDescent="0.2">
      <c r="A68" s="141"/>
      <c r="B68" s="141"/>
    </row>
    <row r="69" spans="1:2" x14ac:dyDescent="0.2">
      <c r="A69" s="141"/>
      <c r="B69" s="141"/>
    </row>
    <row r="70" spans="1:2" x14ac:dyDescent="0.2">
      <c r="A70" s="141"/>
      <c r="B70" s="141"/>
    </row>
    <row r="71" spans="1:2" x14ac:dyDescent="0.2">
      <c r="A71" s="141"/>
      <c r="B71" s="141"/>
    </row>
    <row r="72" spans="1:2" x14ac:dyDescent="0.2">
      <c r="A72" s="141"/>
      <c r="B72" s="141"/>
    </row>
    <row r="73" spans="1:2" x14ac:dyDescent="0.2">
      <c r="A73" s="141"/>
      <c r="B73" s="141"/>
    </row>
    <row r="74" spans="1:2" x14ac:dyDescent="0.2">
      <c r="A74" s="141"/>
      <c r="B74" s="141"/>
    </row>
    <row r="75" spans="1:2" x14ac:dyDescent="0.2">
      <c r="A75" s="141"/>
      <c r="B75" s="141"/>
    </row>
    <row r="76" spans="1:2" x14ac:dyDescent="0.2">
      <c r="A76" s="141"/>
      <c r="B76" s="141"/>
    </row>
    <row r="77" spans="1:2" x14ac:dyDescent="0.2">
      <c r="A77" s="141"/>
      <c r="B77" s="141"/>
    </row>
    <row r="78" spans="1:2" x14ac:dyDescent="0.2">
      <c r="A78" s="141"/>
      <c r="B78" s="141"/>
    </row>
    <row r="79" spans="1:2" x14ac:dyDescent="0.2">
      <c r="A79" s="141"/>
      <c r="B79" s="141"/>
    </row>
    <row r="80" spans="1:2" x14ac:dyDescent="0.2">
      <c r="A80" s="141"/>
      <c r="B80" s="141"/>
    </row>
    <row r="81" spans="1:2" x14ac:dyDescent="0.2">
      <c r="A81" s="141"/>
      <c r="B81" s="141"/>
    </row>
    <row r="82" spans="1:2" x14ac:dyDescent="0.2">
      <c r="A82" s="141"/>
      <c r="B82" s="141"/>
    </row>
    <row r="83" spans="1:2" x14ac:dyDescent="0.2">
      <c r="A83" s="141"/>
      <c r="B83" s="141"/>
    </row>
    <row r="84" spans="1:2" x14ac:dyDescent="0.2">
      <c r="A84" s="141"/>
      <c r="B84" s="141"/>
    </row>
    <row r="85" spans="1:2" x14ac:dyDescent="0.2">
      <c r="A85" s="141"/>
      <c r="B85" s="141"/>
    </row>
    <row r="86" spans="1:2" x14ac:dyDescent="0.2">
      <c r="A86" s="141"/>
      <c r="B86" s="141"/>
    </row>
    <row r="87" spans="1:2" x14ac:dyDescent="0.2">
      <c r="A87" s="141"/>
      <c r="B87" s="141"/>
    </row>
    <row r="88" spans="1:2" x14ac:dyDescent="0.2">
      <c r="A88" s="141"/>
      <c r="B88" s="141"/>
    </row>
    <row r="89" spans="1:2" x14ac:dyDescent="0.2">
      <c r="A89" s="141"/>
      <c r="B89" s="141"/>
    </row>
    <row r="90" spans="1:2" x14ac:dyDescent="0.2">
      <c r="A90" s="141"/>
      <c r="B90" s="141"/>
    </row>
    <row r="91" spans="1:2" x14ac:dyDescent="0.2">
      <c r="A91" s="141"/>
      <c r="B91" s="141"/>
    </row>
    <row r="96" spans="1:2" x14ac:dyDescent="0.2">
      <c r="A96" s="73" t="s">
        <v>89</v>
      </c>
      <c r="B96" s="3"/>
    </row>
    <row r="97" spans="1:2" x14ac:dyDescent="0.2">
      <c r="A97" s="73"/>
      <c r="B97" s="11" t="s">
        <v>90</v>
      </c>
    </row>
    <row r="98" spans="1:2" x14ac:dyDescent="0.2">
      <c r="A98" s="3"/>
      <c r="B98" s="11" t="s">
        <v>91</v>
      </c>
    </row>
    <row r="99" spans="1:2" x14ac:dyDescent="0.2">
      <c r="A99" s="3"/>
      <c r="B99" s="11" t="s">
        <v>93</v>
      </c>
    </row>
    <row r="100" spans="1:2" x14ac:dyDescent="0.2">
      <c r="A100" s="3"/>
      <c r="B100" s="11" t="s">
        <v>96</v>
      </c>
    </row>
    <row r="101" spans="1:2" x14ac:dyDescent="0.2">
      <c r="A101" s="3"/>
      <c r="B101" s="11" t="s">
        <v>97</v>
      </c>
    </row>
    <row r="102" spans="1:2" x14ac:dyDescent="0.2">
      <c r="A102" s="3"/>
      <c r="B102" s="11" t="s">
        <v>98</v>
      </c>
    </row>
    <row r="103" spans="1:2" x14ac:dyDescent="0.2">
      <c r="A103" s="3"/>
      <c r="B103" s="11" t="s">
        <v>99</v>
      </c>
    </row>
    <row r="104" spans="1:2" x14ac:dyDescent="0.2">
      <c r="A104" s="3"/>
      <c r="B104" s="11" t="s">
        <v>101</v>
      </c>
    </row>
    <row r="105" spans="1:2" x14ac:dyDescent="0.2">
      <c r="A105" s="3"/>
      <c r="B105" s="11" t="s">
        <v>102</v>
      </c>
    </row>
    <row r="106" spans="1:2" x14ac:dyDescent="0.2">
      <c r="A106" s="3"/>
      <c r="B106" s="11" t="s">
        <v>103</v>
      </c>
    </row>
    <row r="107" spans="1:2" x14ac:dyDescent="0.2">
      <c r="A107" s="3"/>
      <c r="B107" s="11" t="s">
        <v>104</v>
      </c>
    </row>
    <row r="108" spans="1:2" x14ac:dyDescent="0.2">
      <c r="A108" s="3"/>
      <c r="B108" s="11" t="s">
        <v>105</v>
      </c>
    </row>
    <row r="109" spans="1:2" x14ac:dyDescent="0.2">
      <c r="A109" s="3"/>
      <c r="B109" s="11" t="s">
        <v>106</v>
      </c>
    </row>
    <row r="110" spans="1:2" x14ac:dyDescent="0.2">
      <c r="A110" s="3"/>
      <c r="B110" s="11" t="s">
        <v>107</v>
      </c>
    </row>
    <row r="111" spans="1:2" x14ac:dyDescent="0.2">
      <c r="A111" s="73" t="s">
        <v>113</v>
      </c>
      <c r="B111" s="3"/>
    </row>
    <row r="112" spans="1:2" x14ac:dyDescent="0.2">
      <c r="A112" s="73" t="s">
        <v>114</v>
      </c>
      <c r="B112" s="3"/>
    </row>
    <row r="113" spans="1:2" x14ac:dyDescent="0.2">
      <c r="A113" s="73" t="s">
        <v>115</v>
      </c>
      <c r="B113" s="3"/>
    </row>
    <row r="114" spans="1:2" x14ac:dyDescent="0.2">
      <c r="A114" s="73" t="s">
        <v>109</v>
      </c>
      <c r="B114" s="144"/>
    </row>
    <row r="115" spans="1:2" x14ac:dyDescent="0.2">
      <c r="A115" s="73" t="s">
        <v>110</v>
      </c>
      <c r="B115" s="3"/>
    </row>
    <row r="116" spans="1:2" x14ac:dyDescent="0.2">
      <c r="A116" s="73" t="s">
        <v>116</v>
      </c>
      <c r="B116" s="3"/>
    </row>
    <row r="117" spans="1:2" x14ac:dyDescent="0.2">
      <c r="A117" s="73" t="s">
        <v>117</v>
      </c>
      <c r="B117" s="3"/>
    </row>
    <row r="118" spans="1:2" x14ac:dyDescent="0.2">
      <c r="A118" s="73" t="s">
        <v>118</v>
      </c>
      <c r="B118" s="3"/>
    </row>
    <row r="119" spans="1:2" x14ac:dyDescent="0.2">
      <c r="A119" s="73" t="s">
        <v>119</v>
      </c>
      <c r="B119" s="3"/>
    </row>
    <row r="120" spans="1:2" x14ac:dyDescent="0.2">
      <c r="A120" s="73" t="s">
        <v>120</v>
      </c>
      <c r="B120" s="3"/>
    </row>
    <row r="121" spans="1:2" x14ac:dyDescent="0.2">
      <c r="A121" s="73" t="s">
        <v>121</v>
      </c>
      <c r="B121" s="3"/>
    </row>
    <row r="122" spans="1:2" x14ac:dyDescent="0.2">
      <c r="A122" s="73" t="s">
        <v>122</v>
      </c>
      <c r="B122" s="3"/>
    </row>
    <row r="123" spans="1:2" x14ac:dyDescent="0.2">
      <c r="A123" s="73" t="s">
        <v>123</v>
      </c>
      <c r="B123" s="3"/>
    </row>
    <row r="124" spans="1:2" x14ac:dyDescent="0.2">
      <c r="A124" s="73" t="s">
        <v>124</v>
      </c>
      <c r="B124" s="3"/>
    </row>
  </sheetData>
  <sortState xmlns:xlrd2="http://schemas.microsoft.com/office/spreadsheetml/2017/richdata2" ref="A11:G45">
    <sortCondition ref="A11:A45"/>
  </sortState>
  <phoneticPr fontId="0" type="noConversion"/>
  <hyperlinks>
    <hyperlink ref="B3" r:id="rId1" xr:uid="{00000000-0004-0000-0300-000000000000}"/>
    <hyperlink ref="B11" r:id="rId2" xr:uid="{00000000-0004-0000-0300-000002000000}"/>
    <hyperlink ref="B14" r:id="rId3" xr:uid="{00000000-0004-0000-0300-000003000000}"/>
    <hyperlink ref="B16" r:id="rId4" xr:uid="{00000000-0004-0000-0300-000004000000}"/>
    <hyperlink ref="B27" r:id="rId5" xr:uid="{00000000-0004-0000-0300-00000C000000}"/>
    <hyperlink ref="B33" r:id="rId6" xr:uid="{00000000-0004-0000-0300-00000D000000}"/>
    <hyperlink ref="B35" r:id="rId7" xr:uid="{00000000-0004-0000-0300-00000F000000}"/>
    <hyperlink ref="B29" r:id="rId8" xr:uid="{00000000-0004-0000-0300-000011000000}"/>
    <hyperlink ref="B39" r:id="rId9" xr:uid="{00000000-0004-0000-0300-000012000000}"/>
    <hyperlink ref="B21" r:id="rId10" xr:uid="{00000000-0004-0000-0300-000014000000}"/>
    <hyperlink ref="B45" r:id="rId11" xr:uid="{00000000-0004-0000-0300-000015000000}"/>
    <hyperlink ref="B36" r:id="rId12" location="panoramica" xr:uid="{00000000-0004-0000-0300-000016000000}"/>
    <hyperlink ref="B43" r:id="rId13" location="panoramica" xr:uid="{00000000-0004-0000-0300-000017000000}"/>
    <hyperlink ref="B24" r:id="rId14" location="panoramica" xr:uid="{DE042F65-4530-4B0C-AA4F-AC86A84E1386}"/>
    <hyperlink ref="B26" r:id="rId15" location="panoramica" xr:uid="{AA6ADD90-D517-4BFD-B7DC-A5AF48C46B99}"/>
    <hyperlink ref="B31" r:id="rId16" location="panoramica" xr:uid="{E2939594-38F5-4FF9-8F3F-1B36B6CCB72D}"/>
    <hyperlink ref="B9" r:id="rId17" location="panoramica" xr:uid="{5314C326-1A5D-4556-A1CC-DCD5003811FD}"/>
    <hyperlink ref="B12" r:id="rId18" location="panoramica" xr:uid="{B6FE959A-2BC3-45AA-BD72-1F89FF3333D1}"/>
    <hyperlink ref="B13" r:id="rId19" location="panoramica" xr:uid="{C8F5CA42-4A92-4286-B6BD-EACDD8078AA4}"/>
    <hyperlink ref="B15" r:id="rId20" location="panoramica" xr:uid="{A13AED2E-49FC-42C8-8D89-2957EEAC9CC3}"/>
    <hyperlink ref="B17" r:id="rId21" location="panoramica" xr:uid="{76135DEF-2F21-4510-978E-BED153D84F43}"/>
    <hyperlink ref="B18" r:id="rId22" location="panoramica" xr:uid="{F82E4A77-215F-48DA-BA62-B7D2EBD007CB}"/>
    <hyperlink ref="B20" r:id="rId23" location="panoramica" xr:uid="{B4A85551-BD1A-43D4-863B-BEF170B51A9E}"/>
    <hyperlink ref="B22" r:id="rId24" location="panoramica" xr:uid="{D315B157-7714-4F63-80CC-939C0D160FA6}"/>
    <hyperlink ref="B25" r:id="rId25" location="panoramica" xr:uid="{9B93F0D9-E5D3-45A1-A58F-0DB4C69B4F59}"/>
    <hyperlink ref="B30" r:id="rId26" location="panoramica" xr:uid="{0E38F42D-FD19-48FD-9362-04EEFA0F8B45}"/>
    <hyperlink ref="B41" r:id="rId27" location="panoramica" xr:uid="{BE38FD95-9A51-4D90-8BAD-DB08F37CFDF6}"/>
    <hyperlink ref="B23" r:id="rId28" location="panoramica" xr:uid="{D6C564C7-E7BF-4647-A95C-2AB5DC162044}"/>
    <hyperlink ref="B32" r:id="rId29" location="panoramica" xr:uid="{B5C96378-8E2B-4F47-9018-64C4FC1B6B1D}"/>
    <hyperlink ref="B5" r:id="rId30" xr:uid="{7489746A-0D48-47B7-A484-2E86B5422CED}"/>
    <hyperlink ref="B10" r:id="rId31" xr:uid="{7F349D92-9158-4309-8AAB-B30A987BFDB0}"/>
    <hyperlink ref="B19" r:id="rId32" xr:uid="{112A6FE9-DD15-4108-B902-1519A513A31F}"/>
    <hyperlink ref="B28" r:id="rId33" xr:uid="{BE04B648-5821-436F-96FC-BD1CF9AB9FC9}"/>
    <hyperlink ref="B37" r:id="rId34" xr:uid="{E77A1F32-B9D4-4704-AFAF-B030D4FD0296}"/>
    <hyperlink ref="B40" r:id="rId35" xr:uid="{0027F831-CAC0-4279-9DE8-AD2DF3048C0D}"/>
    <hyperlink ref="B42" r:id="rId36" xr:uid="{06EB2729-F9AA-4382-9362-295F26C6FB82}"/>
    <hyperlink ref="B44" r:id="rId37" xr:uid="{0D5E9560-8418-4756-B5C4-C71F87224BE0}"/>
    <hyperlink ref="B34" r:id="rId38" xr:uid="{1445C8D4-4F69-4D2B-BF0A-11BEC1EB4F58}"/>
    <hyperlink ref="B38" r:id="rId39" xr:uid="{ECC4829F-AD7C-4279-8A09-D8094FBB6205}"/>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K274"/>
  <sheetViews>
    <sheetView zoomScaleNormal="100" workbookViewId="0">
      <pane ySplit="2" topLeftCell="A3" activePane="bottomLeft" state="frozen"/>
      <selection pane="bottomLeft" activeCell="D1" sqref="D1"/>
    </sheetView>
  </sheetViews>
  <sheetFormatPr defaultRowHeight="12.75" x14ac:dyDescent="0.2"/>
  <cols>
    <col min="1" max="1" width="13.28515625" style="98" customWidth="1"/>
    <col min="2" max="2" width="24.140625" customWidth="1"/>
    <col min="3" max="3" width="69" customWidth="1"/>
  </cols>
  <sheetData>
    <row r="1" spans="1:3" x14ac:dyDescent="0.2">
      <c r="A1" s="96" t="s">
        <v>0</v>
      </c>
      <c r="B1" s="96"/>
      <c r="C1" s="96"/>
    </row>
    <row r="2" spans="1:3" x14ac:dyDescent="0.2">
      <c r="A2" s="97" t="s">
        <v>1</v>
      </c>
      <c r="B2" s="97" t="s">
        <v>51</v>
      </c>
      <c r="C2" s="97" t="s">
        <v>28</v>
      </c>
    </row>
    <row r="4" spans="1:3" x14ac:dyDescent="0.2">
      <c r="A4" s="190" t="s">
        <v>2</v>
      </c>
    </row>
    <row r="5" spans="1:3" s="146" customFormat="1" x14ac:dyDescent="0.2">
      <c r="A5" s="98">
        <v>39448</v>
      </c>
      <c r="B5" s="146" t="s">
        <v>141</v>
      </c>
      <c r="C5" s="146" t="s">
        <v>146</v>
      </c>
    </row>
    <row r="6" spans="1:3" s="146" customFormat="1" x14ac:dyDescent="0.2">
      <c r="A6" s="98">
        <v>39448</v>
      </c>
      <c r="B6" s="146" t="s">
        <v>158</v>
      </c>
      <c r="C6" s="146" t="s">
        <v>146</v>
      </c>
    </row>
    <row r="7" spans="1:3" s="146" customFormat="1" x14ac:dyDescent="0.2">
      <c r="A7" s="98">
        <v>39448</v>
      </c>
      <c r="B7" s="146" t="s">
        <v>142</v>
      </c>
      <c r="C7" s="146" t="s">
        <v>146</v>
      </c>
    </row>
    <row r="8" spans="1:3" x14ac:dyDescent="0.2">
      <c r="A8" s="98">
        <v>40057</v>
      </c>
      <c r="B8" s="146" t="s">
        <v>150</v>
      </c>
      <c r="C8" s="146" t="s">
        <v>146</v>
      </c>
    </row>
    <row r="9" spans="1:3" x14ac:dyDescent="0.2">
      <c r="A9" s="98">
        <v>40057</v>
      </c>
      <c r="B9" s="146" t="s">
        <v>151</v>
      </c>
      <c r="C9" s="146" t="s">
        <v>146</v>
      </c>
    </row>
    <row r="10" spans="1:3" s="148" customFormat="1" x14ac:dyDescent="0.2">
      <c r="A10" s="147">
        <v>40057</v>
      </c>
      <c r="B10" s="148" t="s">
        <v>128</v>
      </c>
      <c r="C10" s="148" t="s">
        <v>159</v>
      </c>
    </row>
    <row r="11" spans="1:3" x14ac:dyDescent="0.2">
      <c r="A11" s="98">
        <v>40057</v>
      </c>
      <c r="B11" s="146" t="s">
        <v>131</v>
      </c>
      <c r="C11" s="146" t="s">
        <v>146</v>
      </c>
    </row>
    <row r="12" spans="1:3" x14ac:dyDescent="0.2">
      <c r="A12" s="98">
        <v>40057</v>
      </c>
      <c r="B12" s="146" t="s">
        <v>152</v>
      </c>
      <c r="C12" s="146" t="s">
        <v>146</v>
      </c>
    </row>
    <row r="13" spans="1:3" s="148" customFormat="1" x14ac:dyDescent="0.2">
      <c r="A13" s="147">
        <v>40057</v>
      </c>
      <c r="B13" s="148" t="s">
        <v>135</v>
      </c>
      <c r="C13" s="148" t="s">
        <v>148</v>
      </c>
    </row>
    <row r="14" spans="1:3" s="148" customFormat="1" x14ac:dyDescent="0.2">
      <c r="A14" s="152" t="s">
        <v>153</v>
      </c>
      <c r="B14" s="153" t="s">
        <v>153</v>
      </c>
      <c r="C14" s="148" t="s">
        <v>149</v>
      </c>
    </row>
    <row r="15" spans="1:3" s="148" customFormat="1" x14ac:dyDescent="0.2">
      <c r="A15" s="147">
        <v>40057</v>
      </c>
      <c r="B15" s="148" t="s">
        <v>158</v>
      </c>
      <c r="C15" s="148" t="s">
        <v>148</v>
      </c>
    </row>
    <row r="16" spans="1:3" s="148" customFormat="1" x14ac:dyDescent="0.2">
      <c r="A16" s="152" t="s">
        <v>153</v>
      </c>
      <c r="B16" s="153" t="s">
        <v>153</v>
      </c>
      <c r="C16" s="148" t="s">
        <v>149</v>
      </c>
    </row>
    <row r="17" spans="1:3" x14ac:dyDescent="0.2">
      <c r="A17" s="147">
        <v>40252</v>
      </c>
      <c r="B17" s="148" t="s">
        <v>158</v>
      </c>
      <c r="C17" s="148" t="s">
        <v>163</v>
      </c>
    </row>
    <row r="18" spans="1:3" s="146" customFormat="1" x14ac:dyDescent="0.2">
      <c r="A18" s="98">
        <v>40252</v>
      </c>
      <c r="B18" s="146" t="s">
        <v>161</v>
      </c>
      <c r="C18" s="146" t="s">
        <v>146</v>
      </c>
    </row>
    <row r="19" spans="1:3" s="146" customFormat="1" x14ac:dyDescent="0.2">
      <c r="A19" s="98">
        <v>40252</v>
      </c>
      <c r="B19" s="146" t="s">
        <v>164</v>
      </c>
      <c r="C19" s="146" t="s">
        <v>227</v>
      </c>
    </row>
    <row r="20" spans="1:3" s="148" customFormat="1" x14ac:dyDescent="0.2">
      <c r="A20" s="147">
        <v>40455</v>
      </c>
      <c r="B20" s="148" t="s">
        <v>150</v>
      </c>
      <c r="C20" s="148" t="s">
        <v>167</v>
      </c>
    </row>
    <row r="21" spans="1:3" s="148" customFormat="1" x14ac:dyDescent="0.2">
      <c r="A21" s="147">
        <v>40870</v>
      </c>
      <c r="B21" s="148" t="s">
        <v>150</v>
      </c>
      <c r="C21" s="148" t="s">
        <v>172</v>
      </c>
    </row>
    <row r="22" spans="1:3" s="148" customFormat="1" x14ac:dyDescent="0.2">
      <c r="A22" s="147">
        <v>40928</v>
      </c>
      <c r="B22" s="148" t="s">
        <v>133</v>
      </c>
      <c r="C22" s="148" t="s">
        <v>173</v>
      </c>
    </row>
    <row r="23" spans="1:3" s="148" customFormat="1" x14ac:dyDescent="0.2">
      <c r="A23" s="147">
        <v>40928</v>
      </c>
      <c r="B23" s="148" t="s">
        <v>152</v>
      </c>
      <c r="C23" s="148" t="s">
        <v>174</v>
      </c>
    </row>
    <row r="24" spans="1:3" s="146" customFormat="1" x14ac:dyDescent="0.2">
      <c r="A24" s="98">
        <v>41138</v>
      </c>
      <c r="B24" s="146" t="s">
        <v>175</v>
      </c>
      <c r="C24" s="146" t="s">
        <v>176</v>
      </c>
    </row>
    <row r="25" spans="1:3" s="146" customFormat="1" x14ac:dyDescent="0.2">
      <c r="A25" s="98">
        <v>41138</v>
      </c>
      <c r="B25" s="146" t="s">
        <v>178</v>
      </c>
      <c r="C25" s="146" t="s">
        <v>146</v>
      </c>
    </row>
    <row r="26" spans="1:3" x14ac:dyDescent="0.2">
      <c r="A26" s="98">
        <v>41138</v>
      </c>
      <c r="B26" s="146" t="s">
        <v>177</v>
      </c>
      <c r="C26" s="146" t="s">
        <v>228</v>
      </c>
    </row>
    <row r="27" spans="1:3" x14ac:dyDescent="0.2">
      <c r="A27" s="99">
        <v>41306</v>
      </c>
      <c r="B27" s="148" t="s">
        <v>151</v>
      </c>
      <c r="C27" s="148" t="s">
        <v>181</v>
      </c>
    </row>
    <row r="28" spans="1:3" x14ac:dyDescent="0.2">
      <c r="A28" s="99">
        <v>41306</v>
      </c>
      <c r="B28" s="148" t="s">
        <v>180</v>
      </c>
      <c r="C28" s="148" t="s">
        <v>182</v>
      </c>
    </row>
    <row r="29" spans="1:3" x14ac:dyDescent="0.2">
      <c r="A29" s="98">
        <v>41437</v>
      </c>
      <c r="B29" s="146" t="s">
        <v>186</v>
      </c>
      <c r="C29" s="146" t="s">
        <v>229</v>
      </c>
    </row>
    <row r="30" spans="1:3" x14ac:dyDescent="0.2">
      <c r="A30" s="98">
        <v>41437</v>
      </c>
      <c r="B30" s="146" t="s">
        <v>187</v>
      </c>
      <c r="C30" s="146" t="s">
        <v>182</v>
      </c>
    </row>
    <row r="31" spans="1:3" x14ac:dyDescent="0.2">
      <c r="A31" s="98">
        <v>41437</v>
      </c>
      <c r="B31" s="146" t="s">
        <v>188</v>
      </c>
      <c r="C31" s="146" t="s">
        <v>189</v>
      </c>
    </row>
    <row r="32" spans="1:3" x14ac:dyDescent="0.2">
      <c r="A32" s="98">
        <v>41437</v>
      </c>
      <c r="B32" s="146" t="s">
        <v>190</v>
      </c>
      <c r="C32" s="146" t="s">
        <v>229</v>
      </c>
    </row>
    <row r="33" spans="1:3" s="148" customFormat="1" x14ac:dyDescent="0.2">
      <c r="A33" s="147">
        <v>41708</v>
      </c>
      <c r="B33" s="148" t="s">
        <v>198</v>
      </c>
      <c r="C33" s="148" t="s">
        <v>146</v>
      </c>
    </row>
    <row r="34" spans="1:3" s="148" customFormat="1" x14ac:dyDescent="0.2">
      <c r="A34" s="147">
        <v>41708</v>
      </c>
      <c r="B34" s="148" t="s">
        <v>199</v>
      </c>
      <c r="C34" s="148" t="s">
        <v>146</v>
      </c>
    </row>
    <row r="35" spans="1:3" s="165" customFormat="1" ht="25.5" x14ac:dyDescent="0.2">
      <c r="A35" s="164">
        <v>41708</v>
      </c>
      <c r="B35" s="165" t="s">
        <v>175</v>
      </c>
      <c r="C35" s="166" t="s">
        <v>207</v>
      </c>
    </row>
    <row r="36" spans="1:3" s="148" customFormat="1" x14ac:dyDescent="0.2">
      <c r="A36" s="98">
        <v>42152</v>
      </c>
      <c r="B36" s="146" t="s">
        <v>210</v>
      </c>
      <c r="C36" s="146" t="s">
        <v>211</v>
      </c>
    </row>
    <row r="37" spans="1:3" s="148" customFormat="1" x14ac:dyDescent="0.2">
      <c r="A37" s="147">
        <v>42431</v>
      </c>
      <c r="B37" s="148" t="s">
        <v>212</v>
      </c>
      <c r="C37" s="148" t="s">
        <v>230</v>
      </c>
    </row>
    <row r="38" spans="1:3" s="148" customFormat="1" x14ac:dyDescent="0.2">
      <c r="A38" s="147">
        <v>42431</v>
      </c>
      <c r="B38" s="148" t="s">
        <v>216</v>
      </c>
      <c r="C38" s="148" t="s">
        <v>213</v>
      </c>
    </row>
    <row r="39" spans="1:3" s="172" customFormat="1" x14ac:dyDescent="0.2">
      <c r="A39" s="98">
        <v>42632</v>
      </c>
      <c r="B39" s="146" t="s">
        <v>221</v>
      </c>
      <c r="C39" s="146" t="s">
        <v>231</v>
      </c>
    </row>
    <row r="40" spans="1:3" s="172" customFormat="1" x14ac:dyDescent="0.2">
      <c r="A40" s="98">
        <v>42632</v>
      </c>
      <c r="B40" s="146" t="s">
        <v>216</v>
      </c>
      <c r="C40" s="146" t="s">
        <v>223</v>
      </c>
    </row>
    <row r="41" spans="1:3" s="148" customFormat="1" x14ac:dyDescent="0.2">
      <c r="A41" s="147">
        <v>42717</v>
      </c>
      <c r="B41" s="148" t="s">
        <v>225</v>
      </c>
      <c r="C41" s="148" t="s">
        <v>230</v>
      </c>
    </row>
    <row r="42" spans="1:3" s="146" customFormat="1" x14ac:dyDescent="0.2">
      <c r="A42" s="98">
        <v>43012</v>
      </c>
      <c r="B42" s="146" t="s">
        <v>237</v>
      </c>
      <c r="C42" s="146" t="s">
        <v>211</v>
      </c>
    </row>
    <row r="43" spans="1:3" s="146" customFormat="1" x14ac:dyDescent="0.2">
      <c r="A43" s="98">
        <v>43012</v>
      </c>
      <c r="B43" s="146" t="s">
        <v>238</v>
      </c>
      <c r="C43" s="146" t="s">
        <v>230</v>
      </c>
    </row>
    <row r="44" spans="1:3" s="146" customFormat="1" x14ac:dyDescent="0.2">
      <c r="A44" s="98">
        <v>43012</v>
      </c>
      <c r="B44" s="146" t="s">
        <v>239</v>
      </c>
      <c r="C44" s="146" t="s">
        <v>211</v>
      </c>
    </row>
    <row r="45" spans="1:3" s="146" customFormat="1" x14ac:dyDescent="0.2">
      <c r="A45" s="98">
        <v>43012</v>
      </c>
      <c r="B45" s="146" t="s">
        <v>244</v>
      </c>
      <c r="C45" s="146" t="s">
        <v>230</v>
      </c>
    </row>
    <row r="46" spans="1:3" s="146" customFormat="1" x14ac:dyDescent="0.2">
      <c r="A46" s="98">
        <v>43012</v>
      </c>
      <c r="B46" s="146" t="s">
        <v>245</v>
      </c>
      <c r="C46" s="146" t="s">
        <v>230</v>
      </c>
    </row>
    <row r="47" spans="1:3" s="148" customFormat="1" x14ac:dyDescent="0.2">
      <c r="A47" s="147">
        <v>43192</v>
      </c>
      <c r="B47" s="148" t="s">
        <v>250</v>
      </c>
      <c r="C47" s="148" t="s">
        <v>211</v>
      </c>
    </row>
    <row r="48" spans="1:3" s="148" customFormat="1" x14ac:dyDescent="0.2">
      <c r="A48" s="147">
        <v>43192</v>
      </c>
      <c r="B48" s="148" t="s">
        <v>251</v>
      </c>
      <c r="C48" s="148" t="s">
        <v>211</v>
      </c>
    </row>
    <row r="49" spans="1:3" s="148" customFormat="1" x14ac:dyDescent="0.2">
      <c r="A49" s="147">
        <v>43192</v>
      </c>
      <c r="B49" s="148" t="s">
        <v>252</v>
      </c>
      <c r="C49" s="148" t="s">
        <v>211</v>
      </c>
    </row>
    <row r="50" spans="1:3" s="148" customFormat="1" x14ac:dyDescent="0.2">
      <c r="A50" s="147">
        <v>43192</v>
      </c>
      <c r="B50" s="148" t="s">
        <v>254</v>
      </c>
      <c r="C50" s="148" t="s">
        <v>253</v>
      </c>
    </row>
    <row r="51" spans="1:3" s="181" customFormat="1" ht="38.25" x14ac:dyDescent="0.2">
      <c r="A51" s="183">
        <v>43327</v>
      </c>
      <c r="B51" s="181" t="s">
        <v>244</v>
      </c>
      <c r="C51" s="182" t="s">
        <v>257</v>
      </c>
    </row>
    <row r="52" spans="1:3" s="181" customFormat="1" x14ac:dyDescent="0.2">
      <c r="A52" s="183">
        <v>43341</v>
      </c>
      <c r="B52" s="181" t="s">
        <v>269</v>
      </c>
      <c r="C52" s="182" t="s">
        <v>230</v>
      </c>
    </row>
    <row r="53" spans="1:3" s="181" customFormat="1" x14ac:dyDescent="0.2">
      <c r="A53" s="183">
        <v>43341</v>
      </c>
      <c r="B53" s="181" t="s">
        <v>262</v>
      </c>
      <c r="C53" s="182" t="s">
        <v>230</v>
      </c>
    </row>
    <row r="54" spans="1:3" s="181" customFormat="1" x14ac:dyDescent="0.2">
      <c r="A54" s="183">
        <v>43341</v>
      </c>
      <c r="B54" s="181" t="s">
        <v>263</v>
      </c>
      <c r="C54" s="182" t="s">
        <v>230</v>
      </c>
    </row>
    <row r="55" spans="1:3" s="181" customFormat="1" ht="25.5" x14ac:dyDescent="0.2">
      <c r="A55" s="183">
        <v>43341</v>
      </c>
      <c r="B55" s="181" t="s">
        <v>220</v>
      </c>
      <c r="C55" s="182" t="s">
        <v>272</v>
      </c>
    </row>
    <row r="56" spans="1:3" s="181" customFormat="1" x14ac:dyDescent="0.2">
      <c r="A56" s="183">
        <v>43341</v>
      </c>
      <c r="B56" s="181" t="s">
        <v>270</v>
      </c>
      <c r="C56" s="182" t="s">
        <v>271</v>
      </c>
    </row>
    <row r="57" spans="1:3" s="175" customFormat="1" x14ac:dyDescent="0.2">
      <c r="A57" s="174">
        <v>43644</v>
      </c>
      <c r="B57" s="175" t="s">
        <v>277</v>
      </c>
      <c r="C57" s="176" t="s">
        <v>211</v>
      </c>
    </row>
    <row r="58" spans="1:3" s="175" customFormat="1" x14ac:dyDescent="0.2">
      <c r="A58" s="174">
        <v>43644</v>
      </c>
      <c r="B58" s="175" t="s">
        <v>288</v>
      </c>
      <c r="C58" s="176" t="s">
        <v>211</v>
      </c>
    </row>
    <row r="59" spans="1:3" s="175" customFormat="1" x14ac:dyDescent="0.2">
      <c r="A59" s="174">
        <v>43644</v>
      </c>
      <c r="B59" s="175" t="s">
        <v>289</v>
      </c>
      <c r="C59" s="176" t="s">
        <v>297</v>
      </c>
    </row>
    <row r="60" spans="1:3" s="175" customFormat="1" ht="25.5" x14ac:dyDescent="0.2">
      <c r="A60" s="174">
        <v>43644</v>
      </c>
      <c r="B60" s="175" t="s">
        <v>244</v>
      </c>
      <c r="C60" s="176" t="s">
        <v>298</v>
      </c>
    </row>
    <row r="61" spans="1:3" s="175" customFormat="1" x14ac:dyDescent="0.2">
      <c r="A61" s="174">
        <v>43644</v>
      </c>
      <c r="B61" s="175" t="s">
        <v>285</v>
      </c>
      <c r="C61" s="176" t="s">
        <v>297</v>
      </c>
    </row>
    <row r="62" spans="1:3" s="175" customFormat="1" x14ac:dyDescent="0.2">
      <c r="A62" s="174">
        <v>43644</v>
      </c>
      <c r="B62" s="175" t="s">
        <v>291</v>
      </c>
      <c r="C62" s="176" t="s">
        <v>297</v>
      </c>
    </row>
    <row r="63" spans="1:3" s="175" customFormat="1" x14ac:dyDescent="0.2">
      <c r="A63" s="174">
        <v>43644</v>
      </c>
      <c r="B63" s="175" t="s">
        <v>286</v>
      </c>
      <c r="C63" s="176" t="s">
        <v>297</v>
      </c>
    </row>
    <row r="64" spans="1:3" s="175" customFormat="1" x14ac:dyDescent="0.2">
      <c r="A64" s="174">
        <v>43804</v>
      </c>
      <c r="B64" s="175" t="s">
        <v>216</v>
      </c>
      <c r="C64" s="188" t="s">
        <v>310</v>
      </c>
    </row>
    <row r="65" spans="1:4" s="181" customFormat="1" x14ac:dyDescent="0.2">
      <c r="A65" s="183">
        <v>44139</v>
      </c>
      <c r="B65" s="181" t="s">
        <v>326</v>
      </c>
      <c r="C65" s="182" t="s">
        <v>271</v>
      </c>
    </row>
    <row r="66" spans="1:4" s="181" customFormat="1" x14ac:dyDescent="0.2">
      <c r="A66" s="183">
        <v>44139</v>
      </c>
      <c r="B66" s="181" t="s">
        <v>323</v>
      </c>
      <c r="C66" s="182" t="s">
        <v>271</v>
      </c>
    </row>
    <row r="67" spans="1:4" s="181" customFormat="1" x14ac:dyDescent="0.2">
      <c r="A67" s="183">
        <v>44139</v>
      </c>
      <c r="B67" s="181" t="s">
        <v>327</v>
      </c>
      <c r="C67" s="182" t="s">
        <v>271</v>
      </c>
    </row>
    <row r="68" spans="1:4" s="148" customFormat="1" x14ac:dyDescent="0.2">
      <c r="A68" s="147">
        <v>44256</v>
      </c>
      <c r="B68" s="148" t="s">
        <v>238</v>
      </c>
      <c r="C68" s="148" t="s">
        <v>331</v>
      </c>
    </row>
    <row r="69" spans="1:4" s="181" customFormat="1" x14ac:dyDescent="0.2">
      <c r="A69" s="183">
        <v>44377</v>
      </c>
      <c r="B69" s="181" t="s">
        <v>349</v>
      </c>
      <c r="C69" s="182" t="s">
        <v>345</v>
      </c>
    </row>
    <row r="70" spans="1:4" s="181" customFormat="1" x14ac:dyDescent="0.2">
      <c r="A70" s="183">
        <v>44377</v>
      </c>
      <c r="B70" s="181" t="s">
        <v>344</v>
      </c>
      <c r="C70" s="182" t="s">
        <v>345</v>
      </c>
    </row>
    <row r="71" spans="1:4" s="165" customFormat="1" x14ac:dyDescent="0.2">
      <c r="A71" s="164">
        <v>44470</v>
      </c>
      <c r="B71" s="198" t="s">
        <v>358</v>
      </c>
      <c r="C71" s="166" t="s">
        <v>231</v>
      </c>
      <c r="D71" s="148"/>
    </row>
    <row r="72" spans="1:4" s="165" customFormat="1" x14ac:dyDescent="0.2">
      <c r="A72" s="164">
        <v>44470</v>
      </c>
      <c r="B72" s="198" t="s">
        <v>361</v>
      </c>
      <c r="C72" s="166" t="s">
        <v>253</v>
      </c>
      <c r="D72" s="148"/>
    </row>
    <row r="73" spans="1:4" s="165" customFormat="1" x14ac:dyDescent="0.2">
      <c r="A73" s="164">
        <v>44470</v>
      </c>
      <c r="B73" s="198" t="s">
        <v>364</v>
      </c>
      <c r="C73" s="166" t="s">
        <v>253</v>
      </c>
      <c r="D73" s="148"/>
    </row>
    <row r="74" spans="1:4" s="165" customFormat="1" x14ac:dyDescent="0.2">
      <c r="A74" s="164">
        <v>44470</v>
      </c>
      <c r="B74" s="198" t="s">
        <v>365</v>
      </c>
      <c r="C74" s="166" t="s">
        <v>253</v>
      </c>
      <c r="D74" s="148"/>
    </row>
    <row r="75" spans="1:4" s="165" customFormat="1" x14ac:dyDescent="0.2">
      <c r="A75" s="164">
        <v>44470</v>
      </c>
      <c r="B75" s="198" t="s">
        <v>369</v>
      </c>
      <c r="C75" s="166" t="s">
        <v>253</v>
      </c>
      <c r="D75" s="148"/>
    </row>
    <row r="76" spans="1:4" s="165" customFormat="1" x14ac:dyDescent="0.2">
      <c r="A76" s="164">
        <v>44470</v>
      </c>
      <c r="B76" s="198" t="s">
        <v>370</v>
      </c>
      <c r="C76" s="166" t="s">
        <v>253</v>
      </c>
      <c r="D76" s="148"/>
    </row>
    <row r="77" spans="1:4" s="165" customFormat="1" x14ac:dyDescent="0.2">
      <c r="A77" s="164">
        <v>44470</v>
      </c>
      <c r="B77" s="198" t="s">
        <v>374</v>
      </c>
      <c r="C77" s="166" t="s">
        <v>231</v>
      </c>
      <c r="D77" s="148"/>
    </row>
    <row r="78" spans="1:4" s="165" customFormat="1" x14ac:dyDescent="0.2">
      <c r="A78" s="164">
        <v>44470</v>
      </c>
      <c r="B78" s="165" t="s">
        <v>244</v>
      </c>
      <c r="C78" s="166" t="s">
        <v>356</v>
      </c>
      <c r="D78" s="148"/>
    </row>
    <row r="79" spans="1:4" s="165" customFormat="1" x14ac:dyDescent="0.2">
      <c r="A79" s="164">
        <v>44470</v>
      </c>
      <c r="B79" s="198" t="s">
        <v>381</v>
      </c>
      <c r="C79" s="166" t="s">
        <v>231</v>
      </c>
      <c r="D79" s="148"/>
    </row>
    <row r="80" spans="1:4" s="165" customFormat="1" x14ac:dyDescent="0.2">
      <c r="A80" s="164">
        <v>44470</v>
      </c>
      <c r="B80" s="198" t="s">
        <v>382</v>
      </c>
      <c r="C80" s="166" t="s">
        <v>253</v>
      </c>
      <c r="D80" s="148"/>
    </row>
    <row r="81" spans="1:4" s="165" customFormat="1" x14ac:dyDescent="0.2">
      <c r="A81" s="164">
        <v>44470</v>
      </c>
      <c r="B81" s="165" t="s">
        <v>152</v>
      </c>
      <c r="C81" s="166" t="s">
        <v>355</v>
      </c>
      <c r="D81" s="148"/>
    </row>
    <row r="82" spans="1:4" s="165" customFormat="1" x14ac:dyDescent="0.2">
      <c r="A82" s="164">
        <v>44470</v>
      </c>
      <c r="B82" s="198" t="s">
        <v>386</v>
      </c>
      <c r="C82" s="166" t="s">
        <v>231</v>
      </c>
      <c r="D82" s="148"/>
    </row>
    <row r="83" spans="1:4" s="35" customFormat="1" x14ac:dyDescent="0.2">
      <c r="A83" s="167">
        <v>44663</v>
      </c>
      <c r="B83" s="199" t="s">
        <v>397</v>
      </c>
      <c r="C83" s="168" t="s">
        <v>231</v>
      </c>
      <c r="D83" s="146"/>
    </row>
    <row r="84" spans="1:4" s="35" customFormat="1" x14ac:dyDescent="0.2">
      <c r="A84" s="167">
        <v>44663</v>
      </c>
      <c r="B84" s="199" t="s">
        <v>399</v>
      </c>
      <c r="C84" s="168" t="s">
        <v>231</v>
      </c>
      <c r="D84" s="146"/>
    </row>
    <row r="85" spans="1:4" s="216" customFormat="1" x14ac:dyDescent="0.2">
      <c r="A85" s="212">
        <v>44938</v>
      </c>
      <c r="B85" s="213" t="s">
        <v>436</v>
      </c>
      <c r="C85" s="214" t="s">
        <v>231</v>
      </c>
      <c r="D85" s="215"/>
    </row>
    <row r="86" spans="1:4" s="216" customFormat="1" x14ac:dyDescent="0.2">
      <c r="A86" s="212">
        <v>44938</v>
      </c>
      <c r="B86" s="213" t="s">
        <v>437</v>
      </c>
      <c r="C86" s="214" t="s">
        <v>231</v>
      </c>
      <c r="D86" s="215"/>
    </row>
    <row r="87" spans="1:4" s="216" customFormat="1" x14ac:dyDescent="0.2">
      <c r="A87" s="212">
        <v>44938</v>
      </c>
      <c r="B87" s="213" t="s">
        <v>438</v>
      </c>
      <c r="C87" s="214" t="s">
        <v>253</v>
      </c>
      <c r="D87" s="215"/>
    </row>
    <row r="88" spans="1:4" s="35" customFormat="1" ht="25.5" x14ac:dyDescent="0.2">
      <c r="A88" s="167">
        <v>45139</v>
      </c>
      <c r="B88" s="199" t="s">
        <v>358</v>
      </c>
      <c r="C88" s="168" t="s">
        <v>462</v>
      </c>
      <c r="D88" s="146"/>
    </row>
    <row r="89" spans="1:4" s="35" customFormat="1" x14ac:dyDescent="0.2">
      <c r="A89" s="167">
        <v>45139</v>
      </c>
      <c r="B89" s="199" t="s">
        <v>476</v>
      </c>
      <c r="C89" s="168" t="s">
        <v>253</v>
      </c>
      <c r="D89" s="146"/>
    </row>
    <row r="90" spans="1:4" s="35" customFormat="1" x14ac:dyDescent="0.2">
      <c r="A90" s="167">
        <v>45139</v>
      </c>
      <c r="B90" s="199" t="s">
        <v>486</v>
      </c>
      <c r="C90" s="168" t="s">
        <v>253</v>
      </c>
      <c r="D90" s="146"/>
    </row>
    <row r="91" spans="1:4" s="35" customFormat="1" x14ac:dyDescent="0.2">
      <c r="A91" s="167">
        <v>45139</v>
      </c>
      <c r="B91" s="199" t="s">
        <v>489</v>
      </c>
      <c r="C91" s="168" t="s">
        <v>253</v>
      </c>
      <c r="D91" s="146"/>
    </row>
    <row r="92" spans="1:4" s="35" customFormat="1" x14ac:dyDescent="0.2">
      <c r="A92" s="167">
        <v>45139</v>
      </c>
      <c r="B92" s="199" t="s">
        <v>506</v>
      </c>
      <c r="C92" s="168" t="s">
        <v>253</v>
      </c>
      <c r="D92" s="146"/>
    </row>
    <row r="93" spans="1:4" s="35" customFormat="1" x14ac:dyDescent="0.2">
      <c r="A93" s="167">
        <v>45139</v>
      </c>
      <c r="B93" s="199" t="s">
        <v>509</v>
      </c>
      <c r="C93" s="168" t="s">
        <v>231</v>
      </c>
      <c r="D93" s="146"/>
    </row>
    <row r="94" spans="1:4" s="232" customFormat="1" x14ac:dyDescent="0.2">
      <c r="A94" s="228">
        <v>45474</v>
      </c>
      <c r="B94" s="229" t="s">
        <v>476</v>
      </c>
      <c r="C94" s="230" t="s">
        <v>564</v>
      </c>
      <c r="D94" s="231"/>
    </row>
    <row r="95" spans="1:4" s="232" customFormat="1" x14ac:dyDescent="0.2">
      <c r="A95" s="228">
        <v>45474</v>
      </c>
      <c r="B95" s="229" t="s">
        <v>547</v>
      </c>
      <c r="C95" s="230" t="s">
        <v>146</v>
      </c>
      <c r="D95" s="231"/>
    </row>
    <row r="96" spans="1:4" s="232" customFormat="1" x14ac:dyDescent="0.2">
      <c r="A96" s="228">
        <v>45474</v>
      </c>
      <c r="B96" s="229" t="s">
        <v>489</v>
      </c>
      <c r="C96" s="230" t="s">
        <v>574</v>
      </c>
      <c r="D96" s="231"/>
    </row>
    <row r="97" spans="1:11" s="232" customFormat="1" ht="25.5" x14ac:dyDescent="0.2">
      <c r="A97" s="228">
        <v>45474</v>
      </c>
      <c r="B97" s="229" t="s">
        <v>262</v>
      </c>
      <c r="C97" s="230" t="s">
        <v>538</v>
      </c>
      <c r="D97" s="231"/>
    </row>
    <row r="98" spans="1:11" s="232" customFormat="1" ht="38.25" x14ac:dyDescent="0.2">
      <c r="A98" s="228">
        <v>45474</v>
      </c>
      <c r="B98" s="229" t="s">
        <v>506</v>
      </c>
      <c r="C98" s="230" t="s">
        <v>575</v>
      </c>
      <c r="D98" s="231"/>
    </row>
    <row r="99" spans="1:11" s="232" customFormat="1" ht="25.5" x14ac:dyDescent="0.2">
      <c r="A99" s="228">
        <v>45474</v>
      </c>
      <c r="B99" s="229" t="s">
        <v>509</v>
      </c>
      <c r="C99" s="230" t="s">
        <v>569</v>
      </c>
      <c r="D99" s="231"/>
    </row>
    <row r="100" spans="1:11" s="232" customFormat="1" x14ac:dyDescent="0.2">
      <c r="A100" s="228">
        <v>45474</v>
      </c>
      <c r="B100" s="229" t="s">
        <v>548</v>
      </c>
      <c r="C100" s="230" t="s">
        <v>146</v>
      </c>
      <c r="D100" s="231"/>
    </row>
    <row r="101" spans="1:11" s="232" customFormat="1" ht="25.5" x14ac:dyDescent="0.2">
      <c r="A101" s="228">
        <v>45474</v>
      </c>
      <c r="B101" s="229" t="s">
        <v>436</v>
      </c>
      <c r="C101" s="230" t="s">
        <v>570</v>
      </c>
      <c r="D101" s="231"/>
    </row>
    <row r="102" spans="1:11" s="232" customFormat="1" x14ac:dyDescent="0.2">
      <c r="A102" s="228">
        <v>45474</v>
      </c>
      <c r="B102" s="229" t="s">
        <v>555</v>
      </c>
      <c r="C102" s="230" t="s">
        <v>146</v>
      </c>
      <c r="D102" s="231"/>
    </row>
    <row r="103" spans="1:11" s="232" customFormat="1" x14ac:dyDescent="0.2">
      <c r="A103" s="228">
        <v>45474</v>
      </c>
      <c r="B103" s="229" t="s">
        <v>559</v>
      </c>
      <c r="C103" s="230" t="s">
        <v>146</v>
      </c>
      <c r="D103" s="231"/>
    </row>
    <row r="104" spans="1:11" s="216" customFormat="1" x14ac:dyDescent="0.2">
      <c r="A104" s="212">
        <v>45602</v>
      </c>
      <c r="B104" s="213" t="s">
        <v>580</v>
      </c>
      <c r="C104" s="214" t="s">
        <v>253</v>
      </c>
      <c r="D104" s="215"/>
    </row>
    <row r="105" spans="1:11" s="216" customFormat="1" x14ac:dyDescent="0.2">
      <c r="A105" s="212">
        <v>45602</v>
      </c>
      <c r="B105" s="213" t="s">
        <v>581</v>
      </c>
      <c r="C105" s="214" t="s">
        <v>253</v>
      </c>
      <c r="D105" s="215"/>
    </row>
    <row r="106" spans="1:11" s="35" customFormat="1" ht="25.5" x14ac:dyDescent="0.2">
      <c r="A106" s="167">
        <v>45666</v>
      </c>
      <c r="B106" s="199" t="s">
        <v>244</v>
      </c>
      <c r="C106" s="168" t="s">
        <v>592</v>
      </c>
      <c r="D106" s="146"/>
    </row>
    <row r="107" spans="1:11" s="35" customFormat="1" x14ac:dyDescent="0.2">
      <c r="A107" s="167">
        <v>45824</v>
      </c>
      <c r="B107" s="199" t="s">
        <v>476</v>
      </c>
      <c r="C107" s="168" t="s">
        <v>755</v>
      </c>
      <c r="D107" s="146"/>
      <c r="F107" s="237"/>
      <c r="G107" s="74"/>
      <c r="H107" s="30"/>
      <c r="I107" s="30"/>
      <c r="J107" s="30"/>
      <c r="K107" s="30"/>
    </row>
    <row r="108" spans="1:11" s="35" customFormat="1" x14ac:dyDescent="0.2">
      <c r="A108" s="167">
        <v>45824</v>
      </c>
      <c r="B108" s="199" t="s">
        <v>735</v>
      </c>
      <c r="C108" s="168" t="s">
        <v>756</v>
      </c>
      <c r="D108" s="146"/>
      <c r="F108" s="237"/>
      <c r="G108" s="74"/>
      <c r="H108" s="30"/>
      <c r="I108" s="30"/>
      <c r="J108" s="30"/>
      <c r="K108" s="30"/>
    </row>
    <row r="109" spans="1:11" s="35" customFormat="1" ht="25.5" x14ac:dyDescent="0.2">
      <c r="A109" s="167">
        <v>45824</v>
      </c>
      <c r="B109" s="199" t="s">
        <v>506</v>
      </c>
      <c r="C109" s="168" t="s">
        <v>761</v>
      </c>
      <c r="D109" s="74"/>
      <c r="E109" s="74"/>
      <c r="F109" s="237"/>
      <c r="G109" s="30"/>
      <c r="H109" s="30"/>
      <c r="I109" s="3"/>
      <c r="J109" s="30"/>
      <c r="K109" s="30"/>
    </row>
    <row r="110" spans="1:11" s="35" customFormat="1" ht="25.5" x14ac:dyDescent="0.2">
      <c r="A110" s="167">
        <v>45824</v>
      </c>
      <c r="B110" s="199" t="s">
        <v>509</v>
      </c>
      <c r="C110" s="168" t="s">
        <v>757</v>
      </c>
      <c r="D110" s="74"/>
      <c r="E110" s="74"/>
      <c r="F110" s="237"/>
      <c r="G110" s="30"/>
      <c r="H110" s="30"/>
      <c r="I110" s="3"/>
      <c r="J110" s="30"/>
      <c r="K110" s="30"/>
    </row>
    <row r="111" spans="1:11" s="35" customFormat="1" ht="38.25" x14ac:dyDescent="0.2">
      <c r="A111" s="167">
        <v>45824</v>
      </c>
      <c r="B111" s="199" t="s">
        <v>436</v>
      </c>
      <c r="C111" s="168" t="s">
        <v>758</v>
      </c>
      <c r="D111" s="74"/>
      <c r="E111" s="74"/>
      <c r="F111" s="237"/>
      <c r="G111" s="30"/>
      <c r="H111" s="30"/>
      <c r="I111" s="3"/>
      <c r="J111" s="30"/>
      <c r="K111" s="30"/>
    </row>
    <row r="112" spans="1:11" s="35" customFormat="1" ht="25.5" x14ac:dyDescent="0.2">
      <c r="A112" s="167">
        <v>45824</v>
      </c>
      <c r="B112" s="199" t="s">
        <v>326</v>
      </c>
      <c r="C112" s="168" t="s">
        <v>621</v>
      </c>
      <c r="D112" s="146"/>
      <c r="F112" s="237"/>
    </row>
    <row r="113" spans="1:11" s="35" customFormat="1" ht="25.5" x14ac:dyDescent="0.2">
      <c r="A113" s="167">
        <v>45824</v>
      </c>
      <c r="B113" s="238" t="s">
        <v>764</v>
      </c>
      <c r="C113" s="168" t="s">
        <v>759</v>
      </c>
      <c r="D113" s="74"/>
      <c r="E113" s="74"/>
      <c r="F113" s="237"/>
      <c r="G113" s="30"/>
      <c r="H113" s="30"/>
      <c r="I113" s="3"/>
      <c r="J113" s="30"/>
      <c r="K113" s="30"/>
    </row>
    <row r="114" spans="1:11" s="35" customFormat="1" ht="51" x14ac:dyDescent="0.2">
      <c r="A114" s="167">
        <v>45824</v>
      </c>
      <c r="B114" s="238" t="s">
        <v>763</v>
      </c>
      <c r="C114" s="168" t="s">
        <v>765</v>
      </c>
      <c r="D114" s="74"/>
      <c r="E114" s="74"/>
      <c r="F114" s="237"/>
      <c r="G114" s="30"/>
      <c r="H114" s="30"/>
      <c r="I114" s="3"/>
      <c r="J114" s="30"/>
      <c r="K114" s="30"/>
    </row>
    <row r="115" spans="1:11" s="35" customFormat="1" ht="38.25" x14ac:dyDescent="0.2">
      <c r="A115" s="167">
        <v>45824</v>
      </c>
      <c r="B115" s="238" t="s">
        <v>762</v>
      </c>
      <c r="C115" s="168" t="s">
        <v>760</v>
      </c>
      <c r="D115" s="74"/>
      <c r="E115" s="74"/>
      <c r="F115" s="237"/>
      <c r="G115" s="30"/>
      <c r="H115" s="30"/>
      <c r="I115" s="3"/>
      <c r="J115" s="30"/>
      <c r="K115" s="30"/>
    </row>
    <row r="116" spans="1:11" s="35" customFormat="1" ht="38.25" x14ac:dyDescent="0.2">
      <c r="A116" s="167">
        <v>45824</v>
      </c>
      <c r="B116" s="238" t="s">
        <v>766</v>
      </c>
      <c r="C116" s="168" t="s">
        <v>760</v>
      </c>
      <c r="D116" s="74"/>
      <c r="E116" s="74"/>
      <c r="F116" s="237"/>
      <c r="G116" s="30"/>
      <c r="H116" s="30"/>
      <c r="I116" s="3"/>
      <c r="J116" s="30"/>
      <c r="K116" s="30"/>
    </row>
    <row r="117" spans="1:11" s="35" customFormat="1" ht="38.25" x14ac:dyDescent="0.2">
      <c r="A117" s="167">
        <v>45824</v>
      </c>
      <c r="B117" s="238" t="s">
        <v>767</v>
      </c>
      <c r="C117" s="168" t="s">
        <v>760</v>
      </c>
      <c r="D117" s="74"/>
      <c r="E117" s="74"/>
      <c r="F117" s="237"/>
      <c r="G117" s="30"/>
      <c r="H117" s="30"/>
      <c r="I117" s="3"/>
      <c r="J117" s="30"/>
      <c r="K117" s="30"/>
    </row>
    <row r="118" spans="1:11" s="35" customFormat="1" ht="38.25" x14ac:dyDescent="0.2">
      <c r="A118" s="167">
        <v>45824</v>
      </c>
      <c r="B118" s="238" t="s">
        <v>768</v>
      </c>
      <c r="C118" s="168" t="s">
        <v>760</v>
      </c>
      <c r="D118" s="74"/>
      <c r="E118" s="74"/>
      <c r="F118" s="237"/>
      <c r="G118" s="30"/>
      <c r="H118" s="30"/>
      <c r="I118" s="3"/>
      <c r="J118" s="30"/>
      <c r="K118" s="30"/>
    </row>
    <row r="119" spans="1:11" s="35" customFormat="1" ht="38.25" x14ac:dyDescent="0.2">
      <c r="A119" s="167">
        <v>45824</v>
      </c>
      <c r="B119" s="238" t="s">
        <v>769</v>
      </c>
      <c r="C119" s="168" t="s">
        <v>760</v>
      </c>
      <c r="D119" s="74"/>
      <c r="E119" s="74"/>
      <c r="F119" s="237"/>
      <c r="G119" s="30"/>
      <c r="H119" s="30"/>
      <c r="I119" s="3"/>
      <c r="J119" s="30"/>
      <c r="K119" s="30"/>
    </row>
    <row r="120" spans="1:11" s="35" customFormat="1" x14ac:dyDescent="0.2">
      <c r="A120" s="167">
        <v>45824</v>
      </c>
      <c r="B120" s="199" t="s">
        <v>770</v>
      </c>
      <c r="C120" s="168" t="s">
        <v>771</v>
      </c>
      <c r="D120" s="146"/>
      <c r="F120" s="237"/>
      <c r="G120" s="74"/>
      <c r="H120" s="30"/>
      <c r="I120" s="30"/>
      <c r="J120" s="30"/>
      <c r="K120" s="30"/>
    </row>
    <row r="121" spans="1:11" s="35" customFormat="1" x14ac:dyDescent="0.2">
      <c r="A121" s="167">
        <v>45824</v>
      </c>
      <c r="B121" s="199" t="s">
        <v>772</v>
      </c>
      <c r="C121" s="168" t="s">
        <v>771</v>
      </c>
      <c r="D121" s="146"/>
      <c r="F121" s="237"/>
      <c r="G121" s="74"/>
      <c r="H121" s="30"/>
      <c r="I121" s="30"/>
      <c r="J121" s="30"/>
      <c r="K121" s="30"/>
    </row>
    <row r="122" spans="1:11" s="35" customFormat="1" x14ac:dyDescent="0.2">
      <c r="A122" s="167">
        <v>45824</v>
      </c>
      <c r="B122" s="199" t="s">
        <v>737</v>
      </c>
      <c r="C122" s="168" t="s">
        <v>773</v>
      </c>
      <c r="D122" s="146"/>
      <c r="F122" s="237"/>
      <c r="G122" s="74"/>
      <c r="H122" s="30"/>
      <c r="I122" s="30"/>
      <c r="J122" s="30"/>
      <c r="K122" s="30"/>
    </row>
    <row r="123" spans="1:11" s="35" customFormat="1" x14ac:dyDescent="0.2">
      <c r="A123" s="167">
        <v>45824</v>
      </c>
      <c r="B123" s="199" t="s">
        <v>738</v>
      </c>
      <c r="C123" s="168" t="s">
        <v>253</v>
      </c>
      <c r="D123" s="146"/>
      <c r="F123" s="237"/>
      <c r="G123" s="74"/>
      <c r="H123" s="30"/>
      <c r="I123" s="30"/>
      <c r="J123" s="30"/>
      <c r="K123" s="30"/>
    </row>
    <row r="124" spans="1:11" s="35" customFormat="1" x14ac:dyDescent="0.2">
      <c r="A124" s="167">
        <v>45824</v>
      </c>
      <c r="B124" s="199" t="s">
        <v>739</v>
      </c>
      <c r="C124" s="168" t="s">
        <v>756</v>
      </c>
      <c r="D124" s="146"/>
      <c r="F124" s="237"/>
      <c r="G124" s="74"/>
      <c r="H124" s="30"/>
      <c r="I124" s="30"/>
      <c r="J124" s="30"/>
      <c r="K124" s="30"/>
    </row>
    <row r="125" spans="1:11" s="35" customFormat="1" x14ac:dyDescent="0.2">
      <c r="A125" s="167">
        <v>45824</v>
      </c>
      <c r="B125" s="199" t="s">
        <v>740</v>
      </c>
      <c r="C125" s="168" t="s">
        <v>756</v>
      </c>
      <c r="D125" s="146"/>
      <c r="F125" s="237"/>
      <c r="G125" s="74"/>
      <c r="H125" s="30"/>
      <c r="I125" s="30"/>
      <c r="J125" s="30"/>
      <c r="K125" s="30"/>
    </row>
    <row r="126" spans="1:11" x14ac:dyDescent="0.2">
      <c r="A126" s="98" t="s">
        <v>139</v>
      </c>
      <c r="D126" s="74"/>
      <c r="E126" s="3"/>
      <c r="F126" s="3"/>
      <c r="G126" s="3"/>
      <c r="H126" s="30"/>
      <c r="I126" s="30"/>
      <c r="J126" s="30"/>
      <c r="K126" s="3"/>
    </row>
    <row r="127" spans="1:11" x14ac:dyDescent="0.2">
      <c r="A127" s="98" t="s">
        <v>139</v>
      </c>
      <c r="D127" s="74"/>
      <c r="E127" s="74"/>
      <c r="F127" s="74"/>
      <c r="G127" s="30"/>
      <c r="H127" s="30"/>
      <c r="I127" s="30"/>
      <c r="J127" s="30"/>
      <c r="K127" s="30"/>
    </row>
    <row r="128" spans="1:11" x14ac:dyDescent="0.2">
      <c r="A128" s="99" t="s">
        <v>139</v>
      </c>
      <c r="B128" t="s">
        <v>139</v>
      </c>
      <c r="D128" s="74"/>
      <c r="E128" s="74"/>
      <c r="F128" s="74"/>
      <c r="G128" s="30"/>
      <c r="H128" s="30"/>
      <c r="I128" s="30"/>
      <c r="J128" s="30"/>
    </row>
    <row r="129" spans="1:7" x14ac:dyDescent="0.2">
      <c r="A129" s="190" t="s">
        <v>3</v>
      </c>
      <c r="B129" s="150"/>
      <c r="E129" s="74"/>
      <c r="F129" s="74"/>
      <c r="G129" s="30"/>
    </row>
    <row r="130" spans="1:7" s="148" customFormat="1" x14ac:dyDescent="0.2">
      <c r="A130" s="147">
        <v>39379</v>
      </c>
      <c r="B130" s="148" t="s">
        <v>140</v>
      </c>
      <c r="C130" s="148" t="s">
        <v>195</v>
      </c>
      <c r="E130" s="74"/>
      <c r="F130" s="74"/>
      <c r="G130" s="30"/>
    </row>
    <row r="131" spans="1:7" s="148" customFormat="1" x14ac:dyDescent="0.2">
      <c r="A131" s="147">
        <v>39379</v>
      </c>
      <c r="B131" s="148" t="s">
        <v>130</v>
      </c>
      <c r="C131" s="148" t="s">
        <v>195</v>
      </c>
    </row>
    <row r="132" spans="1:7" s="148" customFormat="1" x14ac:dyDescent="0.2">
      <c r="A132" s="147">
        <v>39379</v>
      </c>
      <c r="B132" s="148" t="s">
        <v>131</v>
      </c>
      <c r="C132" s="148" t="s">
        <v>195</v>
      </c>
    </row>
    <row r="133" spans="1:7" s="148" customFormat="1" x14ac:dyDescent="0.2">
      <c r="A133" s="147">
        <v>39379</v>
      </c>
      <c r="B133" s="148" t="s">
        <v>132</v>
      </c>
      <c r="C133" s="148" t="s">
        <v>195</v>
      </c>
    </row>
    <row r="134" spans="1:7" s="148" customFormat="1" x14ac:dyDescent="0.2">
      <c r="A134" s="147">
        <v>39379</v>
      </c>
      <c r="B134" s="148" t="s">
        <v>136</v>
      </c>
      <c r="C134" s="148" t="s">
        <v>195</v>
      </c>
      <c r="D134" s="148" t="s">
        <v>139</v>
      </c>
    </row>
    <row r="135" spans="1:7" s="148" customFormat="1" x14ac:dyDescent="0.2">
      <c r="A135" s="149">
        <v>39871</v>
      </c>
      <c r="B135" s="148" t="s">
        <v>134</v>
      </c>
      <c r="C135" s="148" t="s">
        <v>195</v>
      </c>
    </row>
    <row r="136" spans="1:7" s="148" customFormat="1" x14ac:dyDescent="0.2">
      <c r="A136" s="149">
        <v>40014</v>
      </c>
      <c r="B136" s="148" t="s">
        <v>127</v>
      </c>
      <c r="C136" s="148" t="s">
        <v>195</v>
      </c>
    </row>
    <row r="137" spans="1:7" s="148" customFormat="1" x14ac:dyDescent="0.2">
      <c r="A137" s="149">
        <v>40014</v>
      </c>
      <c r="B137" s="148" t="s">
        <v>137</v>
      </c>
      <c r="C137" s="148" t="s">
        <v>195</v>
      </c>
    </row>
    <row r="138" spans="1:7" s="148" customFormat="1" x14ac:dyDescent="0.2">
      <c r="A138" s="149">
        <v>40014</v>
      </c>
      <c r="B138" s="148" t="s">
        <v>129</v>
      </c>
      <c r="C138" s="148" t="s">
        <v>195</v>
      </c>
    </row>
    <row r="139" spans="1:7" s="148" customFormat="1" x14ac:dyDescent="0.2">
      <c r="A139" s="149">
        <v>40114</v>
      </c>
      <c r="B139" s="148" t="s">
        <v>150</v>
      </c>
      <c r="C139" s="148" t="s">
        <v>160</v>
      </c>
    </row>
    <row r="140" spans="1:7" s="148" customFormat="1" x14ac:dyDescent="0.2">
      <c r="A140" s="147">
        <v>40252</v>
      </c>
      <c r="B140" s="148" t="s">
        <v>158</v>
      </c>
      <c r="C140" s="148" t="s">
        <v>162</v>
      </c>
    </row>
    <row r="141" spans="1:7" s="148" customFormat="1" x14ac:dyDescent="0.2">
      <c r="A141" s="149">
        <v>40339</v>
      </c>
      <c r="B141" s="148" t="s">
        <v>131</v>
      </c>
      <c r="C141" s="148" t="s">
        <v>165</v>
      </c>
    </row>
    <row r="142" spans="1:7" s="148" customFormat="1" x14ac:dyDescent="0.2">
      <c r="A142" s="149">
        <v>40346</v>
      </c>
      <c r="B142" s="148" t="s">
        <v>141</v>
      </c>
      <c r="C142" s="148" t="s">
        <v>195</v>
      </c>
    </row>
    <row r="143" spans="1:7" s="148" customFormat="1" x14ac:dyDescent="0.2">
      <c r="A143" s="149">
        <v>40399</v>
      </c>
      <c r="B143" s="148" t="s">
        <v>157</v>
      </c>
      <c r="C143" s="148" t="s">
        <v>195</v>
      </c>
    </row>
    <row r="144" spans="1:7" s="148" customFormat="1" x14ac:dyDescent="0.2">
      <c r="A144" s="147">
        <v>40455</v>
      </c>
      <c r="B144" s="148" t="s">
        <v>135</v>
      </c>
      <c r="C144" s="148" t="s">
        <v>168</v>
      </c>
    </row>
    <row r="145" spans="1:3" s="148" customFormat="1" x14ac:dyDescent="0.2">
      <c r="A145" s="147">
        <v>40676</v>
      </c>
      <c r="B145" s="148" t="s">
        <v>128</v>
      </c>
      <c r="C145" s="148" t="s">
        <v>205</v>
      </c>
    </row>
    <row r="146" spans="1:3" s="148" customFormat="1" x14ac:dyDescent="0.2">
      <c r="A146" s="147">
        <v>40837</v>
      </c>
      <c r="B146" s="148" t="s">
        <v>156</v>
      </c>
      <c r="C146" s="148" t="s">
        <v>171</v>
      </c>
    </row>
    <row r="147" spans="1:3" s="148" customFormat="1" x14ac:dyDescent="0.2">
      <c r="A147" s="147">
        <v>40928</v>
      </c>
      <c r="B147" s="148" t="s">
        <v>133</v>
      </c>
      <c r="C147" s="148" t="s">
        <v>194</v>
      </c>
    </row>
    <row r="148" spans="1:3" s="148" customFormat="1" x14ac:dyDescent="0.2">
      <c r="A148" s="147">
        <v>40928</v>
      </c>
      <c r="B148" s="148" t="s">
        <v>152</v>
      </c>
      <c r="C148" s="148" t="s">
        <v>193</v>
      </c>
    </row>
    <row r="149" spans="1:3" s="148" customFormat="1" x14ac:dyDescent="0.2">
      <c r="A149" s="147">
        <v>41108</v>
      </c>
      <c r="B149" s="148" t="s">
        <v>150</v>
      </c>
      <c r="C149" s="148" t="s">
        <v>191</v>
      </c>
    </row>
    <row r="150" spans="1:3" s="148" customFormat="1" x14ac:dyDescent="0.2">
      <c r="A150" s="149">
        <v>41141</v>
      </c>
      <c r="B150" s="148" t="s">
        <v>126</v>
      </c>
      <c r="C150" s="148" t="s">
        <v>195</v>
      </c>
    </row>
    <row r="151" spans="1:3" s="148" customFormat="1" x14ac:dyDescent="0.2">
      <c r="A151" s="147">
        <v>41151</v>
      </c>
      <c r="B151" s="148" t="s">
        <v>156</v>
      </c>
      <c r="C151" s="148" t="s">
        <v>195</v>
      </c>
    </row>
    <row r="152" spans="1:3" s="148" customFormat="1" x14ac:dyDescent="0.2">
      <c r="A152" s="147">
        <v>41228</v>
      </c>
      <c r="B152" s="148" t="s">
        <v>131</v>
      </c>
      <c r="C152" s="148" t="s">
        <v>195</v>
      </c>
    </row>
    <row r="153" spans="1:3" s="148" customFormat="1" x14ac:dyDescent="0.2">
      <c r="A153" s="147">
        <v>41290</v>
      </c>
      <c r="B153" s="148" t="s">
        <v>158</v>
      </c>
      <c r="C153" s="148" t="s">
        <v>179</v>
      </c>
    </row>
    <row r="154" spans="1:3" s="148" customFormat="1" x14ac:dyDescent="0.2">
      <c r="A154" s="147">
        <v>41354</v>
      </c>
      <c r="B154" s="148" t="s">
        <v>135</v>
      </c>
      <c r="C154" s="148" t="s">
        <v>192</v>
      </c>
    </row>
    <row r="155" spans="1:3" s="148" customFormat="1" x14ac:dyDescent="0.2">
      <c r="A155" s="147">
        <v>41386</v>
      </c>
      <c r="B155" s="148" t="s">
        <v>135</v>
      </c>
      <c r="C155" s="148" t="s">
        <v>183</v>
      </c>
    </row>
    <row r="156" spans="1:3" s="148" customFormat="1" x14ac:dyDescent="0.2">
      <c r="A156" s="147">
        <v>41554</v>
      </c>
      <c r="B156" s="148" t="s">
        <v>135</v>
      </c>
      <c r="C156" s="148" t="s">
        <v>195</v>
      </c>
    </row>
    <row r="157" spans="1:3" s="148" customFormat="1" x14ac:dyDescent="0.2">
      <c r="A157" s="147">
        <v>41575</v>
      </c>
      <c r="B157" s="148" t="s">
        <v>158</v>
      </c>
      <c r="C157" s="148" t="s">
        <v>191</v>
      </c>
    </row>
    <row r="158" spans="1:3" s="148" customFormat="1" x14ac:dyDescent="0.2">
      <c r="A158" s="147">
        <v>41659</v>
      </c>
      <c r="B158" s="148" t="s">
        <v>133</v>
      </c>
      <c r="C158" s="148" t="s">
        <v>195</v>
      </c>
    </row>
    <row r="159" spans="1:3" s="148" customFormat="1" x14ac:dyDescent="0.2">
      <c r="A159" s="147">
        <v>41708</v>
      </c>
      <c r="B159" s="148" t="s">
        <v>175</v>
      </c>
      <c r="C159" s="148" t="s">
        <v>202</v>
      </c>
    </row>
    <row r="160" spans="1:3" s="148" customFormat="1" x14ac:dyDescent="0.2">
      <c r="A160" s="147" t="s">
        <v>201</v>
      </c>
      <c r="B160" s="148" t="s">
        <v>201</v>
      </c>
      <c r="C160" s="148" t="s">
        <v>203</v>
      </c>
    </row>
    <row r="161" spans="1:3" s="148" customFormat="1" x14ac:dyDescent="0.2">
      <c r="A161" s="147">
        <v>41708</v>
      </c>
      <c r="B161" s="148" t="s">
        <v>178</v>
      </c>
      <c r="C161" s="148" t="s">
        <v>200</v>
      </c>
    </row>
    <row r="162" spans="1:3" s="148" customFormat="1" x14ac:dyDescent="0.2">
      <c r="A162" s="147">
        <v>41778</v>
      </c>
      <c r="B162" s="148" t="s">
        <v>158</v>
      </c>
      <c r="C162" s="148" t="s">
        <v>204</v>
      </c>
    </row>
    <row r="163" spans="1:3" x14ac:dyDescent="0.2">
      <c r="A163" s="98">
        <v>41948</v>
      </c>
      <c r="B163" s="146" t="s">
        <v>198</v>
      </c>
      <c r="C163" s="146" t="s">
        <v>206</v>
      </c>
    </row>
    <row r="164" spans="1:3" s="148" customFormat="1" x14ac:dyDescent="0.2">
      <c r="A164" s="147">
        <v>42051</v>
      </c>
      <c r="B164" s="148" t="s">
        <v>190</v>
      </c>
      <c r="C164" s="148" t="s">
        <v>208</v>
      </c>
    </row>
    <row r="165" spans="1:3" x14ac:dyDescent="0.2">
      <c r="A165" s="98">
        <v>42088</v>
      </c>
      <c r="B165" s="146" t="s">
        <v>164</v>
      </c>
      <c r="C165" s="146" t="s">
        <v>192</v>
      </c>
    </row>
    <row r="166" spans="1:3" s="148" customFormat="1" x14ac:dyDescent="0.2">
      <c r="A166" s="147">
        <v>42095</v>
      </c>
      <c r="B166" s="148" t="s">
        <v>161</v>
      </c>
      <c r="C166" s="148" t="s">
        <v>195</v>
      </c>
    </row>
    <row r="167" spans="1:3" s="165" customFormat="1" ht="25.5" x14ac:dyDescent="0.2">
      <c r="A167" s="167">
        <v>42104</v>
      </c>
      <c r="B167" s="35" t="s">
        <v>164</v>
      </c>
      <c r="C167" s="168" t="s">
        <v>209</v>
      </c>
    </row>
    <row r="168" spans="1:3" s="148" customFormat="1" x14ac:dyDescent="0.2">
      <c r="A168" s="147">
        <v>42139</v>
      </c>
      <c r="B168" s="148" t="s">
        <v>151</v>
      </c>
      <c r="C168" s="148" t="s">
        <v>195</v>
      </c>
    </row>
    <row r="169" spans="1:3" s="148" customFormat="1" x14ac:dyDescent="0.2">
      <c r="A169" s="147">
        <v>42139</v>
      </c>
      <c r="B169" s="148" t="s">
        <v>164</v>
      </c>
      <c r="C169" s="148" t="s">
        <v>195</v>
      </c>
    </row>
    <row r="170" spans="1:3" s="148" customFormat="1" x14ac:dyDescent="0.2">
      <c r="A170" s="147">
        <v>42431</v>
      </c>
      <c r="B170" s="148" t="s">
        <v>150</v>
      </c>
      <c r="C170" s="148" t="s">
        <v>217</v>
      </c>
    </row>
    <row r="171" spans="1:3" s="148" customFormat="1" x14ac:dyDescent="0.2">
      <c r="A171" s="147">
        <v>42431</v>
      </c>
      <c r="B171" s="148" t="s">
        <v>175</v>
      </c>
      <c r="C171" s="148" t="s">
        <v>217</v>
      </c>
    </row>
    <row r="172" spans="1:3" s="148" customFormat="1" x14ac:dyDescent="0.2">
      <c r="A172" s="147">
        <v>42431</v>
      </c>
      <c r="B172" s="148" t="s">
        <v>158</v>
      </c>
      <c r="C172" s="148" t="s">
        <v>217</v>
      </c>
    </row>
    <row r="173" spans="1:3" s="146" customFormat="1" x14ac:dyDescent="0.2">
      <c r="A173" s="98">
        <v>42600</v>
      </c>
      <c r="B173" s="146" t="s">
        <v>158</v>
      </c>
      <c r="C173" s="146" t="s">
        <v>218</v>
      </c>
    </row>
    <row r="174" spans="1:3" s="175" customFormat="1" x14ac:dyDescent="0.2">
      <c r="A174" s="174">
        <v>42773</v>
      </c>
      <c r="B174" s="175" t="s">
        <v>150</v>
      </c>
      <c r="C174" s="176" t="s">
        <v>195</v>
      </c>
    </row>
    <row r="175" spans="1:3" s="175" customFormat="1" ht="25.5" x14ac:dyDescent="0.2">
      <c r="A175" s="174">
        <v>42773</v>
      </c>
      <c r="B175" s="175" t="s">
        <v>169</v>
      </c>
      <c r="C175" s="176" t="s">
        <v>232</v>
      </c>
    </row>
    <row r="176" spans="1:3" s="146" customFormat="1" x14ac:dyDescent="0.2">
      <c r="A176" s="98">
        <v>42859</v>
      </c>
      <c r="B176" s="146" t="s">
        <v>212</v>
      </c>
      <c r="C176" s="146" t="s">
        <v>195</v>
      </c>
    </row>
    <row r="177" spans="1:3" s="148" customFormat="1" x14ac:dyDescent="0.2">
      <c r="A177" s="147">
        <v>42990</v>
      </c>
      <c r="B177" s="148" t="s">
        <v>142</v>
      </c>
      <c r="C177" s="148" t="s">
        <v>195</v>
      </c>
    </row>
    <row r="178" spans="1:3" s="181" customFormat="1" x14ac:dyDescent="0.2">
      <c r="A178" s="98">
        <v>42993</v>
      </c>
      <c r="B178" s="181" t="s">
        <v>169</v>
      </c>
      <c r="C178" s="182" t="s">
        <v>195</v>
      </c>
    </row>
    <row r="179" spans="1:3" s="175" customFormat="1" ht="38.25" x14ac:dyDescent="0.2">
      <c r="A179" s="174">
        <v>43006</v>
      </c>
      <c r="B179" s="175" t="s">
        <v>216</v>
      </c>
      <c r="C179" s="176" t="s">
        <v>247</v>
      </c>
    </row>
    <row r="180" spans="1:3" s="181" customFormat="1" x14ac:dyDescent="0.2">
      <c r="A180" s="98">
        <v>43046</v>
      </c>
      <c r="B180" s="181" t="s">
        <v>199</v>
      </c>
      <c r="C180" s="182" t="s">
        <v>195</v>
      </c>
    </row>
    <row r="181" spans="1:3" s="148" customFormat="1" x14ac:dyDescent="0.2">
      <c r="A181" s="147">
        <v>43133</v>
      </c>
      <c r="B181" s="148" t="s">
        <v>225</v>
      </c>
      <c r="C181" s="148" t="s">
        <v>195</v>
      </c>
    </row>
    <row r="182" spans="1:3" s="148" customFormat="1" x14ac:dyDescent="0.2">
      <c r="A182" s="147">
        <v>43133</v>
      </c>
      <c r="B182" s="148" t="s">
        <v>221</v>
      </c>
      <c r="C182" s="148" t="s">
        <v>195</v>
      </c>
    </row>
    <row r="183" spans="1:3" s="181" customFormat="1" ht="25.5" x14ac:dyDescent="0.2">
      <c r="A183" s="183">
        <v>43138</v>
      </c>
      <c r="B183" s="181" t="s">
        <v>220</v>
      </c>
      <c r="C183" s="182" t="s">
        <v>248</v>
      </c>
    </row>
    <row r="184" spans="1:3" s="181" customFormat="1" ht="25.5" x14ac:dyDescent="0.2">
      <c r="A184" s="183">
        <v>43138</v>
      </c>
      <c r="B184" s="181" t="s">
        <v>186</v>
      </c>
      <c r="C184" s="182" t="s">
        <v>249</v>
      </c>
    </row>
    <row r="185" spans="1:3" s="175" customFormat="1" ht="38.25" customHeight="1" x14ac:dyDescent="0.2">
      <c r="A185" s="174">
        <v>43327</v>
      </c>
      <c r="B185" s="175" t="s">
        <v>244</v>
      </c>
      <c r="C185" s="176" t="s">
        <v>258</v>
      </c>
    </row>
    <row r="186" spans="1:3" s="181" customFormat="1" x14ac:dyDescent="0.2">
      <c r="A186" s="183">
        <v>43341</v>
      </c>
      <c r="B186" s="181" t="s">
        <v>220</v>
      </c>
      <c r="C186" s="182" t="s">
        <v>259</v>
      </c>
    </row>
    <row r="187" spans="1:3" s="181" customFormat="1" x14ac:dyDescent="0.2">
      <c r="A187" s="183">
        <v>43341</v>
      </c>
      <c r="B187" s="181" t="s">
        <v>245</v>
      </c>
      <c r="C187" s="182" t="s">
        <v>195</v>
      </c>
    </row>
    <row r="188" spans="1:3" s="148" customFormat="1" x14ac:dyDescent="0.2">
      <c r="A188" s="98">
        <v>43494</v>
      </c>
      <c r="B188" s="181" t="s">
        <v>187</v>
      </c>
      <c r="C188" s="182" t="s">
        <v>195</v>
      </c>
    </row>
    <row r="189" spans="1:3" s="148" customFormat="1" x14ac:dyDescent="0.2">
      <c r="A189" s="98">
        <v>43494</v>
      </c>
      <c r="B189" s="181" t="s">
        <v>180</v>
      </c>
      <c r="C189" s="182" t="s">
        <v>195</v>
      </c>
    </row>
    <row r="190" spans="1:3" s="148" customFormat="1" x14ac:dyDescent="0.2">
      <c r="A190" s="98">
        <v>43494</v>
      </c>
      <c r="B190" s="181" t="s">
        <v>188</v>
      </c>
      <c r="C190" s="182" t="s">
        <v>195</v>
      </c>
    </row>
    <row r="191" spans="1:3" s="175" customFormat="1" ht="25.5" x14ac:dyDescent="0.2">
      <c r="A191" s="174">
        <v>43644</v>
      </c>
      <c r="B191" s="175" t="s">
        <v>244</v>
      </c>
      <c r="C191" s="176" t="s">
        <v>273</v>
      </c>
    </row>
    <row r="192" spans="1:3" s="146" customFormat="1" x14ac:dyDescent="0.2">
      <c r="A192" s="98">
        <v>43690</v>
      </c>
      <c r="B192" s="146" t="s">
        <v>254</v>
      </c>
      <c r="C192" s="146" t="s">
        <v>195</v>
      </c>
    </row>
    <row r="193" spans="1:3" s="148" customFormat="1" x14ac:dyDescent="0.2">
      <c r="A193" s="147">
        <v>43733</v>
      </c>
      <c r="B193" s="148" t="s">
        <v>250</v>
      </c>
      <c r="C193" s="148" t="s">
        <v>195</v>
      </c>
    </row>
    <row r="194" spans="1:3" s="148" customFormat="1" x14ac:dyDescent="0.2">
      <c r="A194" s="147">
        <v>43733</v>
      </c>
      <c r="B194" s="148" t="s">
        <v>178</v>
      </c>
      <c r="C194" s="148" t="s">
        <v>195</v>
      </c>
    </row>
    <row r="195" spans="1:3" s="181" customFormat="1" ht="38.25" x14ac:dyDescent="0.2">
      <c r="A195" s="183">
        <v>43745</v>
      </c>
      <c r="B195" s="181" t="s">
        <v>288</v>
      </c>
      <c r="C195" s="182" t="s">
        <v>299</v>
      </c>
    </row>
    <row r="196" spans="1:3" s="175" customFormat="1" ht="38.25" x14ac:dyDescent="0.2">
      <c r="A196" s="174">
        <v>43804</v>
      </c>
      <c r="B196" s="175" t="s">
        <v>186</v>
      </c>
      <c r="C196" s="176" t="s">
        <v>300</v>
      </c>
    </row>
    <row r="197" spans="1:3" s="175" customFormat="1" x14ac:dyDescent="0.2">
      <c r="A197" s="174">
        <v>43804</v>
      </c>
      <c r="B197" s="175" t="s">
        <v>288</v>
      </c>
      <c r="C197" s="176" t="s">
        <v>302</v>
      </c>
    </row>
    <row r="198" spans="1:3" s="175" customFormat="1" ht="38.25" x14ac:dyDescent="0.2">
      <c r="A198" s="174">
        <v>43804</v>
      </c>
      <c r="B198" s="175" t="s">
        <v>216</v>
      </c>
      <c r="C198" s="176" t="s">
        <v>307</v>
      </c>
    </row>
    <row r="199" spans="1:3" s="181" customFormat="1" x14ac:dyDescent="0.2">
      <c r="A199" s="183">
        <v>43865</v>
      </c>
      <c r="B199" s="181" t="s">
        <v>158</v>
      </c>
      <c r="C199" s="182" t="s">
        <v>312</v>
      </c>
    </row>
    <row r="200" spans="1:3" s="148" customFormat="1" x14ac:dyDescent="0.2">
      <c r="A200" s="147">
        <v>43888</v>
      </c>
      <c r="B200" s="148" t="s">
        <v>263</v>
      </c>
      <c r="C200" s="148" t="s">
        <v>195</v>
      </c>
    </row>
    <row r="201" spans="1:3" s="148" customFormat="1" x14ac:dyDescent="0.2">
      <c r="A201" s="147">
        <v>43888</v>
      </c>
      <c r="B201" s="148" t="s">
        <v>291</v>
      </c>
      <c r="C201" s="148" t="s">
        <v>195</v>
      </c>
    </row>
    <row r="202" spans="1:3" s="148" customFormat="1" x14ac:dyDescent="0.2">
      <c r="A202" s="147">
        <v>43888</v>
      </c>
      <c r="B202" s="148" t="s">
        <v>286</v>
      </c>
      <c r="C202" s="148" t="s">
        <v>195</v>
      </c>
    </row>
    <row r="203" spans="1:3" s="181" customFormat="1" ht="12.75" customHeight="1" x14ac:dyDescent="0.2">
      <c r="A203" s="183">
        <v>43893</v>
      </c>
      <c r="B203" s="181" t="s">
        <v>289</v>
      </c>
      <c r="C203" s="182" t="s">
        <v>313</v>
      </c>
    </row>
    <row r="204" spans="1:3" s="175" customFormat="1" x14ac:dyDescent="0.2">
      <c r="A204" s="174">
        <v>43969</v>
      </c>
      <c r="B204" s="175" t="s">
        <v>220</v>
      </c>
      <c r="C204" s="176" t="s">
        <v>314</v>
      </c>
    </row>
    <row r="205" spans="1:3" s="148" customFormat="1" ht="25.5" x14ac:dyDescent="0.2">
      <c r="A205" s="174">
        <v>44075</v>
      </c>
      <c r="B205" s="175" t="s">
        <v>251</v>
      </c>
      <c r="C205" s="191" t="s">
        <v>319</v>
      </c>
    </row>
    <row r="206" spans="1:3" s="165" customFormat="1" x14ac:dyDescent="0.2">
      <c r="A206" s="164">
        <v>44075</v>
      </c>
      <c r="B206" s="165" t="s">
        <v>244</v>
      </c>
      <c r="C206" s="166" t="s">
        <v>318</v>
      </c>
    </row>
    <row r="207" spans="1:3" s="165" customFormat="1" x14ac:dyDescent="0.2">
      <c r="A207" s="164">
        <v>44075</v>
      </c>
      <c r="B207" s="165" t="s">
        <v>152</v>
      </c>
      <c r="C207" s="166" t="s">
        <v>317</v>
      </c>
    </row>
    <row r="208" spans="1:3" s="165" customFormat="1" x14ac:dyDescent="0.2">
      <c r="A208" s="164">
        <v>44075</v>
      </c>
      <c r="B208" s="165" t="s">
        <v>190</v>
      </c>
      <c r="C208" s="166" t="s">
        <v>316</v>
      </c>
    </row>
    <row r="209" spans="1:4" s="146" customFormat="1" x14ac:dyDescent="0.2">
      <c r="A209" s="98">
        <v>44320</v>
      </c>
      <c r="B209" s="146" t="s">
        <v>251</v>
      </c>
      <c r="C209" s="146" t="s">
        <v>195</v>
      </c>
    </row>
    <row r="210" spans="1:4" s="146" customFormat="1" x14ac:dyDescent="0.2">
      <c r="A210" s="98">
        <v>44320</v>
      </c>
      <c r="B210" s="146" t="s">
        <v>238</v>
      </c>
      <c r="C210" s="146" t="s">
        <v>195</v>
      </c>
    </row>
    <row r="211" spans="1:4" s="146" customFormat="1" x14ac:dyDescent="0.2">
      <c r="A211" s="98">
        <v>44320</v>
      </c>
      <c r="B211" s="146" t="s">
        <v>190</v>
      </c>
      <c r="C211" s="146" t="s">
        <v>195</v>
      </c>
    </row>
    <row r="212" spans="1:4" s="148" customFormat="1" x14ac:dyDescent="0.2">
      <c r="A212" s="147">
        <v>44377</v>
      </c>
      <c r="B212" s="148" t="s">
        <v>290</v>
      </c>
      <c r="C212" s="148" t="s">
        <v>195</v>
      </c>
    </row>
    <row r="213" spans="1:4" s="148" customFormat="1" x14ac:dyDescent="0.2">
      <c r="A213" s="147">
        <v>44377</v>
      </c>
      <c r="B213" s="148" t="s">
        <v>158</v>
      </c>
      <c r="C213" s="148" t="s">
        <v>195</v>
      </c>
    </row>
    <row r="214" spans="1:4" s="148" customFormat="1" x14ac:dyDescent="0.2">
      <c r="A214" s="147">
        <v>44377</v>
      </c>
      <c r="B214" s="148" t="s">
        <v>210</v>
      </c>
      <c r="C214" s="148" t="s">
        <v>195</v>
      </c>
    </row>
    <row r="215" spans="1:4" s="35" customFormat="1" x14ac:dyDescent="0.2">
      <c r="A215" s="167">
        <v>44470</v>
      </c>
      <c r="B215" s="35" t="s">
        <v>237</v>
      </c>
      <c r="C215" s="168" t="s">
        <v>357</v>
      </c>
    </row>
    <row r="216" spans="1:4" s="35" customFormat="1" x14ac:dyDescent="0.2">
      <c r="A216" s="167">
        <v>44470</v>
      </c>
      <c r="B216" s="35" t="s">
        <v>288</v>
      </c>
      <c r="C216" s="168" t="s">
        <v>195</v>
      </c>
    </row>
    <row r="217" spans="1:4" s="165" customFormat="1" x14ac:dyDescent="0.2">
      <c r="A217" s="164">
        <v>44519</v>
      </c>
      <c r="B217" s="198" t="s">
        <v>361</v>
      </c>
      <c r="C217" s="166" t="s">
        <v>195</v>
      </c>
      <c r="D217" s="148"/>
    </row>
    <row r="218" spans="1:4" s="165" customFormat="1" x14ac:dyDescent="0.2">
      <c r="A218" s="164">
        <v>44519</v>
      </c>
      <c r="B218" s="198" t="s">
        <v>175</v>
      </c>
      <c r="C218" s="166" t="s">
        <v>396</v>
      </c>
      <c r="D218" s="148"/>
    </row>
    <row r="219" spans="1:4" s="165" customFormat="1" x14ac:dyDescent="0.2">
      <c r="A219" s="164">
        <v>44519</v>
      </c>
      <c r="B219" s="198" t="s">
        <v>252</v>
      </c>
      <c r="C219" s="166" t="s">
        <v>195</v>
      </c>
      <c r="D219" s="148"/>
    </row>
    <row r="220" spans="1:4" s="165" customFormat="1" x14ac:dyDescent="0.2">
      <c r="A220" s="164">
        <v>44519</v>
      </c>
      <c r="B220" s="198" t="s">
        <v>369</v>
      </c>
      <c r="C220" s="166" t="s">
        <v>195</v>
      </c>
      <c r="D220" s="148"/>
    </row>
    <row r="221" spans="1:4" s="165" customFormat="1" x14ac:dyDescent="0.2">
      <c r="A221" s="164">
        <v>44519</v>
      </c>
      <c r="B221" s="198" t="s">
        <v>395</v>
      </c>
      <c r="C221" s="166" t="s">
        <v>195</v>
      </c>
      <c r="D221" s="148"/>
    </row>
    <row r="222" spans="1:4" s="35" customFormat="1" x14ac:dyDescent="0.2">
      <c r="A222" s="167">
        <v>44699</v>
      </c>
      <c r="B222" s="199" t="s">
        <v>269</v>
      </c>
      <c r="C222" s="168" t="s">
        <v>427</v>
      </c>
      <c r="D222" s="146"/>
    </row>
    <row r="223" spans="1:4" s="35" customFormat="1" x14ac:dyDescent="0.2">
      <c r="A223" s="167">
        <v>44699</v>
      </c>
      <c r="B223" s="199" t="s">
        <v>175</v>
      </c>
      <c r="C223" s="168" t="s">
        <v>428</v>
      </c>
      <c r="D223" s="146"/>
    </row>
    <row r="224" spans="1:4" s="35" customFormat="1" x14ac:dyDescent="0.2">
      <c r="A224" s="167">
        <v>44699</v>
      </c>
      <c r="B224" s="199" t="s">
        <v>374</v>
      </c>
      <c r="C224" s="168" t="s">
        <v>429</v>
      </c>
      <c r="D224" s="146"/>
    </row>
    <row r="225" spans="1:4" s="35" customFormat="1" x14ac:dyDescent="0.2">
      <c r="A225" s="167">
        <v>44699</v>
      </c>
      <c r="B225" s="199" t="s">
        <v>152</v>
      </c>
      <c r="C225" s="168" t="s">
        <v>430</v>
      </c>
      <c r="D225" s="146"/>
    </row>
    <row r="226" spans="1:4" s="165" customFormat="1" x14ac:dyDescent="0.2">
      <c r="A226" s="164">
        <v>44714</v>
      </c>
      <c r="B226" s="165" t="s">
        <v>237</v>
      </c>
      <c r="C226" s="166" t="s">
        <v>195</v>
      </c>
    </row>
    <row r="227" spans="1:4" s="35" customFormat="1" ht="25.5" x14ac:dyDescent="0.2">
      <c r="A227" s="167">
        <v>44768</v>
      </c>
      <c r="B227" s="199" t="s">
        <v>358</v>
      </c>
      <c r="C227" s="168" t="s">
        <v>431</v>
      </c>
      <c r="D227" s="146"/>
    </row>
    <row r="228" spans="1:4" s="35" customFormat="1" x14ac:dyDescent="0.2">
      <c r="A228" s="167">
        <v>44768</v>
      </c>
      <c r="B228" s="199" t="s">
        <v>386</v>
      </c>
      <c r="C228" s="168" t="s">
        <v>432</v>
      </c>
      <c r="D228" s="146"/>
    </row>
    <row r="229" spans="1:4" s="175" customFormat="1" x14ac:dyDescent="0.2">
      <c r="A229" s="174">
        <v>44819</v>
      </c>
      <c r="B229" s="175" t="s">
        <v>327</v>
      </c>
      <c r="C229" s="176" t="s">
        <v>195</v>
      </c>
    </row>
    <row r="230" spans="1:4" s="175" customFormat="1" ht="25.5" x14ac:dyDescent="0.2">
      <c r="A230" s="174">
        <v>44819</v>
      </c>
      <c r="B230" s="175" t="s">
        <v>216</v>
      </c>
      <c r="C230" s="176" t="s">
        <v>434</v>
      </c>
    </row>
    <row r="231" spans="1:4" s="172" customFormat="1" x14ac:dyDescent="0.2">
      <c r="A231" s="98">
        <v>44854</v>
      </c>
      <c r="B231" s="146" t="s">
        <v>220</v>
      </c>
      <c r="C231" s="146" t="s">
        <v>195</v>
      </c>
    </row>
    <row r="232" spans="1:4" s="175" customFormat="1" x14ac:dyDescent="0.2">
      <c r="A232" s="174">
        <v>44867</v>
      </c>
      <c r="B232" s="200" t="s">
        <v>364</v>
      </c>
      <c r="C232" s="201" t="s">
        <v>435</v>
      </c>
    </row>
    <row r="233" spans="1:4" s="35" customFormat="1" x14ac:dyDescent="0.2">
      <c r="A233" s="167">
        <v>44987</v>
      </c>
      <c r="B233" s="35" t="s">
        <v>239</v>
      </c>
      <c r="C233" s="168" t="s">
        <v>459</v>
      </c>
    </row>
    <row r="234" spans="1:4" s="216" customFormat="1" x14ac:dyDescent="0.2">
      <c r="A234" s="212">
        <v>45132</v>
      </c>
      <c r="B234" s="213" t="s">
        <v>269</v>
      </c>
      <c r="C234" s="214" t="s">
        <v>316</v>
      </c>
      <c r="D234" s="215"/>
    </row>
    <row r="235" spans="1:4" s="216" customFormat="1" x14ac:dyDescent="0.2">
      <c r="A235" s="212">
        <v>45132</v>
      </c>
      <c r="B235" s="213" t="s">
        <v>262</v>
      </c>
      <c r="C235" s="214" t="s">
        <v>464</v>
      </c>
      <c r="D235" s="215"/>
    </row>
    <row r="236" spans="1:4" s="216" customFormat="1" x14ac:dyDescent="0.2">
      <c r="A236" s="212">
        <v>45132</v>
      </c>
      <c r="B236" s="213" t="s">
        <v>239</v>
      </c>
      <c r="C236" s="214" t="s">
        <v>463</v>
      </c>
      <c r="D236" s="215"/>
    </row>
    <row r="237" spans="1:4" s="216" customFormat="1" x14ac:dyDescent="0.2">
      <c r="A237" s="212">
        <v>45132</v>
      </c>
      <c r="B237" s="213" t="s">
        <v>289</v>
      </c>
      <c r="C237" s="214" t="s">
        <v>463</v>
      </c>
      <c r="D237" s="215"/>
    </row>
    <row r="238" spans="1:4" s="216" customFormat="1" x14ac:dyDescent="0.2">
      <c r="A238" s="212">
        <v>45132</v>
      </c>
      <c r="B238" s="213" t="s">
        <v>326</v>
      </c>
      <c r="C238" s="214" t="s">
        <v>465</v>
      </c>
      <c r="D238" s="215"/>
    </row>
    <row r="239" spans="1:4" s="216" customFormat="1" x14ac:dyDescent="0.2">
      <c r="A239" s="212">
        <v>45132</v>
      </c>
      <c r="B239" s="213" t="s">
        <v>323</v>
      </c>
      <c r="C239" s="214" t="s">
        <v>435</v>
      </c>
      <c r="D239" s="215"/>
    </row>
    <row r="240" spans="1:4" s="216" customFormat="1" x14ac:dyDescent="0.2">
      <c r="A240" s="212">
        <v>45132</v>
      </c>
      <c r="B240" s="213" t="s">
        <v>386</v>
      </c>
      <c r="C240" s="214" t="s">
        <v>463</v>
      </c>
      <c r="D240" s="215"/>
    </row>
    <row r="241" spans="1:6" s="35" customFormat="1" ht="25.5" x14ac:dyDescent="0.2">
      <c r="A241" s="167">
        <v>45201</v>
      </c>
      <c r="B241" s="199" t="s">
        <v>269</v>
      </c>
      <c r="C241" s="168" t="s">
        <v>531</v>
      </c>
      <c r="D241" s="146"/>
    </row>
    <row r="242" spans="1:6" s="216" customFormat="1" x14ac:dyDescent="0.2">
      <c r="A242" s="212">
        <v>45308</v>
      </c>
      <c r="B242" s="213" t="s">
        <v>175</v>
      </c>
      <c r="C242" s="214" t="s">
        <v>195</v>
      </c>
      <c r="D242" s="215"/>
    </row>
    <row r="243" spans="1:6" s="216" customFormat="1" x14ac:dyDescent="0.2">
      <c r="A243" s="212">
        <v>45308</v>
      </c>
      <c r="B243" s="213" t="s">
        <v>186</v>
      </c>
      <c r="C243" s="214" t="s">
        <v>195</v>
      </c>
      <c r="D243" s="215"/>
    </row>
    <row r="244" spans="1:6" s="216" customFormat="1" x14ac:dyDescent="0.2">
      <c r="A244" s="212">
        <v>45308</v>
      </c>
      <c r="B244" s="213" t="s">
        <v>239</v>
      </c>
      <c r="C244" s="214" t="s">
        <v>195</v>
      </c>
      <c r="D244" s="215"/>
    </row>
    <row r="245" spans="1:6" s="232" customFormat="1" x14ac:dyDescent="0.2">
      <c r="A245" s="228">
        <v>45474</v>
      </c>
      <c r="B245" s="229" t="s">
        <v>358</v>
      </c>
      <c r="C245" s="230" t="s">
        <v>573</v>
      </c>
      <c r="D245" s="231"/>
    </row>
    <row r="246" spans="1:6" s="200" customFormat="1" ht="12.75" customHeight="1" x14ac:dyDescent="0.2">
      <c r="A246" s="226">
        <v>45778</v>
      </c>
      <c r="B246" s="200" t="s">
        <v>289</v>
      </c>
      <c r="C246" s="201" t="s">
        <v>195</v>
      </c>
    </row>
    <row r="247" spans="1:6" s="200" customFormat="1" ht="12.75" customHeight="1" x14ac:dyDescent="0.2">
      <c r="A247" s="226">
        <v>45778</v>
      </c>
      <c r="B247" s="200" t="s">
        <v>152</v>
      </c>
      <c r="C247" s="201" t="s">
        <v>195</v>
      </c>
    </row>
    <row r="248" spans="1:6" s="35" customFormat="1" ht="38.25" x14ac:dyDescent="0.2">
      <c r="A248" s="167">
        <v>45824</v>
      </c>
      <c r="B248" s="199" t="s">
        <v>358</v>
      </c>
      <c r="C248" s="168" t="s">
        <v>596</v>
      </c>
      <c r="D248" s="146"/>
      <c r="F248" s="237"/>
    </row>
    <row r="249" spans="1:6" s="35" customFormat="1" x14ac:dyDescent="0.2">
      <c r="A249" s="167">
        <v>45824</v>
      </c>
      <c r="B249" s="199" t="s">
        <v>374</v>
      </c>
      <c r="C249" s="168" t="s">
        <v>618</v>
      </c>
      <c r="D249" s="146"/>
      <c r="F249" s="237"/>
    </row>
    <row r="250" spans="1:6" s="35" customFormat="1" x14ac:dyDescent="0.2">
      <c r="A250" s="167">
        <v>45824</v>
      </c>
      <c r="B250" s="199" t="s">
        <v>381</v>
      </c>
      <c r="C250" s="168" t="s">
        <v>618</v>
      </c>
      <c r="D250" s="146"/>
      <c r="F250" s="237"/>
    </row>
    <row r="251" spans="1:6" s="35" customFormat="1" x14ac:dyDescent="0.2">
      <c r="A251" s="167">
        <v>45824</v>
      </c>
      <c r="B251" s="199" t="s">
        <v>386</v>
      </c>
      <c r="C251" s="168" t="s">
        <v>694</v>
      </c>
      <c r="D251" s="146"/>
      <c r="F251" s="237"/>
    </row>
    <row r="252" spans="1:6" s="216" customFormat="1" x14ac:dyDescent="0.2">
      <c r="A252" s="212">
        <v>46013</v>
      </c>
      <c r="B252" s="213" t="s">
        <v>547</v>
      </c>
      <c r="C252" s="214" t="s">
        <v>195</v>
      </c>
      <c r="D252" s="215"/>
    </row>
    <row r="253" spans="1:6" s="216" customFormat="1" x14ac:dyDescent="0.2">
      <c r="A253" s="212">
        <v>46013</v>
      </c>
      <c r="B253" s="213" t="s">
        <v>374</v>
      </c>
      <c r="C253" s="214" t="s">
        <v>195</v>
      </c>
      <c r="D253" s="215"/>
    </row>
    <row r="254" spans="1:6" s="216" customFormat="1" x14ac:dyDescent="0.2">
      <c r="A254" s="212">
        <v>46013</v>
      </c>
      <c r="B254" s="213" t="s">
        <v>382</v>
      </c>
      <c r="C254" s="214" t="s">
        <v>195</v>
      </c>
      <c r="D254" s="215"/>
    </row>
    <row r="255" spans="1:6" s="216" customFormat="1" x14ac:dyDescent="0.2">
      <c r="A255" s="212">
        <v>46013</v>
      </c>
      <c r="B255" s="213" t="s">
        <v>559</v>
      </c>
      <c r="C255" s="214" t="s">
        <v>195</v>
      </c>
      <c r="D255" s="215"/>
    </row>
    <row r="256" spans="1:6" s="172" customFormat="1" x14ac:dyDescent="0.2">
      <c r="A256" s="98"/>
      <c r="B256" s="146"/>
      <c r="C256" s="146"/>
    </row>
    <row r="258" spans="1:6" x14ac:dyDescent="0.2">
      <c r="B258" s="215" t="s">
        <v>590</v>
      </c>
    </row>
    <row r="259" spans="1:6" x14ac:dyDescent="0.2">
      <c r="A259" s="190" t="s">
        <v>147</v>
      </c>
    </row>
    <row r="260" spans="1:6" s="148" customFormat="1" x14ac:dyDescent="0.2">
      <c r="A260" s="149">
        <v>40455</v>
      </c>
      <c r="B260" s="148" t="s">
        <v>128</v>
      </c>
      <c r="C260" s="148" t="s">
        <v>166</v>
      </c>
    </row>
    <row r="261" spans="1:6" s="175" customFormat="1" ht="25.5" customHeight="1" x14ac:dyDescent="0.2">
      <c r="A261" s="174">
        <v>43327</v>
      </c>
      <c r="B261" s="175" t="s">
        <v>244</v>
      </c>
      <c r="C261" s="176" t="s">
        <v>256</v>
      </c>
    </row>
    <row r="262" spans="1:6" s="181" customFormat="1" ht="25.5" x14ac:dyDescent="0.2">
      <c r="A262" s="183">
        <v>43804</v>
      </c>
      <c r="B262" s="182" t="s">
        <v>304</v>
      </c>
      <c r="C262" s="182" t="s">
        <v>303</v>
      </c>
    </row>
    <row r="263" spans="1:6" s="181" customFormat="1" ht="25.5" x14ac:dyDescent="0.2">
      <c r="A263" s="183">
        <v>43804</v>
      </c>
      <c r="B263" s="181" t="s">
        <v>186</v>
      </c>
      <c r="C263" s="182" t="s">
        <v>301</v>
      </c>
    </row>
    <row r="264" spans="1:6" s="175" customFormat="1" ht="38.25" x14ac:dyDescent="0.2">
      <c r="A264" s="174">
        <v>43804</v>
      </c>
      <c r="B264" s="175" t="s">
        <v>216</v>
      </c>
      <c r="C264" s="176" t="s">
        <v>311</v>
      </c>
    </row>
    <row r="265" spans="1:6" s="181" customFormat="1" ht="38.25" customHeight="1" x14ac:dyDescent="0.2">
      <c r="A265" s="183">
        <v>44147</v>
      </c>
      <c r="B265" s="182" t="s">
        <v>239</v>
      </c>
      <c r="C265" s="182" t="s">
        <v>328</v>
      </c>
    </row>
    <row r="266" spans="1:6" s="200" customFormat="1" ht="38.25" x14ac:dyDescent="0.2">
      <c r="A266" s="226">
        <v>45267</v>
      </c>
      <c r="B266" s="201" t="s">
        <v>438</v>
      </c>
      <c r="C266" s="201" t="s">
        <v>532</v>
      </c>
    </row>
    <row r="267" spans="1:6" s="181" customFormat="1" ht="25.5" x14ac:dyDescent="0.2">
      <c r="A267" s="183">
        <v>45448</v>
      </c>
      <c r="B267" s="182" t="s">
        <v>381</v>
      </c>
      <c r="C267" s="182" t="s">
        <v>536</v>
      </c>
    </row>
    <row r="268" spans="1:6" s="200" customFormat="1" x14ac:dyDescent="0.2">
      <c r="A268" s="226">
        <v>45562</v>
      </c>
      <c r="B268" s="201" t="s">
        <v>244</v>
      </c>
      <c r="C268" s="201" t="s">
        <v>576</v>
      </c>
    </row>
    <row r="269" spans="1:6" s="200" customFormat="1" x14ac:dyDescent="0.2">
      <c r="A269" s="226">
        <v>45562</v>
      </c>
      <c r="B269" s="201" t="s">
        <v>326</v>
      </c>
      <c r="C269" s="201" t="s">
        <v>576</v>
      </c>
    </row>
    <row r="272" spans="1:6" x14ac:dyDescent="0.2">
      <c r="F272" s="192"/>
    </row>
    <row r="273" spans="3:6" x14ac:dyDescent="0.2">
      <c r="C273" s="194"/>
      <c r="F273" s="192"/>
    </row>
    <row r="274" spans="3:6" x14ac:dyDescent="0.2">
      <c r="C274" s="194"/>
    </row>
  </sheetData>
  <sortState xmlns:xlrd2="http://schemas.microsoft.com/office/spreadsheetml/2017/richdata2" ref="A248:K251">
    <sortCondition ref="B248:B251"/>
  </sortState>
  <phoneticPr fontId="0" type="noConversion"/>
  <pageMargins left="0.75" right="0.25" top="1" bottom="1" header="0.5" footer="0.5"/>
  <pageSetup scale="90" orientation="portrait" r:id="rId1"/>
  <headerFooter alignWithMargins="0"/>
  <colBreaks count="1" manualBreakCount="1">
    <brk id="3" max="1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2026-04-06T13:32:10Z</cp:lastPrinted>
  <dcterms:created xsi:type="dcterms:W3CDTF">1998-06-02T12:05:01Z</dcterms:created>
  <dcterms:modified xsi:type="dcterms:W3CDTF">2026-04-06T13:32:54Z</dcterms:modified>
</cp:coreProperties>
</file>